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8040" tabRatio="732"/>
  </bookViews>
  <sheets>
    <sheet name="Menu" sheetId="24" r:id="rId1"/>
    <sheet name="Sommaire" sheetId="8" r:id="rId2"/>
    <sheet name="Magic Origines" sheetId="11" r:id="rId3"/>
    <sheet name="La bataille de Zendikar" sheetId="21" r:id="rId4"/>
    <sheet name="Le serment des Sentinelles" sheetId="22" r:id="rId5"/>
    <sheet name="Ténèbre sur Innistrad" sheetId="23" r:id="rId6"/>
    <sheet name="La Lune Hémertique" sheetId="3" r:id="rId7"/>
    <sheet name="Kaladesh" sheetId="4" r:id="rId8"/>
    <sheet name="La révolte éthérique" sheetId="6" r:id="rId9"/>
    <sheet name="Amonkhet" sheetId="13" r:id="rId10"/>
    <sheet name="L’âge de la destruction" sheetId="16" r:id="rId11"/>
    <sheet name="Ixalan" sheetId="14" r:id="rId12"/>
    <sheet name="Les combatants d'Ixalan" sheetId="18" r:id="rId13"/>
    <sheet name="Dominaria" sheetId="19" r:id="rId14"/>
    <sheet name="Edition de base 2019" sheetId="20" r:id="rId1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1" l="1"/>
  <c r="H6" i="8" l="1"/>
  <c r="H305" i="23"/>
  <c r="H306" i="23"/>
  <c r="H307" i="23"/>
  <c r="H308" i="23"/>
  <c r="H309" i="23"/>
  <c r="H310" i="23"/>
  <c r="H311" i="23"/>
  <c r="H312" i="23"/>
  <c r="H313" i="23"/>
  <c r="H314" i="23"/>
  <c r="H315" i="23"/>
  <c r="H316" i="23"/>
  <c r="H317" i="23"/>
  <c r="F316" i="23"/>
  <c r="F317" i="23"/>
  <c r="K9" i="23"/>
  <c r="B6" i="8" s="1"/>
  <c r="M5" i="23"/>
  <c r="K5" i="23"/>
  <c r="F313" i="23"/>
  <c r="F314" i="23"/>
  <c r="F315" i="23"/>
  <c r="F300" i="23"/>
  <c r="F301" i="23"/>
  <c r="F302" i="23"/>
  <c r="F303" i="23"/>
  <c r="F304" i="23"/>
  <c r="F305" i="23"/>
  <c r="F306" i="23"/>
  <c r="F307" i="23"/>
  <c r="F308" i="23"/>
  <c r="F309" i="23"/>
  <c r="F310" i="23"/>
  <c r="F3" i="23"/>
  <c r="F4" i="23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181" i="23"/>
  <c r="F182" i="23"/>
  <c r="F183" i="23"/>
  <c r="F184" i="23"/>
  <c r="F185" i="23"/>
  <c r="F186" i="23"/>
  <c r="F187" i="23"/>
  <c r="F188" i="23"/>
  <c r="F189" i="23"/>
  <c r="F190" i="23"/>
  <c r="F191" i="23"/>
  <c r="F192" i="23"/>
  <c r="F193" i="23"/>
  <c r="F194" i="23"/>
  <c r="F195" i="23"/>
  <c r="F196" i="23"/>
  <c r="F197" i="23"/>
  <c r="F198" i="23"/>
  <c r="F199" i="23"/>
  <c r="F200" i="23"/>
  <c r="F201" i="23"/>
  <c r="F202" i="23"/>
  <c r="F203" i="23"/>
  <c r="F204" i="23"/>
  <c r="F205" i="23"/>
  <c r="F206" i="23"/>
  <c r="F207" i="23"/>
  <c r="F208" i="23"/>
  <c r="F209" i="23"/>
  <c r="F210" i="23"/>
  <c r="F211" i="23"/>
  <c r="F212" i="23"/>
  <c r="F213" i="23"/>
  <c r="F214" i="23"/>
  <c r="F215" i="23"/>
  <c r="F216" i="23"/>
  <c r="F217" i="23"/>
  <c r="F218" i="23"/>
  <c r="F219" i="23"/>
  <c r="F220" i="23"/>
  <c r="F221" i="23"/>
  <c r="F222" i="23"/>
  <c r="F223" i="23"/>
  <c r="F224" i="23"/>
  <c r="F225" i="23"/>
  <c r="F226" i="23"/>
  <c r="F227" i="23"/>
  <c r="F228" i="23"/>
  <c r="F229" i="23"/>
  <c r="F230" i="23"/>
  <c r="F231" i="23"/>
  <c r="F232" i="23"/>
  <c r="F233" i="23"/>
  <c r="F234" i="23"/>
  <c r="F235" i="23"/>
  <c r="F236" i="23"/>
  <c r="F237" i="23"/>
  <c r="F238" i="23"/>
  <c r="F239" i="23"/>
  <c r="F240" i="23"/>
  <c r="F241" i="23"/>
  <c r="F242" i="23"/>
  <c r="F243" i="23"/>
  <c r="F244" i="23"/>
  <c r="F245" i="23"/>
  <c r="F246" i="23"/>
  <c r="F247" i="23"/>
  <c r="F248" i="23"/>
  <c r="F249" i="23"/>
  <c r="F250" i="23"/>
  <c r="F251" i="23"/>
  <c r="F252" i="23"/>
  <c r="F253" i="23"/>
  <c r="F254" i="23"/>
  <c r="F255" i="23"/>
  <c r="F256" i="23"/>
  <c r="F257" i="23"/>
  <c r="F258" i="23"/>
  <c r="F259" i="23"/>
  <c r="F260" i="23"/>
  <c r="F261" i="23"/>
  <c r="F262" i="23"/>
  <c r="F263" i="23"/>
  <c r="F264" i="23"/>
  <c r="F265" i="23"/>
  <c r="F266" i="23"/>
  <c r="F267" i="23"/>
  <c r="F268" i="23"/>
  <c r="F269" i="23"/>
  <c r="F270" i="23"/>
  <c r="F271" i="23"/>
  <c r="F272" i="23"/>
  <c r="F273" i="23"/>
  <c r="F274" i="23"/>
  <c r="F275" i="23"/>
  <c r="F276" i="23"/>
  <c r="F277" i="23"/>
  <c r="F278" i="23"/>
  <c r="F279" i="23"/>
  <c r="F280" i="23"/>
  <c r="F281" i="23"/>
  <c r="F282" i="23"/>
  <c r="F283" i="23"/>
  <c r="F284" i="23"/>
  <c r="F285" i="23"/>
  <c r="F286" i="23"/>
  <c r="F287" i="23"/>
  <c r="F288" i="23"/>
  <c r="F289" i="23"/>
  <c r="F290" i="23"/>
  <c r="F291" i="23"/>
  <c r="F292" i="23"/>
  <c r="F293" i="23"/>
  <c r="F294" i="23"/>
  <c r="F295" i="23"/>
  <c r="F296" i="23"/>
  <c r="F297" i="23"/>
  <c r="F298" i="23"/>
  <c r="F299" i="23"/>
  <c r="F311" i="23"/>
  <c r="F312" i="23"/>
  <c r="H300" i="23"/>
  <c r="H301" i="23"/>
  <c r="H302" i="23"/>
  <c r="H303" i="23"/>
  <c r="H304" i="23"/>
  <c r="H200" i="23"/>
  <c r="H201" i="23"/>
  <c r="H202" i="23"/>
  <c r="H203" i="23"/>
  <c r="H204" i="23"/>
  <c r="H205" i="23"/>
  <c r="H206" i="23"/>
  <c r="H207" i="23"/>
  <c r="H208" i="23"/>
  <c r="H209" i="23"/>
  <c r="H210" i="23"/>
  <c r="H211" i="23"/>
  <c r="H212" i="23"/>
  <c r="H213" i="23"/>
  <c r="H214" i="23"/>
  <c r="H215" i="23"/>
  <c r="H216" i="23"/>
  <c r="H217" i="23"/>
  <c r="H218" i="23"/>
  <c r="H219" i="23"/>
  <c r="H220" i="23"/>
  <c r="H221" i="23"/>
  <c r="H222" i="23"/>
  <c r="H223" i="23"/>
  <c r="H224" i="23"/>
  <c r="H225" i="23"/>
  <c r="H226" i="23"/>
  <c r="H227" i="23"/>
  <c r="H228" i="23"/>
  <c r="H229" i="23"/>
  <c r="H230" i="23"/>
  <c r="H231" i="23"/>
  <c r="H232" i="23"/>
  <c r="H233" i="23"/>
  <c r="H234" i="23"/>
  <c r="H235" i="23"/>
  <c r="H236" i="23"/>
  <c r="H237" i="23"/>
  <c r="H238" i="23"/>
  <c r="H239" i="23"/>
  <c r="H240" i="23"/>
  <c r="H241" i="23"/>
  <c r="H242" i="23"/>
  <c r="H243" i="23"/>
  <c r="H244" i="23"/>
  <c r="H245" i="23"/>
  <c r="H246" i="23"/>
  <c r="H247" i="23"/>
  <c r="H248" i="23"/>
  <c r="H249" i="23"/>
  <c r="H250" i="23"/>
  <c r="H251" i="23"/>
  <c r="H252" i="23"/>
  <c r="H253" i="23"/>
  <c r="H254" i="23"/>
  <c r="H255" i="23"/>
  <c r="H256" i="23"/>
  <c r="H257" i="23"/>
  <c r="H258" i="23"/>
  <c r="H259" i="23"/>
  <c r="H260" i="23"/>
  <c r="H261" i="23"/>
  <c r="H262" i="23"/>
  <c r="H263" i="23"/>
  <c r="H264" i="23"/>
  <c r="H265" i="23"/>
  <c r="H266" i="23"/>
  <c r="H267" i="23"/>
  <c r="H268" i="23"/>
  <c r="H269" i="23"/>
  <c r="H270" i="23"/>
  <c r="H271" i="23"/>
  <c r="H272" i="23"/>
  <c r="H273" i="23"/>
  <c r="H274" i="23"/>
  <c r="H275" i="23"/>
  <c r="H276" i="23"/>
  <c r="H277" i="23"/>
  <c r="H278" i="23"/>
  <c r="H279" i="23"/>
  <c r="H280" i="23"/>
  <c r="H281" i="23"/>
  <c r="H282" i="23"/>
  <c r="H283" i="23"/>
  <c r="H284" i="23"/>
  <c r="H285" i="23"/>
  <c r="H286" i="23"/>
  <c r="H287" i="23"/>
  <c r="H288" i="23"/>
  <c r="H289" i="23"/>
  <c r="H290" i="23"/>
  <c r="H291" i="23"/>
  <c r="H292" i="23"/>
  <c r="H293" i="23"/>
  <c r="H294" i="23"/>
  <c r="H295" i="23"/>
  <c r="H296" i="23"/>
  <c r="H297" i="23"/>
  <c r="H298" i="23"/>
  <c r="H299" i="23"/>
  <c r="H199" i="23"/>
  <c r="H198" i="23"/>
  <c r="H197" i="23"/>
  <c r="H196" i="23"/>
  <c r="H195" i="23"/>
  <c r="H194" i="23"/>
  <c r="H193" i="23"/>
  <c r="H192" i="23"/>
  <c r="H191" i="23"/>
  <c r="H190" i="23"/>
  <c r="H189" i="23"/>
  <c r="H188" i="23"/>
  <c r="H187" i="23"/>
  <c r="H186" i="23"/>
  <c r="H185" i="23"/>
  <c r="H184" i="23"/>
  <c r="H183" i="23"/>
  <c r="H182" i="23"/>
  <c r="H181" i="23"/>
  <c r="H180" i="23"/>
  <c r="H179" i="23"/>
  <c r="H178" i="23"/>
  <c r="H177" i="23"/>
  <c r="H176" i="23"/>
  <c r="H175" i="23"/>
  <c r="H174" i="23"/>
  <c r="H173" i="23"/>
  <c r="H172" i="23"/>
  <c r="H171" i="23"/>
  <c r="H170" i="23"/>
  <c r="H169" i="23"/>
  <c r="H168" i="23"/>
  <c r="H167" i="23"/>
  <c r="H166" i="23"/>
  <c r="H165" i="23"/>
  <c r="H164" i="23"/>
  <c r="H163" i="23"/>
  <c r="H162" i="23"/>
  <c r="H161" i="23"/>
  <c r="H160" i="23"/>
  <c r="H159" i="23"/>
  <c r="H158" i="23"/>
  <c r="H157" i="23"/>
  <c r="H156" i="23"/>
  <c r="H155" i="23"/>
  <c r="H154" i="23"/>
  <c r="H153" i="23"/>
  <c r="H152" i="23"/>
  <c r="H151" i="23"/>
  <c r="H150" i="23"/>
  <c r="H149" i="23"/>
  <c r="H148" i="23"/>
  <c r="H147" i="23"/>
  <c r="H146" i="23"/>
  <c r="H145" i="23"/>
  <c r="H144" i="23"/>
  <c r="H143" i="23"/>
  <c r="H142" i="23"/>
  <c r="H141" i="23"/>
  <c r="H140" i="23"/>
  <c r="H139" i="23"/>
  <c r="H138" i="23"/>
  <c r="H137" i="23"/>
  <c r="H136" i="23"/>
  <c r="H135" i="23"/>
  <c r="H134" i="23"/>
  <c r="H133" i="23"/>
  <c r="H132" i="23"/>
  <c r="H131" i="23"/>
  <c r="H130" i="23"/>
  <c r="H129" i="23"/>
  <c r="H128" i="23"/>
  <c r="H127" i="23"/>
  <c r="H126" i="23"/>
  <c r="H125" i="23"/>
  <c r="H124" i="23"/>
  <c r="H123" i="23"/>
  <c r="H122" i="23"/>
  <c r="H121" i="23"/>
  <c r="H120" i="23"/>
  <c r="H119" i="23"/>
  <c r="H118" i="23"/>
  <c r="H117" i="23"/>
  <c r="H116" i="23"/>
  <c r="H115" i="23"/>
  <c r="H114" i="23"/>
  <c r="H113" i="23"/>
  <c r="H112" i="23"/>
  <c r="H111" i="23"/>
  <c r="H110" i="23"/>
  <c r="H109" i="23"/>
  <c r="H108" i="23"/>
  <c r="H107" i="23"/>
  <c r="H106" i="23"/>
  <c r="H105" i="23"/>
  <c r="H104" i="23"/>
  <c r="H103" i="23"/>
  <c r="H102" i="23"/>
  <c r="H101" i="23"/>
  <c r="H100" i="23"/>
  <c r="H99" i="23"/>
  <c r="H98" i="23"/>
  <c r="H97" i="23"/>
  <c r="H96" i="23"/>
  <c r="H95" i="23"/>
  <c r="H94" i="23"/>
  <c r="H93" i="23"/>
  <c r="H92" i="23"/>
  <c r="H91" i="23"/>
  <c r="H90" i="23"/>
  <c r="H89" i="23"/>
  <c r="H88" i="23"/>
  <c r="H87" i="23"/>
  <c r="H86" i="23"/>
  <c r="H85" i="23"/>
  <c r="H84" i="23"/>
  <c r="H83" i="23"/>
  <c r="H82" i="23"/>
  <c r="H81" i="23"/>
  <c r="H80" i="23"/>
  <c r="H79" i="23"/>
  <c r="H78" i="23"/>
  <c r="H77" i="23"/>
  <c r="H76" i="23"/>
  <c r="H75" i="23"/>
  <c r="H74" i="23"/>
  <c r="H73" i="23"/>
  <c r="H72" i="23"/>
  <c r="H71" i="23"/>
  <c r="H70" i="23"/>
  <c r="H69" i="23"/>
  <c r="H68" i="23"/>
  <c r="H67" i="23"/>
  <c r="H66" i="23"/>
  <c r="H65" i="23"/>
  <c r="H64" i="23"/>
  <c r="H63" i="23"/>
  <c r="H62" i="23"/>
  <c r="H61" i="23"/>
  <c r="H60" i="23"/>
  <c r="H59" i="23"/>
  <c r="H58" i="23"/>
  <c r="H57" i="23"/>
  <c r="H56" i="23"/>
  <c r="H55" i="23"/>
  <c r="H54" i="23"/>
  <c r="H53" i="23"/>
  <c r="H52" i="23"/>
  <c r="H51" i="23"/>
  <c r="H50" i="23"/>
  <c r="H49" i="23"/>
  <c r="H48" i="23"/>
  <c r="H47" i="23"/>
  <c r="H46" i="23"/>
  <c r="H45" i="23"/>
  <c r="H44" i="23"/>
  <c r="H43" i="23"/>
  <c r="H42" i="23"/>
  <c r="H41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H4" i="23"/>
  <c r="H3" i="23"/>
  <c r="G6" i="8" s="1"/>
  <c r="C6" i="8" l="1"/>
  <c r="H5" i="8"/>
  <c r="H199" i="22"/>
  <c r="F199" i="22"/>
  <c r="H198" i="22"/>
  <c r="F198" i="22"/>
  <c r="H197" i="22"/>
  <c r="F197" i="22"/>
  <c r="H196" i="22"/>
  <c r="F196" i="22"/>
  <c r="H195" i="22"/>
  <c r="F195" i="22"/>
  <c r="H194" i="22"/>
  <c r="F194" i="22"/>
  <c r="H193" i="22"/>
  <c r="F193" i="22"/>
  <c r="H192" i="22"/>
  <c r="F192" i="22"/>
  <c r="H191" i="22"/>
  <c r="F191" i="22"/>
  <c r="H190" i="22"/>
  <c r="F190" i="22"/>
  <c r="H189" i="22"/>
  <c r="F189" i="22"/>
  <c r="H188" i="22"/>
  <c r="F188" i="22"/>
  <c r="H187" i="22"/>
  <c r="F187" i="22"/>
  <c r="H186" i="22"/>
  <c r="F186" i="22"/>
  <c r="H185" i="22"/>
  <c r="F185" i="22"/>
  <c r="H184" i="22"/>
  <c r="F184" i="22"/>
  <c r="H183" i="22"/>
  <c r="F183" i="22"/>
  <c r="H182" i="22"/>
  <c r="F182" i="22"/>
  <c r="H181" i="22"/>
  <c r="F181" i="22"/>
  <c r="H180" i="22"/>
  <c r="F180" i="22"/>
  <c r="H179" i="22"/>
  <c r="F179" i="22"/>
  <c r="H178" i="22"/>
  <c r="F178" i="22"/>
  <c r="H177" i="22"/>
  <c r="F177" i="22"/>
  <c r="H176" i="22"/>
  <c r="F176" i="22"/>
  <c r="H175" i="22"/>
  <c r="F175" i="22"/>
  <c r="H174" i="22"/>
  <c r="F174" i="22"/>
  <c r="H173" i="22"/>
  <c r="F173" i="22"/>
  <c r="H172" i="22"/>
  <c r="F172" i="22"/>
  <c r="H171" i="22"/>
  <c r="F171" i="22"/>
  <c r="H170" i="22"/>
  <c r="F170" i="22"/>
  <c r="H169" i="22"/>
  <c r="F169" i="22"/>
  <c r="H168" i="22"/>
  <c r="F168" i="22"/>
  <c r="H167" i="22"/>
  <c r="F167" i="22"/>
  <c r="H166" i="22"/>
  <c r="F166" i="22"/>
  <c r="H165" i="22"/>
  <c r="F165" i="22"/>
  <c r="H164" i="22"/>
  <c r="F164" i="22"/>
  <c r="H163" i="22"/>
  <c r="F163" i="22"/>
  <c r="H162" i="22"/>
  <c r="F162" i="22"/>
  <c r="H161" i="22"/>
  <c r="F161" i="22"/>
  <c r="H160" i="22"/>
  <c r="F160" i="22"/>
  <c r="H159" i="22"/>
  <c r="F159" i="22"/>
  <c r="H158" i="22"/>
  <c r="F158" i="22"/>
  <c r="H157" i="22"/>
  <c r="F157" i="22"/>
  <c r="H156" i="22"/>
  <c r="F156" i="22"/>
  <c r="H155" i="22"/>
  <c r="F155" i="22"/>
  <c r="H154" i="22"/>
  <c r="F154" i="22"/>
  <c r="H153" i="22"/>
  <c r="F153" i="22"/>
  <c r="H152" i="22"/>
  <c r="F152" i="22"/>
  <c r="H151" i="22"/>
  <c r="F151" i="22"/>
  <c r="H150" i="22"/>
  <c r="F150" i="22"/>
  <c r="H149" i="22"/>
  <c r="F149" i="22"/>
  <c r="H148" i="22"/>
  <c r="F148" i="22"/>
  <c r="H147" i="22"/>
  <c r="F147" i="22"/>
  <c r="H146" i="22"/>
  <c r="F146" i="22"/>
  <c r="H145" i="22"/>
  <c r="F145" i="22"/>
  <c r="H144" i="22"/>
  <c r="F144" i="22"/>
  <c r="H143" i="22"/>
  <c r="F143" i="22"/>
  <c r="H142" i="22"/>
  <c r="F142" i="22"/>
  <c r="H141" i="22"/>
  <c r="F141" i="22"/>
  <c r="H140" i="22"/>
  <c r="F140" i="22"/>
  <c r="H139" i="22"/>
  <c r="F139" i="22"/>
  <c r="H138" i="22"/>
  <c r="F138" i="22"/>
  <c r="H137" i="22"/>
  <c r="F137" i="22"/>
  <c r="H136" i="22"/>
  <c r="F136" i="22"/>
  <c r="H135" i="22"/>
  <c r="F135" i="22"/>
  <c r="H134" i="22"/>
  <c r="F134" i="22"/>
  <c r="H133" i="22"/>
  <c r="F133" i="22"/>
  <c r="H132" i="22"/>
  <c r="F132" i="22"/>
  <c r="H131" i="22"/>
  <c r="F131" i="22"/>
  <c r="H130" i="22"/>
  <c r="F130" i="22"/>
  <c r="H129" i="22"/>
  <c r="F129" i="22"/>
  <c r="H128" i="22"/>
  <c r="F128" i="22"/>
  <c r="H127" i="22"/>
  <c r="F127" i="22"/>
  <c r="H126" i="22"/>
  <c r="F126" i="22"/>
  <c r="H125" i="22"/>
  <c r="F125" i="22"/>
  <c r="H124" i="22"/>
  <c r="F124" i="22"/>
  <c r="H123" i="22"/>
  <c r="F123" i="22"/>
  <c r="H122" i="22"/>
  <c r="F122" i="22"/>
  <c r="H121" i="22"/>
  <c r="F121" i="22"/>
  <c r="H120" i="22"/>
  <c r="F120" i="22"/>
  <c r="H119" i="22"/>
  <c r="F119" i="22"/>
  <c r="H118" i="22"/>
  <c r="F118" i="22"/>
  <c r="H117" i="22"/>
  <c r="F117" i="22"/>
  <c r="H116" i="22"/>
  <c r="F116" i="22"/>
  <c r="H115" i="22"/>
  <c r="F115" i="22"/>
  <c r="H114" i="22"/>
  <c r="F114" i="22"/>
  <c r="H113" i="22"/>
  <c r="F113" i="22"/>
  <c r="H112" i="22"/>
  <c r="F112" i="22"/>
  <c r="H111" i="22"/>
  <c r="F111" i="22"/>
  <c r="H110" i="22"/>
  <c r="F110" i="22"/>
  <c r="H109" i="22"/>
  <c r="F109" i="22"/>
  <c r="H108" i="22"/>
  <c r="F108" i="22"/>
  <c r="H107" i="22"/>
  <c r="F107" i="22"/>
  <c r="H106" i="22"/>
  <c r="F106" i="22"/>
  <c r="H105" i="22"/>
  <c r="F105" i="22"/>
  <c r="H104" i="22"/>
  <c r="F104" i="22"/>
  <c r="H103" i="22"/>
  <c r="F103" i="22"/>
  <c r="H102" i="22"/>
  <c r="F102" i="22"/>
  <c r="H101" i="22"/>
  <c r="F101" i="22"/>
  <c r="H100" i="22"/>
  <c r="F100" i="22"/>
  <c r="H99" i="22"/>
  <c r="F99" i="22"/>
  <c r="H98" i="22"/>
  <c r="F98" i="22"/>
  <c r="H97" i="22"/>
  <c r="F97" i="22"/>
  <c r="H96" i="22"/>
  <c r="F96" i="22"/>
  <c r="H95" i="22"/>
  <c r="F95" i="22"/>
  <c r="H94" i="22"/>
  <c r="F94" i="22"/>
  <c r="H93" i="22"/>
  <c r="F93" i="22"/>
  <c r="H92" i="22"/>
  <c r="F92" i="22"/>
  <c r="H91" i="22"/>
  <c r="F91" i="22"/>
  <c r="H90" i="22"/>
  <c r="F90" i="22"/>
  <c r="H89" i="22"/>
  <c r="F89" i="22"/>
  <c r="H88" i="22"/>
  <c r="F88" i="22"/>
  <c r="H87" i="22"/>
  <c r="F87" i="22"/>
  <c r="H86" i="22"/>
  <c r="F86" i="22"/>
  <c r="H85" i="22"/>
  <c r="F85" i="22"/>
  <c r="H84" i="22"/>
  <c r="F84" i="22"/>
  <c r="H83" i="22"/>
  <c r="F83" i="22"/>
  <c r="H82" i="22"/>
  <c r="F82" i="22"/>
  <c r="H81" i="22"/>
  <c r="F81" i="22"/>
  <c r="H80" i="22"/>
  <c r="F80" i="22"/>
  <c r="H79" i="22"/>
  <c r="F79" i="22"/>
  <c r="H78" i="22"/>
  <c r="F78" i="22"/>
  <c r="H77" i="22"/>
  <c r="F77" i="22"/>
  <c r="H76" i="22"/>
  <c r="F76" i="22"/>
  <c r="H75" i="22"/>
  <c r="F75" i="22"/>
  <c r="H74" i="22"/>
  <c r="F74" i="22"/>
  <c r="H73" i="22"/>
  <c r="F73" i="22"/>
  <c r="H72" i="22"/>
  <c r="F72" i="22"/>
  <c r="H71" i="22"/>
  <c r="F71" i="22"/>
  <c r="H70" i="22"/>
  <c r="F70" i="22"/>
  <c r="H69" i="22"/>
  <c r="F69" i="22"/>
  <c r="H68" i="22"/>
  <c r="F68" i="22"/>
  <c r="H67" i="22"/>
  <c r="F67" i="22"/>
  <c r="H66" i="22"/>
  <c r="F66" i="22"/>
  <c r="H65" i="22"/>
  <c r="F65" i="22"/>
  <c r="H64" i="22"/>
  <c r="F64" i="22"/>
  <c r="H63" i="22"/>
  <c r="F63" i="22"/>
  <c r="H62" i="22"/>
  <c r="F62" i="22"/>
  <c r="H61" i="22"/>
  <c r="F61" i="22"/>
  <c r="H60" i="22"/>
  <c r="F60" i="22"/>
  <c r="H59" i="22"/>
  <c r="F59" i="22"/>
  <c r="H58" i="22"/>
  <c r="F58" i="22"/>
  <c r="H57" i="22"/>
  <c r="F57" i="22"/>
  <c r="H56" i="22"/>
  <c r="F56" i="22"/>
  <c r="H55" i="22"/>
  <c r="F55" i="22"/>
  <c r="H54" i="22"/>
  <c r="F54" i="22"/>
  <c r="H53" i="22"/>
  <c r="F53" i="22"/>
  <c r="H52" i="22"/>
  <c r="F52" i="22"/>
  <c r="H51" i="22"/>
  <c r="F51" i="22"/>
  <c r="H50" i="22"/>
  <c r="F50" i="22"/>
  <c r="H49" i="22"/>
  <c r="F49" i="22"/>
  <c r="H48" i="22"/>
  <c r="F48" i="22"/>
  <c r="H47" i="22"/>
  <c r="F47" i="22"/>
  <c r="H46" i="22"/>
  <c r="F46" i="22"/>
  <c r="H45" i="22"/>
  <c r="F45" i="22"/>
  <c r="H44" i="22"/>
  <c r="F44" i="22"/>
  <c r="H43" i="22"/>
  <c r="F43" i="22"/>
  <c r="H42" i="22"/>
  <c r="F42" i="22"/>
  <c r="H41" i="22"/>
  <c r="F41" i="22"/>
  <c r="H40" i="22"/>
  <c r="F40" i="22"/>
  <c r="H39" i="22"/>
  <c r="F39" i="22"/>
  <c r="H38" i="22"/>
  <c r="F38" i="22"/>
  <c r="H37" i="22"/>
  <c r="F37" i="22"/>
  <c r="H36" i="22"/>
  <c r="F36" i="22"/>
  <c r="H35" i="22"/>
  <c r="F35" i="22"/>
  <c r="H34" i="22"/>
  <c r="F34" i="22"/>
  <c r="H33" i="22"/>
  <c r="F33" i="22"/>
  <c r="H32" i="22"/>
  <c r="F32" i="22"/>
  <c r="H31" i="22"/>
  <c r="F31" i="22"/>
  <c r="H30" i="22"/>
  <c r="F30" i="22"/>
  <c r="H29" i="22"/>
  <c r="F29" i="22"/>
  <c r="H28" i="22"/>
  <c r="F28" i="22"/>
  <c r="H27" i="22"/>
  <c r="F27" i="22"/>
  <c r="H26" i="22"/>
  <c r="F26" i="22"/>
  <c r="H25" i="22"/>
  <c r="F25" i="22"/>
  <c r="H24" i="22"/>
  <c r="F24" i="22"/>
  <c r="H23" i="22"/>
  <c r="F23" i="22"/>
  <c r="H22" i="22"/>
  <c r="F22" i="22"/>
  <c r="H21" i="22"/>
  <c r="F21" i="22"/>
  <c r="H20" i="22"/>
  <c r="F20" i="22"/>
  <c r="H19" i="22"/>
  <c r="F19" i="22"/>
  <c r="H18" i="22"/>
  <c r="F18" i="22"/>
  <c r="H17" i="22"/>
  <c r="F17" i="22"/>
  <c r="H16" i="22"/>
  <c r="F16" i="22"/>
  <c r="H15" i="22"/>
  <c r="F15" i="22"/>
  <c r="H14" i="22"/>
  <c r="F14" i="22"/>
  <c r="H13" i="22"/>
  <c r="F13" i="22"/>
  <c r="H12" i="22"/>
  <c r="F12" i="22"/>
  <c r="H11" i="22"/>
  <c r="F11" i="22"/>
  <c r="H10" i="22"/>
  <c r="F10" i="22"/>
  <c r="K9" i="22"/>
  <c r="B5" i="8" s="1"/>
  <c r="H9" i="22"/>
  <c r="F9" i="22"/>
  <c r="H8" i="22"/>
  <c r="F8" i="22"/>
  <c r="H7" i="22"/>
  <c r="F7" i="22"/>
  <c r="H6" i="22"/>
  <c r="F6" i="22"/>
  <c r="M5" i="22"/>
  <c r="K5" i="22"/>
  <c r="H5" i="22"/>
  <c r="F5" i="22"/>
  <c r="H4" i="22"/>
  <c r="F4" i="22"/>
  <c r="H3" i="22"/>
  <c r="G5" i="8" s="1"/>
  <c r="F3" i="22"/>
  <c r="H4" i="8"/>
  <c r="H3" i="8"/>
  <c r="C5" i="8" l="1"/>
  <c r="H305" i="21"/>
  <c r="H306" i="21"/>
  <c r="H307" i="21"/>
  <c r="H308" i="21"/>
  <c r="H309" i="21"/>
  <c r="H310" i="21"/>
  <c r="H311" i="21"/>
  <c r="H312" i="21"/>
  <c r="H313" i="21"/>
  <c r="H314" i="21"/>
  <c r="H315" i="21"/>
  <c r="F305" i="21"/>
  <c r="F306" i="21"/>
  <c r="F307" i="21"/>
  <c r="F308" i="21"/>
  <c r="F309" i="21"/>
  <c r="F310" i="21"/>
  <c r="F311" i="21"/>
  <c r="F312" i="21"/>
  <c r="F313" i="21"/>
  <c r="F314" i="21"/>
  <c r="F315" i="21"/>
  <c r="M5" i="21"/>
  <c r="K9" i="21"/>
  <c r="B4" i="8" s="1"/>
  <c r="K5" i="21"/>
  <c r="H304" i="21"/>
  <c r="F304" i="21"/>
  <c r="H303" i="21"/>
  <c r="F303" i="21"/>
  <c r="H302" i="21"/>
  <c r="F302" i="21"/>
  <c r="H301" i="21"/>
  <c r="F301" i="21"/>
  <c r="H300" i="21"/>
  <c r="F300" i="21"/>
  <c r="H299" i="21"/>
  <c r="F299" i="21"/>
  <c r="H298" i="21"/>
  <c r="F298" i="21"/>
  <c r="H297" i="21"/>
  <c r="F297" i="21"/>
  <c r="H296" i="21"/>
  <c r="F296" i="21"/>
  <c r="H295" i="21"/>
  <c r="F295" i="21"/>
  <c r="H294" i="21"/>
  <c r="F294" i="21"/>
  <c r="H293" i="21"/>
  <c r="F293" i="21"/>
  <c r="H292" i="21"/>
  <c r="F292" i="21"/>
  <c r="H291" i="21"/>
  <c r="F291" i="21"/>
  <c r="H290" i="21"/>
  <c r="F290" i="21"/>
  <c r="H289" i="21"/>
  <c r="F289" i="21"/>
  <c r="H288" i="21"/>
  <c r="F288" i="21"/>
  <c r="H287" i="21"/>
  <c r="F287" i="21"/>
  <c r="H286" i="21"/>
  <c r="F286" i="21"/>
  <c r="H285" i="21"/>
  <c r="F285" i="21"/>
  <c r="H284" i="21"/>
  <c r="F284" i="21"/>
  <c r="H283" i="21"/>
  <c r="F283" i="21"/>
  <c r="H282" i="21"/>
  <c r="F282" i="21"/>
  <c r="H281" i="21"/>
  <c r="F281" i="21"/>
  <c r="H280" i="21"/>
  <c r="F280" i="21"/>
  <c r="H279" i="21"/>
  <c r="F279" i="21"/>
  <c r="H278" i="21"/>
  <c r="F278" i="21"/>
  <c r="H277" i="21"/>
  <c r="F277" i="21"/>
  <c r="H276" i="21"/>
  <c r="F276" i="21"/>
  <c r="H275" i="21"/>
  <c r="F275" i="21"/>
  <c r="H274" i="21"/>
  <c r="F274" i="21"/>
  <c r="H273" i="21"/>
  <c r="F273" i="21"/>
  <c r="H272" i="21"/>
  <c r="F272" i="21"/>
  <c r="H271" i="21"/>
  <c r="F271" i="21"/>
  <c r="H270" i="21"/>
  <c r="F270" i="21"/>
  <c r="H269" i="21"/>
  <c r="F269" i="21"/>
  <c r="H268" i="21"/>
  <c r="F268" i="21"/>
  <c r="H267" i="21"/>
  <c r="F267" i="21"/>
  <c r="H266" i="21"/>
  <c r="F266" i="21"/>
  <c r="H265" i="21"/>
  <c r="F265" i="21"/>
  <c r="H264" i="21"/>
  <c r="F264" i="21"/>
  <c r="H263" i="21"/>
  <c r="F263" i="21"/>
  <c r="H262" i="21"/>
  <c r="F262" i="21"/>
  <c r="H261" i="21"/>
  <c r="F261" i="21"/>
  <c r="H260" i="21"/>
  <c r="F260" i="21"/>
  <c r="H259" i="21"/>
  <c r="F259" i="21"/>
  <c r="H258" i="21"/>
  <c r="F258" i="21"/>
  <c r="H257" i="21"/>
  <c r="F257" i="21"/>
  <c r="H256" i="21"/>
  <c r="F256" i="21"/>
  <c r="H255" i="21"/>
  <c r="F255" i="21"/>
  <c r="H254" i="21"/>
  <c r="F254" i="21"/>
  <c r="H253" i="21"/>
  <c r="F253" i="21"/>
  <c r="H252" i="21"/>
  <c r="F252" i="21"/>
  <c r="H251" i="21"/>
  <c r="F251" i="21"/>
  <c r="H250" i="21"/>
  <c r="F250" i="21"/>
  <c r="H249" i="21"/>
  <c r="F249" i="21"/>
  <c r="H248" i="21"/>
  <c r="F248" i="21"/>
  <c r="H247" i="21"/>
  <c r="F247" i="21"/>
  <c r="H246" i="21"/>
  <c r="F246" i="21"/>
  <c r="H245" i="21"/>
  <c r="F245" i="21"/>
  <c r="H244" i="21"/>
  <c r="F244" i="21"/>
  <c r="H243" i="21"/>
  <c r="F243" i="21"/>
  <c r="H242" i="21"/>
  <c r="F242" i="21"/>
  <c r="H241" i="21"/>
  <c r="F241" i="21"/>
  <c r="H240" i="21"/>
  <c r="F240" i="21"/>
  <c r="H239" i="21"/>
  <c r="F239" i="21"/>
  <c r="H238" i="21"/>
  <c r="F238" i="21"/>
  <c r="H237" i="21"/>
  <c r="F237" i="21"/>
  <c r="H236" i="21"/>
  <c r="F236" i="21"/>
  <c r="H235" i="21"/>
  <c r="F235" i="21"/>
  <c r="H234" i="21"/>
  <c r="F234" i="21"/>
  <c r="H233" i="21"/>
  <c r="F233" i="21"/>
  <c r="H232" i="21"/>
  <c r="F232" i="21"/>
  <c r="H231" i="21"/>
  <c r="F231" i="21"/>
  <c r="H230" i="21"/>
  <c r="F230" i="21"/>
  <c r="H229" i="21"/>
  <c r="F229" i="21"/>
  <c r="H228" i="21"/>
  <c r="F228" i="21"/>
  <c r="H227" i="21"/>
  <c r="F227" i="21"/>
  <c r="H226" i="21"/>
  <c r="F226" i="21"/>
  <c r="H225" i="21"/>
  <c r="F225" i="21"/>
  <c r="H224" i="21"/>
  <c r="F224" i="21"/>
  <c r="H223" i="21"/>
  <c r="F223" i="21"/>
  <c r="H222" i="21"/>
  <c r="F222" i="21"/>
  <c r="H221" i="21"/>
  <c r="F221" i="21"/>
  <c r="H220" i="21"/>
  <c r="F220" i="21"/>
  <c r="H219" i="21"/>
  <c r="F219" i="21"/>
  <c r="H218" i="21"/>
  <c r="F218" i="21"/>
  <c r="H217" i="21"/>
  <c r="F217" i="21"/>
  <c r="H216" i="21"/>
  <c r="F216" i="21"/>
  <c r="H215" i="21"/>
  <c r="F215" i="21"/>
  <c r="H214" i="21"/>
  <c r="F214" i="21"/>
  <c r="H213" i="21"/>
  <c r="F213" i="21"/>
  <c r="H212" i="21"/>
  <c r="F212" i="21"/>
  <c r="H211" i="21"/>
  <c r="F211" i="21"/>
  <c r="H210" i="21"/>
  <c r="F210" i="21"/>
  <c r="H209" i="21"/>
  <c r="F209" i="21"/>
  <c r="H208" i="21"/>
  <c r="F208" i="21"/>
  <c r="H207" i="21"/>
  <c r="F207" i="21"/>
  <c r="H206" i="21"/>
  <c r="F206" i="21"/>
  <c r="H205" i="21"/>
  <c r="F205" i="21"/>
  <c r="H204" i="21"/>
  <c r="F204" i="21"/>
  <c r="H203" i="21"/>
  <c r="F203" i="21"/>
  <c r="H202" i="21"/>
  <c r="F202" i="21"/>
  <c r="H201" i="21"/>
  <c r="F201" i="21"/>
  <c r="H200" i="21"/>
  <c r="F200" i="21"/>
  <c r="H199" i="21"/>
  <c r="F199" i="21"/>
  <c r="H198" i="21"/>
  <c r="F198" i="21"/>
  <c r="H197" i="21"/>
  <c r="F197" i="21"/>
  <c r="H196" i="21"/>
  <c r="F196" i="21"/>
  <c r="H195" i="21"/>
  <c r="F195" i="21"/>
  <c r="H194" i="21"/>
  <c r="F194" i="21"/>
  <c r="H193" i="21"/>
  <c r="F193" i="21"/>
  <c r="H192" i="21"/>
  <c r="F192" i="21"/>
  <c r="H191" i="21"/>
  <c r="F191" i="21"/>
  <c r="H190" i="21"/>
  <c r="F190" i="21"/>
  <c r="H189" i="21"/>
  <c r="F189" i="21"/>
  <c r="H188" i="21"/>
  <c r="F188" i="21"/>
  <c r="H187" i="21"/>
  <c r="F187" i="21"/>
  <c r="H186" i="21"/>
  <c r="F186" i="21"/>
  <c r="H185" i="21"/>
  <c r="F185" i="21"/>
  <c r="H184" i="21"/>
  <c r="F184" i="21"/>
  <c r="H183" i="21"/>
  <c r="F183" i="21"/>
  <c r="H182" i="21"/>
  <c r="F182" i="21"/>
  <c r="H181" i="21"/>
  <c r="F181" i="21"/>
  <c r="H180" i="21"/>
  <c r="F180" i="21"/>
  <c r="H179" i="21"/>
  <c r="F179" i="21"/>
  <c r="H178" i="21"/>
  <c r="F178" i="21"/>
  <c r="H177" i="21"/>
  <c r="F177" i="21"/>
  <c r="H176" i="21"/>
  <c r="F176" i="21"/>
  <c r="H175" i="21"/>
  <c r="F175" i="21"/>
  <c r="H174" i="21"/>
  <c r="F174" i="21"/>
  <c r="H173" i="21"/>
  <c r="F173" i="21"/>
  <c r="H172" i="21"/>
  <c r="F172" i="21"/>
  <c r="H171" i="21"/>
  <c r="F171" i="21"/>
  <c r="H170" i="21"/>
  <c r="F170" i="21"/>
  <c r="H169" i="21"/>
  <c r="F169" i="21"/>
  <c r="H168" i="21"/>
  <c r="F168" i="21"/>
  <c r="H167" i="21"/>
  <c r="F167" i="21"/>
  <c r="H166" i="21"/>
  <c r="F166" i="21"/>
  <c r="H165" i="21"/>
  <c r="F165" i="21"/>
  <c r="H164" i="21"/>
  <c r="F164" i="21"/>
  <c r="H163" i="21"/>
  <c r="F163" i="21"/>
  <c r="H162" i="21"/>
  <c r="F162" i="21"/>
  <c r="H161" i="21"/>
  <c r="F161" i="21"/>
  <c r="H160" i="21"/>
  <c r="F160" i="21"/>
  <c r="H159" i="21"/>
  <c r="F159" i="21"/>
  <c r="H158" i="21"/>
  <c r="F158" i="21"/>
  <c r="H157" i="21"/>
  <c r="F157" i="21"/>
  <c r="H156" i="21"/>
  <c r="F156" i="21"/>
  <c r="H155" i="21"/>
  <c r="F155" i="21"/>
  <c r="H154" i="21"/>
  <c r="F154" i="21"/>
  <c r="H153" i="21"/>
  <c r="F153" i="21"/>
  <c r="H152" i="21"/>
  <c r="F152" i="21"/>
  <c r="H151" i="21"/>
  <c r="F151" i="21"/>
  <c r="H150" i="21"/>
  <c r="F150" i="21"/>
  <c r="H149" i="21"/>
  <c r="F149" i="21"/>
  <c r="H148" i="21"/>
  <c r="F148" i="21"/>
  <c r="H147" i="21"/>
  <c r="F147" i="21"/>
  <c r="H146" i="21"/>
  <c r="F146" i="21"/>
  <c r="H145" i="21"/>
  <c r="F145" i="21"/>
  <c r="H144" i="21"/>
  <c r="F144" i="21"/>
  <c r="H143" i="21"/>
  <c r="F143" i="21"/>
  <c r="H142" i="21"/>
  <c r="F142" i="21"/>
  <c r="H141" i="21"/>
  <c r="F141" i="21"/>
  <c r="H140" i="21"/>
  <c r="F140" i="21"/>
  <c r="H139" i="21"/>
  <c r="F139" i="21"/>
  <c r="H138" i="21"/>
  <c r="F138" i="21"/>
  <c r="H137" i="21"/>
  <c r="F137" i="21"/>
  <c r="H136" i="21"/>
  <c r="F136" i="21"/>
  <c r="H135" i="21"/>
  <c r="F135" i="21"/>
  <c r="H134" i="21"/>
  <c r="F134" i="21"/>
  <c r="H133" i="21"/>
  <c r="F133" i="21"/>
  <c r="H132" i="21"/>
  <c r="F132" i="21"/>
  <c r="H131" i="21"/>
  <c r="F131" i="21"/>
  <c r="H130" i="21"/>
  <c r="F130" i="21"/>
  <c r="H129" i="21"/>
  <c r="F129" i="21"/>
  <c r="H128" i="21"/>
  <c r="F128" i="21"/>
  <c r="H127" i="21"/>
  <c r="F127" i="21"/>
  <c r="H126" i="21"/>
  <c r="F126" i="21"/>
  <c r="H125" i="21"/>
  <c r="F125" i="21"/>
  <c r="H124" i="21"/>
  <c r="F124" i="21"/>
  <c r="H123" i="21"/>
  <c r="F123" i="21"/>
  <c r="H122" i="21"/>
  <c r="F122" i="21"/>
  <c r="H121" i="21"/>
  <c r="F121" i="21"/>
  <c r="H120" i="21"/>
  <c r="F120" i="21"/>
  <c r="H119" i="21"/>
  <c r="F119" i="21"/>
  <c r="H118" i="21"/>
  <c r="F118" i="21"/>
  <c r="H117" i="21"/>
  <c r="F117" i="21"/>
  <c r="H116" i="21"/>
  <c r="F116" i="21"/>
  <c r="H115" i="21"/>
  <c r="F115" i="21"/>
  <c r="H114" i="21"/>
  <c r="F114" i="21"/>
  <c r="H113" i="21"/>
  <c r="F113" i="21"/>
  <c r="H112" i="21"/>
  <c r="F112" i="21"/>
  <c r="H111" i="21"/>
  <c r="F111" i="21"/>
  <c r="H110" i="21"/>
  <c r="F110" i="21"/>
  <c r="H109" i="21"/>
  <c r="F109" i="21"/>
  <c r="H108" i="21"/>
  <c r="F108" i="21"/>
  <c r="H107" i="21"/>
  <c r="F107" i="21"/>
  <c r="H106" i="21"/>
  <c r="F106" i="21"/>
  <c r="H105" i="21"/>
  <c r="F105" i="21"/>
  <c r="H104" i="21"/>
  <c r="F104" i="21"/>
  <c r="H103" i="21"/>
  <c r="F103" i="21"/>
  <c r="H102" i="21"/>
  <c r="F102" i="21"/>
  <c r="H101" i="21"/>
  <c r="F101" i="21"/>
  <c r="H100" i="21"/>
  <c r="F100" i="21"/>
  <c r="H99" i="21"/>
  <c r="F99" i="21"/>
  <c r="H98" i="21"/>
  <c r="F98" i="21"/>
  <c r="H97" i="21"/>
  <c r="F97" i="21"/>
  <c r="H96" i="21"/>
  <c r="F96" i="21"/>
  <c r="H95" i="21"/>
  <c r="F95" i="21"/>
  <c r="H94" i="21"/>
  <c r="F94" i="21"/>
  <c r="H93" i="21"/>
  <c r="F93" i="21"/>
  <c r="H92" i="21"/>
  <c r="F92" i="21"/>
  <c r="H91" i="21"/>
  <c r="F91" i="21"/>
  <c r="H90" i="21"/>
  <c r="F90" i="21"/>
  <c r="H89" i="21"/>
  <c r="F89" i="21"/>
  <c r="H88" i="21"/>
  <c r="F88" i="21"/>
  <c r="H87" i="21"/>
  <c r="F87" i="21"/>
  <c r="H86" i="21"/>
  <c r="F86" i="21"/>
  <c r="H85" i="21"/>
  <c r="F85" i="21"/>
  <c r="H84" i="21"/>
  <c r="F84" i="21"/>
  <c r="H83" i="21"/>
  <c r="F83" i="21"/>
  <c r="H82" i="21"/>
  <c r="F82" i="21"/>
  <c r="H81" i="21"/>
  <c r="F81" i="21"/>
  <c r="H80" i="21"/>
  <c r="F80" i="21"/>
  <c r="H79" i="21"/>
  <c r="F79" i="21"/>
  <c r="H78" i="21"/>
  <c r="F78" i="21"/>
  <c r="H77" i="21"/>
  <c r="F77" i="21"/>
  <c r="H76" i="21"/>
  <c r="F76" i="21"/>
  <c r="H75" i="21"/>
  <c r="F75" i="21"/>
  <c r="H74" i="21"/>
  <c r="F74" i="21"/>
  <c r="H73" i="21"/>
  <c r="F73" i="21"/>
  <c r="H72" i="21"/>
  <c r="F72" i="21"/>
  <c r="H71" i="21"/>
  <c r="F71" i="21"/>
  <c r="H70" i="21"/>
  <c r="F70" i="21"/>
  <c r="H69" i="21"/>
  <c r="F69" i="21"/>
  <c r="H68" i="21"/>
  <c r="F68" i="21"/>
  <c r="H67" i="21"/>
  <c r="F67" i="21"/>
  <c r="H66" i="21"/>
  <c r="F66" i="21"/>
  <c r="H65" i="21"/>
  <c r="F65" i="21"/>
  <c r="H64" i="21"/>
  <c r="F64" i="21"/>
  <c r="H63" i="21"/>
  <c r="F63" i="21"/>
  <c r="H62" i="21"/>
  <c r="F62" i="21"/>
  <c r="H61" i="21"/>
  <c r="F61" i="21"/>
  <c r="H60" i="21"/>
  <c r="F60" i="21"/>
  <c r="H59" i="21"/>
  <c r="F59" i="21"/>
  <c r="H58" i="21"/>
  <c r="F58" i="21"/>
  <c r="H57" i="21"/>
  <c r="F57" i="21"/>
  <c r="H56" i="21"/>
  <c r="F56" i="21"/>
  <c r="H55" i="21"/>
  <c r="F55" i="21"/>
  <c r="H54" i="21"/>
  <c r="F54" i="21"/>
  <c r="H53" i="21"/>
  <c r="F53" i="21"/>
  <c r="H52" i="21"/>
  <c r="F52" i="21"/>
  <c r="H51" i="21"/>
  <c r="F51" i="21"/>
  <c r="H50" i="21"/>
  <c r="F50" i="21"/>
  <c r="H49" i="21"/>
  <c r="F49" i="21"/>
  <c r="H48" i="21"/>
  <c r="F48" i="21"/>
  <c r="H47" i="21"/>
  <c r="F47" i="21"/>
  <c r="H46" i="21"/>
  <c r="F46" i="21"/>
  <c r="H45" i="21"/>
  <c r="F45" i="21"/>
  <c r="H44" i="21"/>
  <c r="F44" i="21"/>
  <c r="H43" i="21"/>
  <c r="F43" i="21"/>
  <c r="H42" i="21"/>
  <c r="F42" i="21"/>
  <c r="H41" i="21"/>
  <c r="F41" i="21"/>
  <c r="H40" i="21"/>
  <c r="F40" i="21"/>
  <c r="H39" i="21"/>
  <c r="F39" i="21"/>
  <c r="H38" i="21"/>
  <c r="F38" i="21"/>
  <c r="H37" i="21"/>
  <c r="F37" i="21"/>
  <c r="H36" i="21"/>
  <c r="F36" i="21"/>
  <c r="H35" i="21"/>
  <c r="F35" i="21"/>
  <c r="H34" i="21"/>
  <c r="F34" i="21"/>
  <c r="H33" i="21"/>
  <c r="F33" i="21"/>
  <c r="H32" i="21"/>
  <c r="F32" i="21"/>
  <c r="H31" i="21"/>
  <c r="F31" i="21"/>
  <c r="H30" i="21"/>
  <c r="F30" i="21"/>
  <c r="H29" i="21"/>
  <c r="F29" i="21"/>
  <c r="H28" i="21"/>
  <c r="F28" i="21"/>
  <c r="H27" i="21"/>
  <c r="F27" i="21"/>
  <c r="H26" i="21"/>
  <c r="F26" i="21"/>
  <c r="H25" i="21"/>
  <c r="F25" i="21"/>
  <c r="H24" i="21"/>
  <c r="F24" i="21"/>
  <c r="H23" i="21"/>
  <c r="F23" i="21"/>
  <c r="H22" i="21"/>
  <c r="F22" i="21"/>
  <c r="H21" i="21"/>
  <c r="F21" i="21"/>
  <c r="H20" i="21"/>
  <c r="F20" i="21"/>
  <c r="H19" i="21"/>
  <c r="F19" i="21"/>
  <c r="H18" i="21"/>
  <c r="F18" i="21"/>
  <c r="H17" i="21"/>
  <c r="F17" i="21"/>
  <c r="H16" i="21"/>
  <c r="F16" i="21"/>
  <c r="H15" i="21"/>
  <c r="F15" i="21"/>
  <c r="H14" i="21"/>
  <c r="F14" i="21"/>
  <c r="H13" i="21"/>
  <c r="F13" i="21"/>
  <c r="H12" i="21"/>
  <c r="F12" i="21"/>
  <c r="H11" i="21"/>
  <c r="F11" i="21"/>
  <c r="H10" i="21"/>
  <c r="F10" i="21"/>
  <c r="H9" i="21"/>
  <c r="F9" i="21"/>
  <c r="H8" i="21"/>
  <c r="F8" i="21"/>
  <c r="H7" i="21"/>
  <c r="F7" i="21"/>
  <c r="H6" i="21"/>
  <c r="F6" i="21"/>
  <c r="H5" i="21"/>
  <c r="F5" i="21"/>
  <c r="H4" i="21"/>
  <c r="F4" i="21"/>
  <c r="H3" i="21"/>
  <c r="F3" i="21"/>
  <c r="C4" i="8" l="1"/>
  <c r="G4" i="8"/>
  <c r="K9" i="11"/>
  <c r="M5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C3" i="8" l="1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F3" i="11"/>
  <c r="G3" i="8" l="1"/>
  <c r="O5" i="20"/>
  <c r="B15" i="8" s="1"/>
  <c r="O5" i="19"/>
  <c r="B14" i="8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0" i="20"/>
  <c r="J311" i="20"/>
  <c r="J312" i="20"/>
  <c r="J313" i="20"/>
  <c r="J314" i="20"/>
  <c r="J315" i="20"/>
  <c r="J316" i="20"/>
  <c r="O9" i="20"/>
  <c r="M9" i="20"/>
  <c r="L9" i="20"/>
  <c r="J282" i="20"/>
  <c r="I282" i="20"/>
  <c r="J281" i="20"/>
  <c r="I281" i="20"/>
  <c r="J280" i="20"/>
  <c r="I280" i="20"/>
  <c r="J279" i="20"/>
  <c r="I279" i="20"/>
  <c r="J278" i="20"/>
  <c r="I278" i="20"/>
  <c r="J277" i="20"/>
  <c r="I277" i="20"/>
  <c r="J276" i="20"/>
  <c r="I276" i="20"/>
  <c r="J275" i="20"/>
  <c r="I275" i="20"/>
  <c r="J274" i="20"/>
  <c r="I274" i="20"/>
  <c r="J273" i="20"/>
  <c r="I273" i="20"/>
  <c r="J272" i="20"/>
  <c r="I272" i="20"/>
  <c r="J271" i="20"/>
  <c r="I271" i="20"/>
  <c r="J270" i="20"/>
  <c r="I270" i="20"/>
  <c r="J269" i="20"/>
  <c r="I269" i="20"/>
  <c r="J268" i="20"/>
  <c r="I268" i="20"/>
  <c r="J267" i="20"/>
  <c r="I267" i="20"/>
  <c r="J266" i="20"/>
  <c r="I266" i="20"/>
  <c r="J265" i="20"/>
  <c r="I265" i="20"/>
  <c r="J264" i="20"/>
  <c r="I264" i="20"/>
  <c r="J263" i="20"/>
  <c r="I263" i="20"/>
  <c r="J262" i="20"/>
  <c r="I262" i="20"/>
  <c r="J261" i="20"/>
  <c r="I261" i="20"/>
  <c r="J260" i="20"/>
  <c r="I260" i="20"/>
  <c r="J259" i="20"/>
  <c r="I259" i="20"/>
  <c r="J258" i="20"/>
  <c r="I258" i="20"/>
  <c r="J257" i="20"/>
  <c r="I257" i="20"/>
  <c r="J256" i="20"/>
  <c r="I256" i="20"/>
  <c r="J255" i="20"/>
  <c r="I255" i="20"/>
  <c r="J254" i="20"/>
  <c r="I254" i="20"/>
  <c r="J253" i="20"/>
  <c r="I253" i="20"/>
  <c r="J252" i="20"/>
  <c r="I252" i="20"/>
  <c r="J251" i="20"/>
  <c r="I251" i="20"/>
  <c r="J250" i="20"/>
  <c r="I250" i="20"/>
  <c r="J249" i="20"/>
  <c r="I249" i="20"/>
  <c r="J248" i="20"/>
  <c r="I248" i="20"/>
  <c r="J247" i="20"/>
  <c r="I247" i="20"/>
  <c r="J246" i="20"/>
  <c r="I246" i="20"/>
  <c r="J245" i="20"/>
  <c r="I245" i="20"/>
  <c r="J244" i="20"/>
  <c r="I244" i="20"/>
  <c r="J243" i="20"/>
  <c r="I243" i="20"/>
  <c r="J242" i="20"/>
  <c r="I242" i="20"/>
  <c r="J241" i="20"/>
  <c r="I241" i="20"/>
  <c r="J240" i="20"/>
  <c r="I240" i="20"/>
  <c r="J239" i="20"/>
  <c r="I239" i="20"/>
  <c r="J238" i="20"/>
  <c r="I238" i="20"/>
  <c r="J237" i="20"/>
  <c r="I237" i="20"/>
  <c r="J236" i="20"/>
  <c r="I236" i="20"/>
  <c r="J235" i="20"/>
  <c r="I235" i="20"/>
  <c r="J234" i="20"/>
  <c r="I234" i="20"/>
  <c r="J233" i="20"/>
  <c r="I233" i="20"/>
  <c r="J232" i="20"/>
  <c r="I232" i="20"/>
  <c r="J231" i="20"/>
  <c r="I231" i="20"/>
  <c r="J230" i="20"/>
  <c r="I230" i="20"/>
  <c r="J229" i="20"/>
  <c r="I229" i="20"/>
  <c r="J228" i="20"/>
  <c r="I228" i="20"/>
  <c r="J227" i="20"/>
  <c r="I227" i="20"/>
  <c r="J226" i="20"/>
  <c r="I226" i="20"/>
  <c r="J225" i="20"/>
  <c r="I225" i="20"/>
  <c r="J224" i="20"/>
  <c r="I224" i="20"/>
  <c r="J223" i="20"/>
  <c r="I223" i="20"/>
  <c r="J222" i="20"/>
  <c r="I222" i="20"/>
  <c r="J221" i="20"/>
  <c r="I221" i="20"/>
  <c r="J220" i="20"/>
  <c r="I220" i="20"/>
  <c r="J219" i="20"/>
  <c r="I219" i="20"/>
  <c r="J218" i="20"/>
  <c r="I218" i="20"/>
  <c r="J217" i="20"/>
  <c r="I217" i="20"/>
  <c r="J216" i="20"/>
  <c r="I216" i="20"/>
  <c r="J215" i="20"/>
  <c r="I215" i="20"/>
  <c r="J214" i="20"/>
  <c r="I214" i="20"/>
  <c r="J213" i="20"/>
  <c r="I213" i="20"/>
  <c r="J212" i="20"/>
  <c r="I212" i="20"/>
  <c r="J211" i="20"/>
  <c r="I211" i="20"/>
  <c r="J210" i="20"/>
  <c r="I210" i="20"/>
  <c r="J209" i="20"/>
  <c r="I209" i="20"/>
  <c r="J208" i="20"/>
  <c r="I208" i="20"/>
  <c r="J207" i="20"/>
  <c r="I207" i="20"/>
  <c r="J206" i="20"/>
  <c r="I206" i="20"/>
  <c r="J205" i="20"/>
  <c r="I205" i="20"/>
  <c r="J204" i="20"/>
  <c r="I204" i="20"/>
  <c r="J203" i="20"/>
  <c r="I203" i="20"/>
  <c r="J202" i="20"/>
  <c r="I202" i="20"/>
  <c r="J201" i="20"/>
  <c r="I201" i="20"/>
  <c r="J200" i="20"/>
  <c r="I200" i="20"/>
  <c r="J199" i="20"/>
  <c r="I199" i="20"/>
  <c r="J198" i="20"/>
  <c r="I198" i="20"/>
  <c r="J197" i="20"/>
  <c r="I197" i="20"/>
  <c r="J196" i="20"/>
  <c r="I196" i="20"/>
  <c r="J195" i="20"/>
  <c r="I195" i="20"/>
  <c r="J194" i="20"/>
  <c r="I194" i="20"/>
  <c r="J193" i="20"/>
  <c r="I193" i="20"/>
  <c r="J192" i="20"/>
  <c r="I192" i="20"/>
  <c r="J191" i="20"/>
  <c r="I191" i="20"/>
  <c r="J190" i="20"/>
  <c r="I190" i="20"/>
  <c r="J189" i="20"/>
  <c r="I189" i="20"/>
  <c r="J188" i="20"/>
  <c r="I188" i="20"/>
  <c r="J187" i="20"/>
  <c r="I187" i="20"/>
  <c r="J186" i="20"/>
  <c r="I186" i="20"/>
  <c r="J185" i="20"/>
  <c r="I185" i="20"/>
  <c r="J184" i="20"/>
  <c r="I184" i="20"/>
  <c r="J183" i="20"/>
  <c r="I183" i="20"/>
  <c r="J182" i="20"/>
  <c r="I182" i="20"/>
  <c r="J181" i="20"/>
  <c r="I181" i="20"/>
  <c r="J180" i="20"/>
  <c r="I180" i="20"/>
  <c r="J179" i="20"/>
  <c r="I179" i="20"/>
  <c r="J178" i="20"/>
  <c r="I178" i="20"/>
  <c r="J177" i="20"/>
  <c r="I177" i="20"/>
  <c r="J176" i="20"/>
  <c r="I176" i="20"/>
  <c r="J175" i="20"/>
  <c r="I175" i="20"/>
  <c r="J174" i="20"/>
  <c r="I174" i="20"/>
  <c r="J173" i="20"/>
  <c r="I173" i="20"/>
  <c r="J172" i="20"/>
  <c r="I172" i="20"/>
  <c r="J171" i="20"/>
  <c r="I171" i="20"/>
  <c r="J170" i="20"/>
  <c r="I170" i="20"/>
  <c r="J169" i="20"/>
  <c r="I169" i="20"/>
  <c r="J168" i="20"/>
  <c r="I168" i="20"/>
  <c r="J167" i="20"/>
  <c r="I167" i="20"/>
  <c r="J166" i="20"/>
  <c r="I166" i="20"/>
  <c r="J165" i="20"/>
  <c r="I165" i="20"/>
  <c r="J164" i="20"/>
  <c r="I164" i="20"/>
  <c r="J163" i="20"/>
  <c r="I163" i="20"/>
  <c r="J162" i="20"/>
  <c r="I162" i="20"/>
  <c r="J161" i="20"/>
  <c r="I161" i="20"/>
  <c r="J160" i="20"/>
  <c r="I160" i="20"/>
  <c r="J159" i="20"/>
  <c r="I159" i="20"/>
  <c r="J158" i="20"/>
  <c r="I158" i="20"/>
  <c r="J157" i="20"/>
  <c r="I157" i="20"/>
  <c r="J156" i="20"/>
  <c r="I156" i="20"/>
  <c r="J155" i="20"/>
  <c r="I155" i="20"/>
  <c r="J154" i="20"/>
  <c r="I154" i="20"/>
  <c r="J153" i="20"/>
  <c r="I153" i="20"/>
  <c r="J152" i="20"/>
  <c r="I152" i="20"/>
  <c r="J151" i="20"/>
  <c r="I151" i="20"/>
  <c r="J150" i="20"/>
  <c r="I150" i="20"/>
  <c r="J149" i="20"/>
  <c r="I149" i="20"/>
  <c r="J148" i="20"/>
  <c r="I148" i="20"/>
  <c r="J147" i="20"/>
  <c r="I147" i="20"/>
  <c r="J146" i="20"/>
  <c r="I146" i="20"/>
  <c r="J145" i="20"/>
  <c r="I145" i="20"/>
  <c r="J144" i="20"/>
  <c r="I144" i="20"/>
  <c r="J143" i="20"/>
  <c r="I143" i="20"/>
  <c r="J142" i="20"/>
  <c r="I142" i="20"/>
  <c r="J141" i="20"/>
  <c r="I141" i="20"/>
  <c r="J140" i="20"/>
  <c r="I140" i="20"/>
  <c r="J139" i="20"/>
  <c r="I139" i="20"/>
  <c r="J138" i="20"/>
  <c r="I138" i="20"/>
  <c r="J137" i="20"/>
  <c r="I137" i="20"/>
  <c r="J136" i="20"/>
  <c r="I136" i="20"/>
  <c r="J135" i="20"/>
  <c r="I135" i="20"/>
  <c r="J134" i="20"/>
  <c r="I134" i="20"/>
  <c r="J133" i="20"/>
  <c r="I133" i="20"/>
  <c r="J132" i="20"/>
  <c r="I132" i="20"/>
  <c r="J131" i="20"/>
  <c r="I131" i="20"/>
  <c r="J130" i="20"/>
  <c r="I130" i="20"/>
  <c r="J129" i="20"/>
  <c r="I129" i="20"/>
  <c r="J128" i="20"/>
  <c r="I128" i="20"/>
  <c r="J127" i="20"/>
  <c r="I127" i="20"/>
  <c r="J126" i="20"/>
  <c r="I126" i="20"/>
  <c r="J125" i="20"/>
  <c r="I125" i="20"/>
  <c r="J124" i="20"/>
  <c r="I124" i="20"/>
  <c r="J123" i="20"/>
  <c r="I123" i="20"/>
  <c r="J122" i="20"/>
  <c r="I122" i="20"/>
  <c r="J121" i="20"/>
  <c r="I121" i="20"/>
  <c r="J120" i="20"/>
  <c r="I120" i="20"/>
  <c r="J119" i="20"/>
  <c r="I119" i="20"/>
  <c r="J118" i="20"/>
  <c r="I118" i="20"/>
  <c r="J117" i="20"/>
  <c r="I117" i="20"/>
  <c r="J116" i="20"/>
  <c r="I116" i="20"/>
  <c r="J115" i="20"/>
  <c r="I115" i="20"/>
  <c r="J114" i="20"/>
  <c r="I114" i="20"/>
  <c r="J113" i="20"/>
  <c r="I113" i="20"/>
  <c r="J112" i="20"/>
  <c r="I112" i="20"/>
  <c r="J111" i="20"/>
  <c r="I111" i="20"/>
  <c r="J110" i="20"/>
  <c r="I110" i="20"/>
  <c r="J109" i="20"/>
  <c r="I109" i="20"/>
  <c r="J108" i="20"/>
  <c r="I108" i="20"/>
  <c r="J107" i="20"/>
  <c r="I107" i="20"/>
  <c r="J106" i="20"/>
  <c r="I106" i="20"/>
  <c r="J105" i="20"/>
  <c r="I105" i="20"/>
  <c r="J104" i="20"/>
  <c r="I104" i="20"/>
  <c r="J103" i="20"/>
  <c r="I103" i="20"/>
  <c r="J102" i="20"/>
  <c r="I102" i="20"/>
  <c r="J101" i="20"/>
  <c r="I101" i="20"/>
  <c r="J100" i="20"/>
  <c r="I100" i="20"/>
  <c r="J99" i="20"/>
  <c r="I99" i="20"/>
  <c r="J98" i="20"/>
  <c r="I98" i="20"/>
  <c r="J97" i="20"/>
  <c r="I97" i="20"/>
  <c r="J96" i="20"/>
  <c r="I96" i="20"/>
  <c r="J95" i="20"/>
  <c r="I95" i="20"/>
  <c r="J94" i="20"/>
  <c r="I94" i="20"/>
  <c r="J93" i="20"/>
  <c r="I93" i="20"/>
  <c r="J92" i="20"/>
  <c r="I92" i="20"/>
  <c r="J91" i="20"/>
  <c r="I91" i="20"/>
  <c r="J90" i="20"/>
  <c r="I90" i="20"/>
  <c r="J89" i="20"/>
  <c r="I89" i="20"/>
  <c r="J88" i="20"/>
  <c r="I88" i="20"/>
  <c r="J87" i="20"/>
  <c r="I87" i="20"/>
  <c r="J86" i="20"/>
  <c r="I86" i="20"/>
  <c r="J85" i="20"/>
  <c r="I85" i="20"/>
  <c r="J84" i="20"/>
  <c r="I84" i="20"/>
  <c r="J83" i="20"/>
  <c r="I83" i="20"/>
  <c r="J82" i="20"/>
  <c r="I82" i="20"/>
  <c r="J81" i="20"/>
  <c r="I81" i="20"/>
  <c r="J80" i="20"/>
  <c r="I80" i="20"/>
  <c r="J79" i="20"/>
  <c r="I79" i="20"/>
  <c r="J78" i="20"/>
  <c r="I78" i="20"/>
  <c r="J77" i="20"/>
  <c r="I77" i="20"/>
  <c r="J76" i="20"/>
  <c r="I76" i="20"/>
  <c r="J75" i="20"/>
  <c r="I75" i="20"/>
  <c r="J74" i="20"/>
  <c r="I74" i="20"/>
  <c r="J73" i="20"/>
  <c r="I73" i="20"/>
  <c r="J72" i="20"/>
  <c r="I72" i="20"/>
  <c r="J71" i="20"/>
  <c r="I71" i="20"/>
  <c r="J70" i="20"/>
  <c r="I70" i="20"/>
  <c r="J69" i="20"/>
  <c r="I69" i="20"/>
  <c r="J68" i="20"/>
  <c r="I68" i="20"/>
  <c r="J67" i="20"/>
  <c r="I67" i="20"/>
  <c r="J66" i="20"/>
  <c r="I66" i="20"/>
  <c r="J65" i="20"/>
  <c r="I65" i="20"/>
  <c r="J64" i="20"/>
  <c r="I64" i="20"/>
  <c r="J63" i="20"/>
  <c r="I63" i="20"/>
  <c r="J62" i="20"/>
  <c r="I62" i="20"/>
  <c r="J61" i="20"/>
  <c r="I61" i="20"/>
  <c r="J60" i="20"/>
  <c r="I60" i="20"/>
  <c r="J59" i="20"/>
  <c r="I59" i="20"/>
  <c r="J58" i="20"/>
  <c r="I58" i="20"/>
  <c r="J57" i="20"/>
  <c r="I57" i="20"/>
  <c r="J56" i="20"/>
  <c r="I56" i="20"/>
  <c r="J55" i="20"/>
  <c r="I55" i="20"/>
  <c r="J54" i="20"/>
  <c r="I54" i="20"/>
  <c r="J53" i="20"/>
  <c r="I53" i="20"/>
  <c r="J52" i="20"/>
  <c r="I52" i="20"/>
  <c r="J51" i="20"/>
  <c r="I51" i="20"/>
  <c r="J50" i="20"/>
  <c r="I50" i="20"/>
  <c r="J49" i="20"/>
  <c r="I49" i="20"/>
  <c r="J48" i="20"/>
  <c r="I48" i="20"/>
  <c r="J47" i="20"/>
  <c r="I47" i="20"/>
  <c r="J46" i="20"/>
  <c r="I46" i="20"/>
  <c r="J45" i="20"/>
  <c r="I45" i="20"/>
  <c r="J44" i="20"/>
  <c r="I44" i="20"/>
  <c r="J43" i="20"/>
  <c r="I43" i="20"/>
  <c r="J42" i="20"/>
  <c r="I42" i="20"/>
  <c r="J41" i="20"/>
  <c r="I41" i="20"/>
  <c r="J40" i="20"/>
  <c r="I40" i="20"/>
  <c r="J39" i="20"/>
  <c r="I39" i="20"/>
  <c r="J38" i="20"/>
  <c r="I38" i="20"/>
  <c r="J37" i="20"/>
  <c r="I37" i="20"/>
  <c r="J36" i="20"/>
  <c r="I36" i="20"/>
  <c r="J35" i="20"/>
  <c r="I35" i="20"/>
  <c r="J34" i="20"/>
  <c r="I34" i="20"/>
  <c r="J33" i="20"/>
  <c r="I33" i="20"/>
  <c r="J32" i="20"/>
  <c r="I32" i="20"/>
  <c r="J31" i="20"/>
  <c r="I31" i="20"/>
  <c r="J30" i="20"/>
  <c r="I30" i="20"/>
  <c r="J29" i="20"/>
  <c r="I29" i="20"/>
  <c r="J28" i="20"/>
  <c r="I28" i="20"/>
  <c r="J27" i="20"/>
  <c r="I27" i="20"/>
  <c r="J26" i="20"/>
  <c r="I26" i="20"/>
  <c r="J25" i="20"/>
  <c r="I25" i="20"/>
  <c r="J24" i="20"/>
  <c r="I24" i="20"/>
  <c r="J23" i="20"/>
  <c r="I23" i="20"/>
  <c r="J22" i="20"/>
  <c r="I22" i="20"/>
  <c r="J21" i="20"/>
  <c r="I21" i="20"/>
  <c r="J20" i="20"/>
  <c r="I20" i="20"/>
  <c r="J19" i="20"/>
  <c r="I19" i="20"/>
  <c r="J18" i="20"/>
  <c r="I18" i="20"/>
  <c r="J17" i="20"/>
  <c r="I17" i="20"/>
  <c r="J16" i="20"/>
  <c r="I16" i="20"/>
  <c r="J15" i="20"/>
  <c r="I15" i="20"/>
  <c r="J14" i="20"/>
  <c r="I14" i="20"/>
  <c r="J13" i="20"/>
  <c r="I13" i="20"/>
  <c r="J12" i="20"/>
  <c r="I12" i="20"/>
  <c r="J11" i="20"/>
  <c r="I11" i="20"/>
  <c r="J10" i="20"/>
  <c r="I10" i="20"/>
  <c r="J9" i="20"/>
  <c r="I9" i="20"/>
  <c r="J8" i="20"/>
  <c r="I8" i="20"/>
  <c r="J7" i="20"/>
  <c r="I7" i="20"/>
  <c r="J6" i="20"/>
  <c r="I6" i="20"/>
  <c r="M5" i="20"/>
  <c r="L5" i="20"/>
  <c r="J5" i="20"/>
  <c r="I5" i="20"/>
  <c r="J4" i="20"/>
  <c r="I4" i="20"/>
  <c r="J3" i="20"/>
  <c r="I3" i="20"/>
  <c r="I208" i="19"/>
  <c r="I209" i="19"/>
  <c r="I210" i="19"/>
  <c r="I211" i="19"/>
  <c r="I212" i="19"/>
  <c r="I213" i="19"/>
  <c r="I214" i="19"/>
  <c r="I215" i="19"/>
  <c r="I216" i="19"/>
  <c r="I217" i="19"/>
  <c r="I218" i="19"/>
  <c r="I219" i="19"/>
  <c r="I220" i="19"/>
  <c r="I221" i="19"/>
  <c r="I222" i="19"/>
  <c r="I223" i="19"/>
  <c r="I224" i="19"/>
  <c r="I225" i="19"/>
  <c r="I226" i="19"/>
  <c r="I227" i="19"/>
  <c r="I228" i="19"/>
  <c r="I229" i="19"/>
  <c r="I230" i="19"/>
  <c r="I231" i="19"/>
  <c r="I232" i="19"/>
  <c r="I233" i="19"/>
  <c r="I234" i="19"/>
  <c r="I235" i="19"/>
  <c r="I236" i="19"/>
  <c r="I237" i="19"/>
  <c r="I238" i="19"/>
  <c r="I239" i="19"/>
  <c r="I240" i="19"/>
  <c r="I241" i="19"/>
  <c r="I242" i="19"/>
  <c r="I243" i="19"/>
  <c r="I244" i="19"/>
  <c r="I245" i="19"/>
  <c r="I246" i="19"/>
  <c r="I247" i="19"/>
  <c r="I248" i="19"/>
  <c r="I249" i="19"/>
  <c r="I250" i="19"/>
  <c r="I251" i="19"/>
  <c r="I252" i="19"/>
  <c r="I253" i="19"/>
  <c r="I254" i="19"/>
  <c r="I255" i="19"/>
  <c r="I256" i="19"/>
  <c r="I257" i="19"/>
  <c r="I258" i="19"/>
  <c r="I259" i="19"/>
  <c r="I260" i="19"/>
  <c r="I261" i="19"/>
  <c r="I262" i="19"/>
  <c r="I263" i="19"/>
  <c r="I264" i="19"/>
  <c r="I265" i="19"/>
  <c r="I266" i="19"/>
  <c r="I267" i="19"/>
  <c r="I268" i="19"/>
  <c r="I269" i="19"/>
  <c r="I270" i="19"/>
  <c r="I271" i="19"/>
  <c r="I272" i="19"/>
  <c r="I273" i="19"/>
  <c r="I274" i="19"/>
  <c r="I275" i="19"/>
  <c r="I276" i="19"/>
  <c r="I277" i="19"/>
  <c r="I278" i="19"/>
  <c r="I279" i="19"/>
  <c r="I280" i="19"/>
  <c r="I281" i="19"/>
  <c r="I282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O9" i="19"/>
  <c r="M9" i="19"/>
  <c r="L9" i="19"/>
  <c r="J207" i="19"/>
  <c r="I207" i="19"/>
  <c r="J206" i="19"/>
  <c r="I206" i="19"/>
  <c r="J205" i="19"/>
  <c r="I205" i="19"/>
  <c r="J204" i="19"/>
  <c r="I204" i="19"/>
  <c r="J203" i="19"/>
  <c r="I203" i="19"/>
  <c r="J202" i="19"/>
  <c r="I202" i="19"/>
  <c r="J201" i="19"/>
  <c r="I201" i="19"/>
  <c r="J200" i="19"/>
  <c r="I200" i="19"/>
  <c r="J199" i="19"/>
  <c r="I199" i="19"/>
  <c r="J198" i="19"/>
  <c r="I198" i="19"/>
  <c r="J197" i="19"/>
  <c r="I197" i="19"/>
  <c r="J196" i="19"/>
  <c r="I196" i="19"/>
  <c r="J195" i="19"/>
  <c r="I195" i="19"/>
  <c r="J194" i="19"/>
  <c r="I194" i="19"/>
  <c r="J193" i="19"/>
  <c r="I193" i="19"/>
  <c r="J192" i="19"/>
  <c r="I192" i="19"/>
  <c r="J191" i="19"/>
  <c r="I191" i="19"/>
  <c r="J190" i="19"/>
  <c r="I190" i="19"/>
  <c r="J189" i="19"/>
  <c r="I189" i="19"/>
  <c r="J188" i="19"/>
  <c r="I188" i="19"/>
  <c r="J187" i="19"/>
  <c r="I187" i="19"/>
  <c r="J186" i="19"/>
  <c r="I186" i="19"/>
  <c r="J185" i="19"/>
  <c r="I185" i="19"/>
  <c r="J184" i="19"/>
  <c r="I184" i="19"/>
  <c r="J183" i="19"/>
  <c r="I183" i="19"/>
  <c r="J182" i="19"/>
  <c r="I182" i="19"/>
  <c r="J181" i="19"/>
  <c r="I181" i="19"/>
  <c r="J180" i="19"/>
  <c r="I180" i="19"/>
  <c r="J179" i="19"/>
  <c r="I179" i="19"/>
  <c r="J178" i="19"/>
  <c r="I178" i="19"/>
  <c r="J177" i="19"/>
  <c r="I177" i="19"/>
  <c r="J176" i="19"/>
  <c r="I176" i="19"/>
  <c r="J175" i="19"/>
  <c r="I175" i="19"/>
  <c r="J174" i="19"/>
  <c r="I174" i="19"/>
  <c r="J173" i="19"/>
  <c r="I173" i="19"/>
  <c r="J172" i="19"/>
  <c r="I172" i="19"/>
  <c r="J171" i="19"/>
  <c r="I171" i="19"/>
  <c r="J170" i="19"/>
  <c r="I170" i="19"/>
  <c r="J169" i="19"/>
  <c r="I169" i="19"/>
  <c r="J168" i="19"/>
  <c r="I168" i="19"/>
  <c r="J167" i="19"/>
  <c r="I167" i="19"/>
  <c r="J166" i="19"/>
  <c r="I166" i="19"/>
  <c r="J165" i="19"/>
  <c r="I165" i="19"/>
  <c r="J164" i="19"/>
  <c r="I164" i="19"/>
  <c r="J163" i="19"/>
  <c r="I163" i="19"/>
  <c r="J162" i="19"/>
  <c r="I162" i="19"/>
  <c r="J161" i="19"/>
  <c r="I161" i="19"/>
  <c r="J160" i="19"/>
  <c r="I160" i="19"/>
  <c r="J159" i="19"/>
  <c r="I159" i="19"/>
  <c r="J158" i="19"/>
  <c r="I158" i="19"/>
  <c r="J157" i="19"/>
  <c r="I157" i="19"/>
  <c r="J156" i="19"/>
  <c r="I156" i="19"/>
  <c r="J155" i="19"/>
  <c r="I155" i="19"/>
  <c r="J154" i="19"/>
  <c r="I154" i="19"/>
  <c r="J153" i="19"/>
  <c r="I153" i="19"/>
  <c r="J152" i="19"/>
  <c r="I152" i="19"/>
  <c r="J151" i="19"/>
  <c r="I151" i="19"/>
  <c r="J150" i="19"/>
  <c r="I150" i="19"/>
  <c r="J149" i="19"/>
  <c r="I149" i="19"/>
  <c r="J148" i="19"/>
  <c r="I148" i="19"/>
  <c r="J147" i="19"/>
  <c r="I147" i="19"/>
  <c r="J146" i="19"/>
  <c r="I146" i="19"/>
  <c r="J145" i="19"/>
  <c r="I145" i="19"/>
  <c r="J144" i="19"/>
  <c r="I144" i="19"/>
  <c r="J143" i="19"/>
  <c r="I143" i="19"/>
  <c r="J142" i="19"/>
  <c r="I142" i="19"/>
  <c r="J141" i="19"/>
  <c r="I141" i="19"/>
  <c r="J140" i="19"/>
  <c r="I140" i="19"/>
  <c r="J139" i="19"/>
  <c r="I139" i="19"/>
  <c r="J138" i="19"/>
  <c r="I138" i="19"/>
  <c r="J137" i="19"/>
  <c r="I137" i="19"/>
  <c r="J136" i="19"/>
  <c r="I136" i="19"/>
  <c r="J135" i="19"/>
  <c r="I135" i="19"/>
  <c r="J134" i="19"/>
  <c r="I134" i="19"/>
  <c r="J133" i="19"/>
  <c r="I133" i="19"/>
  <c r="J132" i="19"/>
  <c r="I132" i="19"/>
  <c r="J131" i="19"/>
  <c r="I131" i="19"/>
  <c r="J130" i="19"/>
  <c r="I130" i="19"/>
  <c r="J129" i="19"/>
  <c r="I129" i="19"/>
  <c r="J128" i="19"/>
  <c r="I128" i="19"/>
  <c r="J127" i="19"/>
  <c r="I127" i="19"/>
  <c r="J126" i="19"/>
  <c r="I126" i="19"/>
  <c r="J125" i="19"/>
  <c r="I125" i="19"/>
  <c r="J124" i="19"/>
  <c r="I124" i="19"/>
  <c r="J123" i="19"/>
  <c r="I123" i="19"/>
  <c r="J122" i="19"/>
  <c r="I122" i="19"/>
  <c r="J121" i="19"/>
  <c r="I121" i="19"/>
  <c r="J120" i="19"/>
  <c r="I120" i="19"/>
  <c r="J119" i="19"/>
  <c r="I119" i="19"/>
  <c r="J118" i="19"/>
  <c r="I118" i="19"/>
  <c r="J117" i="19"/>
  <c r="I117" i="19"/>
  <c r="J116" i="19"/>
  <c r="I116" i="19"/>
  <c r="J115" i="19"/>
  <c r="I115" i="19"/>
  <c r="J114" i="19"/>
  <c r="I114" i="19"/>
  <c r="J113" i="19"/>
  <c r="I113" i="19"/>
  <c r="J112" i="19"/>
  <c r="I112" i="19"/>
  <c r="J111" i="19"/>
  <c r="I111" i="19"/>
  <c r="J110" i="19"/>
  <c r="I110" i="19"/>
  <c r="J109" i="19"/>
  <c r="I109" i="19"/>
  <c r="J108" i="19"/>
  <c r="I108" i="19"/>
  <c r="J107" i="19"/>
  <c r="I107" i="19"/>
  <c r="J106" i="19"/>
  <c r="I106" i="19"/>
  <c r="J105" i="19"/>
  <c r="I105" i="19"/>
  <c r="J104" i="19"/>
  <c r="I104" i="19"/>
  <c r="J103" i="19"/>
  <c r="I103" i="19"/>
  <c r="J102" i="19"/>
  <c r="I102" i="19"/>
  <c r="J101" i="19"/>
  <c r="I101" i="19"/>
  <c r="J100" i="19"/>
  <c r="I100" i="19"/>
  <c r="J99" i="19"/>
  <c r="I99" i="19"/>
  <c r="J98" i="19"/>
  <c r="I98" i="19"/>
  <c r="J97" i="19"/>
  <c r="I97" i="19"/>
  <c r="J96" i="19"/>
  <c r="I96" i="19"/>
  <c r="J95" i="19"/>
  <c r="I95" i="19"/>
  <c r="J94" i="19"/>
  <c r="I94" i="19"/>
  <c r="J93" i="19"/>
  <c r="I93" i="19"/>
  <c r="J92" i="19"/>
  <c r="I92" i="19"/>
  <c r="J91" i="19"/>
  <c r="I91" i="19"/>
  <c r="J90" i="19"/>
  <c r="I90" i="19"/>
  <c r="J89" i="19"/>
  <c r="I89" i="19"/>
  <c r="J88" i="19"/>
  <c r="I88" i="19"/>
  <c r="J87" i="19"/>
  <c r="I87" i="19"/>
  <c r="J86" i="19"/>
  <c r="I86" i="19"/>
  <c r="J85" i="19"/>
  <c r="I85" i="19"/>
  <c r="J84" i="19"/>
  <c r="I84" i="19"/>
  <c r="J83" i="19"/>
  <c r="I83" i="19"/>
  <c r="J82" i="19"/>
  <c r="I82" i="19"/>
  <c r="J81" i="19"/>
  <c r="I81" i="19"/>
  <c r="J80" i="19"/>
  <c r="I80" i="19"/>
  <c r="J79" i="19"/>
  <c r="I79" i="19"/>
  <c r="J78" i="19"/>
  <c r="I78" i="19"/>
  <c r="J77" i="19"/>
  <c r="I77" i="19"/>
  <c r="J76" i="19"/>
  <c r="I76" i="19"/>
  <c r="J75" i="19"/>
  <c r="I75" i="19"/>
  <c r="J74" i="19"/>
  <c r="I74" i="19"/>
  <c r="J73" i="19"/>
  <c r="I73" i="19"/>
  <c r="J72" i="19"/>
  <c r="I72" i="19"/>
  <c r="J71" i="19"/>
  <c r="I71" i="19"/>
  <c r="J70" i="19"/>
  <c r="I70" i="19"/>
  <c r="J69" i="19"/>
  <c r="I69" i="19"/>
  <c r="J68" i="19"/>
  <c r="I68" i="19"/>
  <c r="J67" i="19"/>
  <c r="I67" i="19"/>
  <c r="J66" i="19"/>
  <c r="I66" i="19"/>
  <c r="J65" i="19"/>
  <c r="I65" i="19"/>
  <c r="J64" i="19"/>
  <c r="I64" i="19"/>
  <c r="J63" i="19"/>
  <c r="I63" i="19"/>
  <c r="J62" i="19"/>
  <c r="I62" i="19"/>
  <c r="J61" i="19"/>
  <c r="I61" i="19"/>
  <c r="J60" i="19"/>
  <c r="I60" i="19"/>
  <c r="J59" i="19"/>
  <c r="I59" i="19"/>
  <c r="J58" i="19"/>
  <c r="I58" i="19"/>
  <c r="J57" i="19"/>
  <c r="I57" i="19"/>
  <c r="J56" i="19"/>
  <c r="I56" i="19"/>
  <c r="J55" i="19"/>
  <c r="I55" i="19"/>
  <c r="J54" i="19"/>
  <c r="I54" i="19"/>
  <c r="J53" i="19"/>
  <c r="I53" i="19"/>
  <c r="J52" i="19"/>
  <c r="I52" i="19"/>
  <c r="J51" i="19"/>
  <c r="I51" i="19"/>
  <c r="J50" i="19"/>
  <c r="I50" i="19"/>
  <c r="J49" i="19"/>
  <c r="I49" i="19"/>
  <c r="J48" i="19"/>
  <c r="I48" i="19"/>
  <c r="J47" i="19"/>
  <c r="I47" i="19"/>
  <c r="J46" i="19"/>
  <c r="I46" i="19"/>
  <c r="J45" i="19"/>
  <c r="I45" i="19"/>
  <c r="J44" i="19"/>
  <c r="I44" i="19"/>
  <c r="J43" i="19"/>
  <c r="I43" i="19"/>
  <c r="J42" i="19"/>
  <c r="I42" i="19"/>
  <c r="J41" i="19"/>
  <c r="I41" i="19"/>
  <c r="J40" i="19"/>
  <c r="I40" i="19"/>
  <c r="J39" i="19"/>
  <c r="I39" i="19"/>
  <c r="J38" i="19"/>
  <c r="I38" i="19"/>
  <c r="J37" i="19"/>
  <c r="I37" i="19"/>
  <c r="J36" i="19"/>
  <c r="I36" i="19"/>
  <c r="J35" i="19"/>
  <c r="I35" i="19"/>
  <c r="J34" i="19"/>
  <c r="I34" i="19"/>
  <c r="J33" i="19"/>
  <c r="I33" i="19"/>
  <c r="J32" i="19"/>
  <c r="I32" i="19"/>
  <c r="J31" i="19"/>
  <c r="I31" i="19"/>
  <c r="J30" i="19"/>
  <c r="I30" i="19"/>
  <c r="J29" i="19"/>
  <c r="I29" i="19"/>
  <c r="J28" i="19"/>
  <c r="I28" i="19"/>
  <c r="J27" i="19"/>
  <c r="I27" i="19"/>
  <c r="J26" i="19"/>
  <c r="I26" i="19"/>
  <c r="J25" i="19"/>
  <c r="I25" i="19"/>
  <c r="J24" i="19"/>
  <c r="I24" i="19"/>
  <c r="J23" i="19"/>
  <c r="I23" i="19"/>
  <c r="J22" i="19"/>
  <c r="I22" i="19"/>
  <c r="J21" i="19"/>
  <c r="I21" i="19"/>
  <c r="J20" i="19"/>
  <c r="I20" i="19"/>
  <c r="J19" i="19"/>
  <c r="I19" i="19"/>
  <c r="J18" i="19"/>
  <c r="I18" i="19"/>
  <c r="J17" i="19"/>
  <c r="I17" i="19"/>
  <c r="J16" i="19"/>
  <c r="I16" i="19"/>
  <c r="J15" i="19"/>
  <c r="I15" i="19"/>
  <c r="J14" i="19"/>
  <c r="I14" i="19"/>
  <c r="J13" i="19"/>
  <c r="I13" i="19"/>
  <c r="J12" i="19"/>
  <c r="I12" i="19"/>
  <c r="J11" i="19"/>
  <c r="I11" i="19"/>
  <c r="J10" i="19"/>
  <c r="I10" i="19"/>
  <c r="J9" i="19"/>
  <c r="I9" i="19"/>
  <c r="J8" i="19"/>
  <c r="I8" i="19"/>
  <c r="J7" i="19"/>
  <c r="I7" i="19"/>
  <c r="J6" i="19"/>
  <c r="I6" i="19"/>
  <c r="M5" i="19"/>
  <c r="L5" i="19"/>
  <c r="J5" i="19"/>
  <c r="I5" i="19"/>
  <c r="J4" i="19"/>
  <c r="I4" i="19"/>
  <c r="J3" i="19"/>
  <c r="I3" i="19"/>
  <c r="O5" i="18"/>
  <c r="B13" i="8"/>
  <c r="O9" i="18"/>
  <c r="M9" i="18"/>
  <c r="L9" i="18"/>
  <c r="M5" i="18"/>
  <c r="L5" i="18"/>
  <c r="J207" i="18"/>
  <c r="I207" i="18"/>
  <c r="J206" i="18"/>
  <c r="I206" i="18"/>
  <c r="J205" i="18"/>
  <c r="I205" i="18"/>
  <c r="J204" i="18"/>
  <c r="I204" i="18"/>
  <c r="J203" i="18"/>
  <c r="I203" i="18"/>
  <c r="J202" i="18"/>
  <c r="I202" i="18"/>
  <c r="J201" i="18"/>
  <c r="I201" i="18"/>
  <c r="J200" i="18"/>
  <c r="I200" i="18"/>
  <c r="J199" i="18"/>
  <c r="I199" i="18"/>
  <c r="J198" i="18"/>
  <c r="I198" i="18"/>
  <c r="J197" i="18"/>
  <c r="I197" i="18"/>
  <c r="J196" i="18"/>
  <c r="I196" i="18"/>
  <c r="J195" i="18"/>
  <c r="I195" i="18"/>
  <c r="J194" i="18"/>
  <c r="I194" i="18"/>
  <c r="J193" i="18"/>
  <c r="I193" i="18"/>
  <c r="J192" i="18"/>
  <c r="I192" i="18"/>
  <c r="J191" i="18"/>
  <c r="I191" i="18"/>
  <c r="J190" i="18"/>
  <c r="I190" i="18"/>
  <c r="J189" i="18"/>
  <c r="I189" i="18"/>
  <c r="J188" i="18"/>
  <c r="I188" i="18"/>
  <c r="J187" i="18"/>
  <c r="I187" i="18"/>
  <c r="J186" i="18"/>
  <c r="I186" i="18"/>
  <c r="J185" i="18"/>
  <c r="I185" i="18"/>
  <c r="J184" i="18"/>
  <c r="I184" i="18"/>
  <c r="J183" i="18"/>
  <c r="I183" i="18"/>
  <c r="J182" i="18"/>
  <c r="I182" i="18"/>
  <c r="J181" i="18"/>
  <c r="I181" i="18"/>
  <c r="J180" i="18"/>
  <c r="I180" i="18"/>
  <c r="J179" i="18"/>
  <c r="I179" i="18"/>
  <c r="J178" i="18"/>
  <c r="I178" i="18"/>
  <c r="J177" i="18"/>
  <c r="I177" i="18"/>
  <c r="J176" i="18"/>
  <c r="I176" i="18"/>
  <c r="J175" i="18"/>
  <c r="I175" i="18"/>
  <c r="J174" i="18"/>
  <c r="I174" i="18"/>
  <c r="J173" i="18"/>
  <c r="I173" i="18"/>
  <c r="J172" i="18"/>
  <c r="I172" i="18"/>
  <c r="J171" i="18"/>
  <c r="I171" i="18"/>
  <c r="J170" i="18"/>
  <c r="I170" i="18"/>
  <c r="J169" i="18"/>
  <c r="I169" i="18"/>
  <c r="J168" i="18"/>
  <c r="I168" i="18"/>
  <c r="J167" i="18"/>
  <c r="I167" i="18"/>
  <c r="J166" i="18"/>
  <c r="I166" i="18"/>
  <c r="J165" i="18"/>
  <c r="I165" i="18"/>
  <c r="J164" i="18"/>
  <c r="I164" i="18"/>
  <c r="J163" i="18"/>
  <c r="I163" i="18"/>
  <c r="J162" i="18"/>
  <c r="I162" i="18"/>
  <c r="J161" i="18"/>
  <c r="I161" i="18"/>
  <c r="J160" i="18"/>
  <c r="I160" i="18"/>
  <c r="J159" i="18"/>
  <c r="I159" i="18"/>
  <c r="J158" i="18"/>
  <c r="I158" i="18"/>
  <c r="J157" i="18"/>
  <c r="I157" i="18"/>
  <c r="J156" i="18"/>
  <c r="I156" i="18"/>
  <c r="J155" i="18"/>
  <c r="I155" i="18"/>
  <c r="J154" i="18"/>
  <c r="I154" i="18"/>
  <c r="J153" i="18"/>
  <c r="I153" i="18"/>
  <c r="J152" i="18"/>
  <c r="I152" i="18"/>
  <c r="J151" i="18"/>
  <c r="I151" i="18"/>
  <c r="J150" i="18"/>
  <c r="I150" i="18"/>
  <c r="J149" i="18"/>
  <c r="I149" i="18"/>
  <c r="J148" i="18"/>
  <c r="I148" i="18"/>
  <c r="J147" i="18"/>
  <c r="I147" i="18"/>
  <c r="J146" i="18"/>
  <c r="I146" i="18"/>
  <c r="J145" i="18"/>
  <c r="I145" i="18"/>
  <c r="J144" i="18"/>
  <c r="I144" i="18"/>
  <c r="J143" i="18"/>
  <c r="I143" i="18"/>
  <c r="J142" i="18"/>
  <c r="I142" i="18"/>
  <c r="J141" i="18"/>
  <c r="I141" i="18"/>
  <c r="J140" i="18"/>
  <c r="I140" i="18"/>
  <c r="J139" i="18"/>
  <c r="I139" i="18"/>
  <c r="J138" i="18"/>
  <c r="I138" i="18"/>
  <c r="J137" i="18"/>
  <c r="I137" i="18"/>
  <c r="J136" i="18"/>
  <c r="I136" i="18"/>
  <c r="J135" i="18"/>
  <c r="I135" i="18"/>
  <c r="J134" i="18"/>
  <c r="I134" i="18"/>
  <c r="J133" i="18"/>
  <c r="I133" i="18"/>
  <c r="J132" i="18"/>
  <c r="I132" i="18"/>
  <c r="J131" i="18"/>
  <c r="I131" i="18"/>
  <c r="J130" i="18"/>
  <c r="I130" i="18"/>
  <c r="J129" i="18"/>
  <c r="I129" i="18"/>
  <c r="J128" i="18"/>
  <c r="I128" i="18"/>
  <c r="J127" i="18"/>
  <c r="I127" i="18"/>
  <c r="J126" i="18"/>
  <c r="I126" i="18"/>
  <c r="J125" i="18"/>
  <c r="I125" i="18"/>
  <c r="J124" i="18"/>
  <c r="I124" i="18"/>
  <c r="J123" i="18"/>
  <c r="I123" i="18"/>
  <c r="J122" i="18"/>
  <c r="I122" i="18"/>
  <c r="J121" i="18"/>
  <c r="I121" i="18"/>
  <c r="J120" i="18"/>
  <c r="I120" i="18"/>
  <c r="J119" i="18"/>
  <c r="I119" i="18"/>
  <c r="J118" i="18"/>
  <c r="I118" i="18"/>
  <c r="J117" i="18"/>
  <c r="I117" i="18"/>
  <c r="J116" i="18"/>
  <c r="I116" i="18"/>
  <c r="J115" i="18"/>
  <c r="I115" i="18"/>
  <c r="J114" i="18"/>
  <c r="I114" i="18"/>
  <c r="J113" i="18"/>
  <c r="I113" i="18"/>
  <c r="J112" i="18"/>
  <c r="I112" i="18"/>
  <c r="J111" i="18"/>
  <c r="I111" i="18"/>
  <c r="J110" i="18"/>
  <c r="I110" i="18"/>
  <c r="J109" i="18"/>
  <c r="I109" i="18"/>
  <c r="J108" i="18"/>
  <c r="I108" i="18"/>
  <c r="J107" i="18"/>
  <c r="I107" i="18"/>
  <c r="J106" i="18"/>
  <c r="I106" i="18"/>
  <c r="J105" i="18"/>
  <c r="I105" i="18"/>
  <c r="J104" i="18"/>
  <c r="I104" i="18"/>
  <c r="J103" i="18"/>
  <c r="I103" i="18"/>
  <c r="J102" i="18"/>
  <c r="I102" i="18"/>
  <c r="J101" i="18"/>
  <c r="I101" i="18"/>
  <c r="J100" i="18"/>
  <c r="I100" i="18"/>
  <c r="J99" i="18"/>
  <c r="I99" i="18"/>
  <c r="J98" i="18"/>
  <c r="I98" i="18"/>
  <c r="J97" i="18"/>
  <c r="I97" i="18"/>
  <c r="J96" i="18"/>
  <c r="I96" i="18"/>
  <c r="J95" i="18"/>
  <c r="I95" i="18"/>
  <c r="J94" i="18"/>
  <c r="I94" i="18"/>
  <c r="J93" i="18"/>
  <c r="I93" i="18"/>
  <c r="J92" i="18"/>
  <c r="I92" i="18"/>
  <c r="J91" i="18"/>
  <c r="I91" i="18"/>
  <c r="J90" i="18"/>
  <c r="I90" i="18"/>
  <c r="J89" i="18"/>
  <c r="I89" i="18"/>
  <c r="J88" i="18"/>
  <c r="I88" i="18"/>
  <c r="J87" i="18"/>
  <c r="I87" i="18"/>
  <c r="J86" i="18"/>
  <c r="I86" i="18"/>
  <c r="J85" i="18"/>
  <c r="I85" i="18"/>
  <c r="J84" i="18"/>
  <c r="I84" i="18"/>
  <c r="J83" i="18"/>
  <c r="I83" i="18"/>
  <c r="J82" i="18"/>
  <c r="I82" i="18"/>
  <c r="J81" i="18"/>
  <c r="I81" i="18"/>
  <c r="J80" i="18"/>
  <c r="I80" i="18"/>
  <c r="J79" i="18"/>
  <c r="I79" i="18"/>
  <c r="J78" i="18"/>
  <c r="I78" i="18"/>
  <c r="J77" i="18"/>
  <c r="I77" i="18"/>
  <c r="J76" i="18"/>
  <c r="I76" i="18"/>
  <c r="J75" i="18"/>
  <c r="I75" i="18"/>
  <c r="J74" i="18"/>
  <c r="I74" i="18"/>
  <c r="J73" i="18"/>
  <c r="I73" i="18"/>
  <c r="J72" i="18"/>
  <c r="I72" i="18"/>
  <c r="J71" i="18"/>
  <c r="I71" i="18"/>
  <c r="J70" i="18"/>
  <c r="I70" i="18"/>
  <c r="J69" i="18"/>
  <c r="I69" i="18"/>
  <c r="J68" i="18"/>
  <c r="I68" i="18"/>
  <c r="J67" i="18"/>
  <c r="I67" i="18"/>
  <c r="J66" i="18"/>
  <c r="I66" i="18"/>
  <c r="J65" i="18"/>
  <c r="I65" i="18"/>
  <c r="J64" i="18"/>
  <c r="I64" i="18"/>
  <c r="J63" i="18"/>
  <c r="I63" i="18"/>
  <c r="J62" i="18"/>
  <c r="I62" i="18"/>
  <c r="J61" i="18"/>
  <c r="I61" i="18"/>
  <c r="J60" i="18"/>
  <c r="I60" i="18"/>
  <c r="J59" i="18"/>
  <c r="I59" i="18"/>
  <c r="J58" i="18"/>
  <c r="I58" i="18"/>
  <c r="J57" i="18"/>
  <c r="I57" i="18"/>
  <c r="J56" i="18"/>
  <c r="I56" i="18"/>
  <c r="J55" i="18"/>
  <c r="I55" i="18"/>
  <c r="J54" i="18"/>
  <c r="I54" i="18"/>
  <c r="J53" i="18"/>
  <c r="I53" i="18"/>
  <c r="J52" i="18"/>
  <c r="I52" i="18"/>
  <c r="J51" i="18"/>
  <c r="I51" i="18"/>
  <c r="J50" i="18"/>
  <c r="I50" i="18"/>
  <c r="J49" i="18"/>
  <c r="I49" i="18"/>
  <c r="J48" i="18"/>
  <c r="I48" i="18"/>
  <c r="J47" i="18"/>
  <c r="I47" i="18"/>
  <c r="J46" i="18"/>
  <c r="I46" i="18"/>
  <c r="J45" i="18"/>
  <c r="I45" i="18"/>
  <c r="J44" i="18"/>
  <c r="I44" i="18"/>
  <c r="J43" i="18"/>
  <c r="I43" i="18"/>
  <c r="J42" i="18"/>
  <c r="I42" i="18"/>
  <c r="J41" i="18"/>
  <c r="I41" i="18"/>
  <c r="J40" i="18"/>
  <c r="I40" i="18"/>
  <c r="J39" i="18"/>
  <c r="I39" i="18"/>
  <c r="J38" i="18"/>
  <c r="I38" i="18"/>
  <c r="J37" i="18"/>
  <c r="I37" i="18"/>
  <c r="J36" i="18"/>
  <c r="I36" i="18"/>
  <c r="J35" i="18"/>
  <c r="I35" i="18"/>
  <c r="J34" i="18"/>
  <c r="I34" i="18"/>
  <c r="J33" i="18"/>
  <c r="I33" i="18"/>
  <c r="J32" i="18"/>
  <c r="I32" i="18"/>
  <c r="J31" i="18"/>
  <c r="I31" i="18"/>
  <c r="J30" i="18"/>
  <c r="I30" i="18"/>
  <c r="J29" i="18"/>
  <c r="I29" i="18"/>
  <c r="J28" i="18"/>
  <c r="I28" i="18"/>
  <c r="J27" i="18"/>
  <c r="I27" i="18"/>
  <c r="J26" i="18"/>
  <c r="I26" i="18"/>
  <c r="J25" i="18"/>
  <c r="I25" i="18"/>
  <c r="J24" i="18"/>
  <c r="I24" i="18"/>
  <c r="J23" i="18"/>
  <c r="I23" i="18"/>
  <c r="J22" i="18"/>
  <c r="I22" i="18"/>
  <c r="J21" i="18"/>
  <c r="I21" i="18"/>
  <c r="J20" i="18"/>
  <c r="I20" i="18"/>
  <c r="J19" i="18"/>
  <c r="I19" i="18"/>
  <c r="J18" i="18"/>
  <c r="I18" i="18"/>
  <c r="J17" i="18"/>
  <c r="I17" i="18"/>
  <c r="J16" i="18"/>
  <c r="I16" i="18"/>
  <c r="J15" i="18"/>
  <c r="I15" i="18"/>
  <c r="J14" i="18"/>
  <c r="I14" i="18"/>
  <c r="J13" i="18"/>
  <c r="I13" i="18"/>
  <c r="J12" i="18"/>
  <c r="I12" i="18"/>
  <c r="J11" i="18"/>
  <c r="I11" i="18"/>
  <c r="J10" i="18"/>
  <c r="I10" i="18"/>
  <c r="J9" i="18"/>
  <c r="I9" i="18"/>
  <c r="J8" i="18"/>
  <c r="I8" i="18"/>
  <c r="J7" i="18"/>
  <c r="I7" i="18"/>
  <c r="J6" i="18"/>
  <c r="I6" i="18"/>
  <c r="J5" i="18"/>
  <c r="I5" i="18"/>
  <c r="J4" i="18"/>
  <c r="I4" i="18"/>
  <c r="J3" i="18"/>
  <c r="I3" i="18"/>
  <c r="J158" i="14"/>
  <c r="J211" i="16"/>
  <c r="I211" i="16"/>
  <c r="J210" i="16"/>
  <c r="I210" i="16"/>
  <c r="J209" i="16"/>
  <c r="I209" i="16"/>
  <c r="J208" i="16"/>
  <c r="I208" i="16"/>
  <c r="J207" i="16"/>
  <c r="I207" i="16"/>
  <c r="J206" i="16"/>
  <c r="I206" i="16"/>
  <c r="J205" i="16"/>
  <c r="I205" i="16"/>
  <c r="J204" i="16"/>
  <c r="I204" i="16"/>
  <c r="J203" i="16"/>
  <c r="I203" i="16"/>
  <c r="J202" i="16"/>
  <c r="I202" i="16"/>
  <c r="J201" i="16"/>
  <c r="I201" i="16"/>
  <c r="J200" i="16"/>
  <c r="I200" i="16"/>
  <c r="J199" i="16"/>
  <c r="I199" i="16"/>
  <c r="J198" i="16"/>
  <c r="I198" i="16"/>
  <c r="J197" i="16"/>
  <c r="I197" i="16"/>
  <c r="J196" i="16"/>
  <c r="I196" i="16"/>
  <c r="J195" i="16"/>
  <c r="I195" i="16"/>
  <c r="J194" i="16"/>
  <c r="I194" i="16"/>
  <c r="J193" i="16"/>
  <c r="I193" i="16"/>
  <c r="J192" i="16"/>
  <c r="I192" i="16"/>
  <c r="J191" i="16"/>
  <c r="I191" i="16"/>
  <c r="J190" i="16"/>
  <c r="I190" i="16"/>
  <c r="J189" i="16"/>
  <c r="I189" i="16"/>
  <c r="J188" i="16"/>
  <c r="I188" i="16"/>
  <c r="J187" i="16"/>
  <c r="I187" i="16"/>
  <c r="J186" i="16"/>
  <c r="I186" i="16"/>
  <c r="J185" i="16"/>
  <c r="I185" i="16"/>
  <c r="J184" i="16"/>
  <c r="I184" i="16"/>
  <c r="J183" i="16"/>
  <c r="I183" i="16"/>
  <c r="J182" i="16"/>
  <c r="I182" i="16"/>
  <c r="J181" i="16"/>
  <c r="I181" i="16"/>
  <c r="J180" i="16"/>
  <c r="I180" i="16"/>
  <c r="J179" i="16"/>
  <c r="I179" i="16"/>
  <c r="J178" i="16"/>
  <c r="I178" i="16"/>
  <c r="J177" i="16"/>
  <c r="I177" i="16"/>
  <c r="J176" i="16"/>
  <c r="I176" i="16"/>
  <c r="J175" i="16"/>
  <c r="I175" i="16"/>
  <c r="J174" i="16"/>
  <c r="I174" i="16"/>
  <c r="J173" i="16"/>
  <c r="I173" i="16"/>
  <c r="J172" i="16"/>
  <c r="I172" i="16"/>
  <c r="J171" i="16"/>
  <c r="I171" i="16"/>
  <c r="J170" i="16"/>
  <c r="I170" i="16"/>
  <c r="J169" i="16"/>
  <c r="I169" i="16"/>
  <c r="J168" i="16"/>
  <c r="I168" i="16"/>
  <c r="J167" i="16"/>
  <c r="I167" i="16"/>
  <c r="J166" i="16"/>
  <c r="I166" i="16"/>
  <c r="J165" i="16"/>
  <c r="I165" i="16"/>
  <c r="J164" i="16"/>
  <c r="I164" i="16"/>
  <c r="J163" i="16"/>
  <c r="I163" i="16"/>
  <c r="J162" i="16"/>
  <c r="I162" i="16"/>
  <c r="J161" i="16"/>
  <c r="I161" i="16"/>
  <c r="J160" i="16"/>
  <c r="I160" i="16"/>
  <c r="J159" i="16"/>
  <c r="I159" i="16"/>
  <c r="J158" i="16"/>
  <c r="I158" i="16"/>
  <c r="J157" i="16"/>
  <c r="I157" i="16"/>
  <c r="J156" i="16"/>
  <c r="I156" i="16"/>
  <c r="J155" i="16"/>
  <c r="I155" i="16"/>
  <c r="J154" i="16"/>
  <c r="I154" i="16"/>
  <c r="J153" i="16"/>
  <c r="I153" i="16"/>
  <c r="J152" i="16"/>
  <c r="I152" i="16"/>
  <c r="J151" i="16"/>
  <c r="I151" i="16"/>
  <c r="J150" i="16"/>
  <c r="I150" i="16"/>
  <c r="J149" i="16"/>
  <c r="I149" i="16"/>
  <c r="J148" i="16"/>
  <c r="I148" i="16"/>
  <c r="J147" i="16"/>
  <c r="I147" i="16"/>
  <c r="J146" i="16"/>
  <c r="I146" i="16"/>
  <c r="J145" i="16"/>
  <c r="I145" i="16"/>
  <c r="J144" i="16"/>
  <c r="I144" i="16"/>
  <c r="J143" i="16"/>
  <c r="I143" i="16"/>
  <c r="J142" i="16"/>
  <c r="I142" i="16"/>
  <c r="J141" i="16"/>
  <c r="I141" i="16"/>
  <c r="J140" i="16"/>
  <c r="I140" i="16"/>
  <c r="J139" i="16"/>
  <c r="I139" i="16"/>
  <c r="J138" i="16"/>
  <c r="I138" i="16"/>
  <c r="J137" i="16"/>
  <c r="I137" i="16"/>
  <c r="J136" i="16"/>
  <c r="I136" i="16"/>
  <c r="J135" i="16"/>
  <c r="I135" i="16"/>
  <c r="J134" i="16"/>
  <c r="I134" i="16"/>
  <c r="J133" i="16"/>
  <c r="I133" i="16"/>
  <c r="J132" i="16"/>
  <c r="I132" i="16"/>
  <c r="J131" i="16"/>
  <c r="I131" i="16"/>
  <c r="J130" i="16"/>
  <c r="I130" i="16"/>
  <c r="J129" i="16"/>
  <c r="I129" i="16"/>
  <c r="J128" i="16"/>
  <c r="I128" i="16"/>
  <c r="J127" i="16"/>
  <c r="I127" i="16"/>
  <c r="J126" i="16"/>
  <c r="I126" i="16"/>
  <c r="J125" i="16"/>
  <c r="I125" i="16"/>
  <c r="J124" i="16"/>
  <c r="I124" i="16"/>
  <c r="J123" i="16"/>
  <c r="I123" i="16"/>
  <c r="J122" i="16"/>
  <c r="I122" i="16"/>
  <c r="J121" i="16"/>
  <c r="I121" i="16"/>
  <c r="J120" i="16"/>
  <c r="I120" i="16"/>
  <c r="J119" i="16"/>
  <c r="I119" i="16"/>
  <c r="J118" i="16"/>
  <c r="I118" i="16"/>
  <c r="J117" i="16"/>
  <c r="I117" i="16"/>
  <c r="J116" i="16"/>
  <c r="I116" i="16"/>
  <c r="J115" i="16"/>
  <c r="I115" i="16"/>
  <c r="J114" i="16"/>
  <c r="I114" i="16"/>
  <c r="J113" i="16"/>
  <c r="I113" i="16"/>
  <c r="J112" i="16"/>
  <c r="I112" i="16"/>
  <c r="J111" i="16"/>
  <c r="I111" i="16"/>
  <c r="J110" i="16"/>
  <c r="I110" i="16"/>
  <c r="J109" i="16"/>
  <c r="I109" i="16"/>
  <c r="J108" i="16"/>
  <c r="I108" i="16"/>
  <c r="J107" i="16"/>
  <c r="I107" i="16"/>
  <c r="J106" i="16"/>
  <c r="I106" i="16"/>
  <c r="J105" i="16"/>
  <c r="I105" i="16"/>
  <c r="J104" i="16"/>
  <c r="I104" i="16"/>
  <c r="J103" i="16"/>
  <c r="I103" i="16"/>
  <c r="J102" i="16"/>
  <c r="I102" i="16"/>
  <c r="J101" i="16"/>
  <c r="I101" i="16"/>
  <c r="J100" i="16"/>
  <c r="I100" i="16"/>
  <c r="J99" i="16"/>
  <c r="I99" i="16"/>
  <c r="J98" i="16"/>
  <c r="I98" i="16"/>
  <c r="J97" i="16"/>
  <c r="I97" i="16"/>
  <c r="J96" i="16"/>
  <c r="I96" i="16"/>
  <c r="J95" i="16"/>
  <c r="I95" i="16"/>
  <c r="J94" i="16"/>
  <c r="I94" i="16"/>
  <c r="J93" i="16"/>
  <c r="I93" i="16"/>
  <c r="J92" i="16"/>
  <c r="I92" i="16"/>
  <c r="J91" i="16"/>
  <c r="I91" i="16"/>
  <c r="J90" i="16"/>
  <c r="I90" i="16"/>
  <c r="J89" i="16"/>
  <c r="I89" i="16"/>
  <c r="J88" i="16"/>
  <c r="I88" i="16"/>
  <c r="J87" i="16"/>
  <c r="I87" i="16"/>
  <c r="J86" i="16"/>
  <c r="I86" i="16"/>
  <c r="J85" i="16"/>
  <c r="I85" i="16"/>
  <c r="J84" i="16"/>
  <c r="I84" i="16"/>
  <c r="J83" i="16"/>
  <c r="I83" i="16"/>
  <c r="J82" i="16"/>
  <c r="I82" i="16"/>
  <c r="J81" i="16"/>
  <c r="I81" i="16"/>
  <c r="J80" i="16"/>
  <c r="I80" i="16"/>
  <c r="J79" i="16"/>
  <c r="I79" i="16"/>
  <c r="J78" i="16"/>
  <c r="I78" i="16"/>
  <c r="J77" i="16"/>
  <c r="I77" i="16"/>
  <c r="J76" i="16"/>
  <c r="I76" i="16"/>
  <c r="J75" i="16"/>
  <c r="I75" i="16"/>
  <c r="J74" i="16"/>
  <c r="I74" i="16"/>
  <c r="J73" i="16"/>
  <c r="I73" i="16"/>
  <c r="J72" i="16"/>
  <c r="I72" i="16"/>
  <c r="J71" i="16"/>
  <c r="I71" i="16"/>
  <c r="J70" i="16"/>
  <c r="I70" i="16"/>
  <c r="J69" i="16"/>
  <c r="I69" i="16"/>
  <c r="J68" i="16"/>
  <c r="I68" i="16"/>
  <c r="J67" i="16"/>
  <c r="I67" i="16"/>
  <c r="J66" i="16"/>
  <c r="I66" i="16"/>
  <c r="J65" i="16"/>
  <c r="I65" i="16"/>
  <c r="J64" i="16"/>
  <c r="I64" i="16"/>
  <c r="J63" i="16"/>
  <c r="I63" i="16"/>
  <c r="J62" i="16"/>
  <c r="I62" i="16"/>
  <c r="J61" i="16"/>
  <c r="I61" i="16"/>
  <c r="J60" i="16"/>
  <c r="I60" i="16"/>
  <c r="J59" i="16"/>
  <c r="I59" i="16"/>
  <c r="J58" i="16"/>
  <c r="I58" i="16"/>
  <c r="J57" i="16"/>
  <c r="I57" i="16"/>
  <c r="J56" i="16"/>
  <c r="I56" i="16"/>
  <c r="J55" i="16"/>
  <c r="I55" i="16"/>
  <c r="J54" i="16"/>
  <c r="I54" i="16"/>
  <c r="J53" i="16"/>
  <c r="I53" i="16"/>
  <c r="J52" i="16"/>
  <c r="I52" i="16"/>
  <c r="J51" i="16"/>
  <c r="I51" i="16"/>
  <c r="J50" i="16"/>
  <c r="I50" i="16"/>
  <c r="J49" i="16"/>
  <c r="I49" i="16"/>
  <c r="J48" i="16"/>
  <c r="I48" i="16"/>
  <c r="J47" i="16"/>
  <c r="I47" i="16"/>
  <c r="J46" i="16"/>
  <c r="I46" i="16"/>
  <c r="J45" i="16"/>
  <c r="I45" i="16"/>
  <c r="J44" i="16"/>
  <c r="I44" i="16"/>
  <c r="J43" i="16"/>
  <c r="I43" i="16"/>
  <c r="J42" i="16"/>
  <c r="I42" i="16"/>
  <c r="J41" i="16"/>
  <c r="I41" i="16"/>
  <c r="J40" i="16"/>
  <c r="I40" i="16"/>
  <c r="J39" i="16"/>
  <c r="I39" i="16"/>
  <c r="J38" i="16"/>
  <c r="I38" i="16"/>
  <c r="J37" i="16"/>
  <c r="I37" i="16"/>
  <c r="J36" i="16"/>
  <c r="I36" i="16"/>
  <c r="J35" i="16"/>
  <c r="I35" i="16"/>
  <c r="J34" i="16"/>
  <c r="I34" i="16"/>
  <c r="J33" i="16"/>
  <c r="I33" i="16"/>
  <c r="J32" i="16"/>
  <c r="I32" i="16"/>
  <c r="J31" i="16"/>
  <c r="I31" i="16"/>
  <c r="J30" i="16"/>
  <c r="I30" i="16"/>
  <c r="J29" i="16"/>
  <c r="I29" i="16"/>
  <c r="J28" i="16"/>
  <c r="I28" i="16"/>
  <c r="J27" i="16"/>
  <c r="I27" i="16"/>
  <c r="J26" i="16"/>
  <c r="I26" i="16"/>
  <c r="J25" i="16"/>
  <c r="I25" i="16"/>
  <c r="J24" i="16"/>
  <c r="I24" i="16"/>
  <c r="J23" i="16"/>
  <c r="I23" i="16"/>
  <c r="J22" i="16"/>
  <c r="I22" i="16"/>
  <c r="J21" i="16"/>
  <c r="I21" i="16"/>
  <c r="J20" i="16"/>
  <c r="I20" i="16"/>
  <c r="J19" i="16"/>
  <c r="I19" i="16"/>
  <c r="J18" i="16"/>
  <c r="I18" i="16"/>
  <c r="J17" i="16"/>
  <c r="I17" i="16"/>
  <c r="J16" i="16"/>
  <c r="I16" i="16"/>
  <c r="J15" i="16"/>
  <c r="I15" i="16"/>
  <c r="J14" i="16"/>
  <c r="I14" i="16"/>
  <c r="J13" i="16"/>
  <c r="I13" i="16"/>
  <c r="J12" i="16"/>
  <c r="I12" i="16"/>
  <c r="J11" i="16"/>
  <c r="I11" i="16"/>
  <c r="J10" i="16"/>
  <c r="I10" i="16"/>
  <c r="O9" i="16"/>
  <c r="M9" i="16"/>
  <c r="L9" i="16"/>
  <c r="J9" i="16"/>
  <c r="I9" i="16"/>
  <c r="J8" i="16"/>
  <c r="I8" i="16"/>
  <c r="J7" i="16"/>
  <c r="I7" i="16"/>
  <c r="J6" i="16"/>
  <c r="I6" i="16"/>
  <c r="O5" i="16"/>
  <c r="B11" i="8"/>
  <c r="M5" i="16"/>
  <c r="L5" i="16"/>
  <c r="J5" i="16"/>
  <c r="I5" i="16"/>
  <c r="J4" i="16"/>
  <c r="I4" i="16"/>
  <c r="J3" i="16"/>
  <c r="I3" i="16"/>
  <c r="O9" i="14"/>
  <c r="M9" i="14"/>
  <c r="L9" i="14"/>
  <c r="O5" i="14"/>
  <c r="B12" i="8"/>
  <c r="M5" i="14"/>
  <c r="L5" i="14"/>
  <c r="I272" i="14"/>
  <c r="I273" i="14"/>
  <c r="I274" i="14"/>
  <c r="I275" i="14"/>
  <c r="I276" i="14"/>
  <c r="I277" i="14"/>
  <c r="I278" i="14"/>
  <c r="I279" i="14"/>
  <c r="I280" i="14"/>
  <c r="I281" i="14"/>
  <c r="I282" i="14"/>
  <c r="I283" i="14"/>
  <c r="I284" i="14"/>
  <c r="I285" i="14"/>
  <c r="I286" i="14"/>
  <c r="I287" i="14"/>
  <c r="I288" i="14"/>
  <c r="I289" i="14"/>
  <c r="I290" i="14"/>
  <c r="I291" i="14"/>
  <c r="J272" i="14"/>
  <c r="J273" i="14"/>
  <c r="J274" i="14"/>
  <c r="J275" i="14"/>
  <c r="J276" i="14"/>
  <c r="J277" i="14"/>
  <c r="J278" i="14"/>
  <c r="J279" i="14"/>
  <c r="J280" i="14"/>
  <c r="J281" i="14"/>
  <c r="J282" i="14"/>
  <c r="J283" i="14"/>
  <c r="J284" i="14"/>
  <c r="J285" i="14"/>
  <c r="J286" i="14"/>
  <c r="J287" i="14"/>
  <c r="J288" i="14"/>
  <c r="J289" i="14"/>
  <c r="J290" i="14"/>
  <c r="J291" i="14"/>
  <c r="J271" i="14"/>
  <c r="I271" i="14"/>
  <c r="J270" i="14"/>
  <c r="I270" i="14"/>
  <c r="J269" i="14"/>
  <c r="I269" i="14"/>
  <c r="J268" i="14"/>
  <c r="I268" i="14"/>
  <c r="J267" i="14"/>
  <c r="I267" i="14"/>
  <c r="J266" i="14"/>
  <c r="I266" i="14"/>
  <c r="J265" i="14"/>
  <c r="I265" i="14"/>
  <c r="J264" i="14"/>
  <c r="I264" i="14"/>
  <c r="J263" i="14"/>
  <c r="I263" i="14"/>
  <c r="J262" i="14"/>
  <c r="I262" i="14"/>
  <c r="J261" i="14"/>
  <c r="I261" i="14"/>
  <c r="J260" i="14"/>
  <c r="I260" i="14"/>
  <c r="J259" i="14"/>
  <c r="I259" i="14"/>
  <c r="J258" i="14"/>
  <c r="I258" i="14"/>
  <c r="J257" i="14"/>
  <c r="I257" i="14"/>
  <c r="J256" i="14"/>
  <c r="I256" i="14"/>
  <c r="J255" i="14"/>
  <c r="I255" i="14"/>
  <c r="J254" i="14"/>
  <c r="I254" i="14"/>
  <c r="J253" i="14"/>
  <c r="I253" i="14"/>
  <c r="J252" i="14"/>
  <c r="I252" i="14"/>
  <c r="J251" i="14"/>
  <c r="I251" i="14"/>
  <c r="J250" i="14"/>
  <c r="I250" i="14"/>
  <c r="J249" i="14"/>
  <c r="I249" i="14"/>
  <c r="J248" i="14"/>
  <c r="I248" i="14"/>
  <c r="J247" i="14"/>
  <c r="I247" i="14"/>
  <c r="J246" i="14"/>
  <c r="I246" i="14"/>
  <c r="J245" i="14"/>
  <c r="I245" i="14"/>
  <c r="J244" i="14"/>
  <c r="I244" i="14"/>
  <c r="J243" i="14"/>
  <c r="I243" i="14"/>
  <c r="J242" i="14"/>
  <c r="I242" i="14"/>
  <c r="J241" i="14"/>
  <c r="I241" i="14"/>
  <c r="J240" i="14"/>
  <c r="I240" i="14"/>
  <c r="J239" i="14"/>
  <c r="I239" i="14"/>
  <c r="J238" i="14"/>
  <c r="I238" i="14"/>
  <c r="J237" i="14"/>
  <c r="I237" i="14"/>
  <c r="J236" i="14"/>
  <c r="I236" i="14"/>
  <c r="J235" i="14"/>
  <c r="I235" i="14"/>
  <c r="J234" i="14"/>
  <c r="I234" i="14"/>
  <c r="J233" i="14"/>
  <c r="I233" i="14"/>
  <c r="J232" i="14"/>
  <c r="I232" i="14"/>
  <c r="J231" i="14"/>
  <c r="I231" i="14"/>
  <c r="J230" i="14"/>
  <c r="I230" i="14"/>
  <c r="J229" i="14"/>
  <c r="I229" i="14"/>
  <c r="J228" i="14"/>
  <c r="I228" i="14"/>
  <c r="J227" i="14"/>
  <c r="I227" i="14"/>
  <c r="J226" i="14"/>
  <c r="I226" i="14"/>
  <c r="J225" i="14"/>
  <c r="I225" i="14"/>
  <c r="J224" i="14"/>
  <c r="I224" i="14"/>
  <c r="J223" i="14"/>
  <c r="I223" i="14"/>
  <c r="J222" i="14"/>
  <c r="I222" i="14"/>
  <c r="J221" i="14"/>
  <c r="I221" i="14"/>
  <c r="J220" i="14"/>
  <c r="I220" i="14"/>
  <c r="J219" i="14"/>
  <c r="I219" i="14"/>
  <c r="J218" i="14"/>
  <c r="I218" i="14"/>
  <c r="J217" i="14"/>
  <c r="I217" i="14"/>
  <c r="J216" i="14"/>
  <c r="I216" i="14"/>
  <c r="J215" i="14"/>
  <c r="I215" i="14"/>
  <c r="J214" i="14"/>
  <c r="I214" i="14"/>
  <c r="J213" i="14"/>
  <c r="I213" i="14"/>
  <c r="J212" i="14"/>
  <c r="I212" i="14"/>
  <c r="J211" i="14"/>
  <c r="I211" i="14"/>
  <c r="J210" i="14"/>
  <c r="I210" i="14"/>
  <c r="J209" i="14"/>
  <c r="I209" i="14"/>
  <c r="J208" i="14"/>
  <c r="I208" i="14"/>
  <c r="J207" i="14"/>
  <c r="I207" i="14"/>
  <c r="J206" i="14"/>
  <c r="I206" i="14"/>
  <c r="J205" i="14"/>
  <c r="I205" i="14"/>
  <c r="J204" i="14"/>
  <c r="I204" i="14"/>
  <c r="J203" i="14"/>
  <c r="I203" i="14"/>
  <c r="J202" i="14"/>
  <c r="I202" i="14"/>
  <c r="J201" i="14"/>
  <c r="I201" i="14"/>
  <c r="J200" i="14"/>
  <c r="I200" i="14"/>
  <c r="J199" i="14"/>
  <c r="I199" i="14"/>
  <c r="J198" i="14"/>
  <c r="I198" i="14"/>
  <c r="J197" i="14"/>
  <c r="I197" i="14"/>
  <c r="J196" i="14"/>
  <c r="I196" i="14"/>
  <c r="J195" i="14"/>
  <c r="I195" i="14"/>
  <c r="J194" i="14"/>
  <c r="I194" i="14"/>
  <c r="J193" i="14"/>
  <c r="I193" i="14"/>
  <c r="J192" i="14"/>
  <c r="I192" i="14"/>
  <c r="J191" i="14"/>
  <c r="I191" i="14"/>
  <c r="J190" i="14"/>
  <c r="I190" i="14"/>
  <c r="J189" i="14"/>
  <c r="I189" i="14"/>
  <c r="J188" i="14"/>
  <c r="I188" i="14"/>
  <c r="J187" i="14"/>
  <c r="I187" i="14"/>
  <c r="J186" i="14"/>
  <c r="I186" i="14"/>
  <c r="J185" i="14"/>
  <c r="I185" i="14"/>
  <c r="J184" i="14"/>
  <c r="I184" i="14"/>
  <c r="J183" i="14"/>
  <c r="I183" i="14"/>
  <c r="J182" i="14"/>
  <c r="I182" i="14"/>
  <c r="J181" i="14"/>
  <c r="I181" i="14"/>
  <c r="J180" i="14"/>
  <c r="I180" i="14"/>
  <c r="J179" i="14"/>
  <c r="I179" i="14"/>
  <c r="J178" i="14"/>
  <c r="I178" i="14"/>
  <c r="J177" i="14"/>
  <c r="I177" i="14"/>
  <c r="J176" i="14"/>
  <c r="I176" i="14"/>
  <c r="J175" i="14"/>
  <c r="I175" i="14"/>
  <c r="J174" i="14"/>
  <c r="I174" i="14"/>
  <c r="J173" i="14"/>
  <c r="I173" i="14"/>
  <c r="J172" i="14"/>
  <c r="I172" i="14"/>
  <c r="J171" i="14"/>
  <c r="I171" i="14"/>
  <c r="J170" i="14"/>
  <c r="I170" i="14"/>
  <c r="J169" i="14"/>
  <c r="I169" i="14"/>
  <c r="J168" i="14"/>
  <c r="I168" i="14"/>
  <c r="J167" i="14"/>
  <c r="I167" i="14"/>
  <c r="J166" i="14"/>
  <c r="I166" i="14"/>
  <c r="J165" i="14"/>
  <c r="I165" i="14"/>
  <c r="J164" i="14"/>
  <c r="I164" i="14"/>
  <c r="J163" i="14"/>
  <c r="I163" i="14"/>
  <c r="J162" i="14"/>
  <c r="I162" i="14"/>
  <c r="J161" i="14"/>
  <c r="I161" i="14"/>
  <c r="J160" i="14"/>
  <c r="I160" i="14"/>
  <c r="J159" i="14"/>
  <c r="I159" i="14"/>
  <c r="I158" i="14"/>
  <c r="J157" i="14"/>
  <c r="I157" i="14"/>
  <c r="J156" i="14"/>
  <c r="I156" i="14"/>
  <c r="J155" i="14"/>
  <c r="I155" i="14"/>
  <c r="J154" i="14"/>
  <c r="I154" i="14"/>
  <c r="J153" i="14"/>
  <c r="I153" i="14"/>
  <c r="J152" i="14"/>
  <c r="I152" i="14"/>
  <c r="J151" i="14"/>
  <c r="I151" i="14"/>
  <c r="J150" i="14"/>
  <c r="I150" i="14"/>
  <c r="J149" i="14"/>
  <c r="I149" i="14"/>
  <c r="J148" i="14"/>
  <c r="I148" i="14"/>
  <c r="J147" i="14"/>
  <c r="I147" i="14"/>
  <c r="J146" i="14"/>
  <c r="I146" i="14"/>
  <c r="J145" i="14"/>
  <c r="I145" i="14"/>
  <c r="J144" i="14"/>
  <c r="I144" i="14"/>
  <c r="J143" i="14"/>
  <c r="I143" i="14"/>
  <c r="J142" i="14"/>
  <c r="I142" i="14"/>
  <c r="J141" i="14"/>
  <c r="I141" i="14"/>
  <c r="J140" i="14"/>
  <c r="I140" i="14"/>
  <c r="J139" i="14"/>
  <c r="I139" i="14"/>
  <c r="J138" i="14"/>
  <c r="I138" i="14"/>
  <c r="J137" i="14"/>
  <c r="I137" i="14"/>
  <c r="J136" i="14"/>
  <c r="I136" i="14"/>
  <c r="J135" i="14"/>
  <c r="I135" i="14"/>
  <c r="J134" i="14"/>
  <c r="I134" i="14"/>
  <c r="J133" i="14"/>
  <c r="I133" i="14"/>
  <c r="J132" i="14"/>
  <c r="I132" i="14"/>
  <c r="J131" i="14"/>
  <c r="I131" i="14"/>
  <c r="J130" i="14"/>
  <c r="I130" i="14"/>
  <c r="J129" i="14"/>
  <c r="I129" i="14"/>
  <c r="J128" i="14"/>
  <c r="I128" i="14"/>
  <c r="J127" i="14"/>
  <c r="I127" i="14"/>
  <c r="J126" i="14"/>
  <c r="I126" i="14"/>
  <c r="J125" i="14"/>
  <c r="I125" i="14"/>
  <c r="J124" i="14"/>
  <c r="I124" i="14"/>
  <c r="J123" i="14"/>
  <c r="I123" i="14"/>
  <c r="J122" i="14"/>
  <c r="I122" i="14"/>
  <c r="J121" i="14"/>
  <c r="I121" i="14"/>
  <c r="J120" i="14"/>
  <c r="I120" i="14"/>
  <c r="J119" i="14"/>
  <c r="I119" i="14"/>
  <c r="J118" i="14"/>
  <c r="I118" i="14"/>
  <c r="J117" i="14"/>
  <c r="I117" i="14"/>
  <c r="J116" i="14"/>
  <c r="I116" i="14"/>
  <c r="J115" i="14"/>
  <c r="I115" i="14"/>
  <c r="J114" i="14"/>
  <c r="I114" i="14"/>
  <c r="J113" i="14"/>
  <c r="I113" i="14"/>
  <c r="J112" i="14"/>
  <c r="I112" i="14"/>
  <c r="J111" i="14"/>
  <c r="I111" i="14"/>
  <c r="J110" i="14"/>
  <c r="I110" i="14"/>
  <c r="J109" i="14"/>
  <c r="I109" i="14"/>
  <c r="J108" i="14"/>
  <c r="I108" i="14"/>
  <c r="J107" i="14"/>
  <c r="I107" i="14"/>
  <c r="J106" i="14"/>
  <c r="I106" i="14"/>
  <c r="J105" i="14"/>
  <c r="I105" i="14"/>
  <c r="J104" i="14"/>
  <c r="I104" i="14"/>
  <c r="J103" i="14"/>
  <c r="I103" i="14"/>
  <c r="J102" i="14"/>
  <c r="I102" i="14"/>
  <c r="J101" i="14"/>
  <c r="I101" i="14"/>
  <c r="J100" i="14"/>
  <c r="I100" i="14"/>
  <c r="J99" i="14"/>
  <c r="I99" i="14"/>
  <c r="J98" i="14"/>
  <c r="I98" i="14"/>
  <c r="J97" i="14"/>
  <c r="I97" i="14"/>
  <c r="J96" i="14"/>
  <c r="I96" i="14"/>
  <c r="J95" i="14"/>
  <c r="I95" i="14"/>
  <c r="J94" i="14"/>
  <c r="I94" i="14"/>
  <c r="J93" i="14"/>
  <c r="I93" i="14"/>
  <c r="J92" i="14"/>
  <c r="I92" i="14"/>
  <c r="J91" i="14"/>
  <c r="I91" i="14"/>
  <c r="J90" i="14"/>
  <c r="I90" i="14"/>
  <c r="J89" i="14"/>
  <c r="I89" i="14"/>
  <c r="J88" i="14"/>
  <c r="I88" i="14"/>
  <c r="J87" i="14"/>
  <c r="I87" i="14"/>
  <c r="J86" i="14"/>
  <c r="I86" i="14"/>
  <c r="J85" i="14"/>
  <c r="I85" i="14"/>
  <c r="J84" i="14"/>
  <c r="I84" i="14"/>
  <c r="J83" i="14"/>
  <c r="I83" i="14"/>
  <c r="J82" i="14"/>
  <c r="I82" i="14"/>
  <c r="J81" i="14"/>
  <c r="I81" i="14"/>
  <c r="J80" i="14"/>
  <c r="I80" i="14"/>
  <c r="J79" i="14"/>
  <c r="I79" i="14"/>
  <c r="J78" i="14"/>
  <c r="I78" i="14"/>
  <c r="J77" i="14"/>
  <c r="I77" i="14"/>
  <c r="J76" i="14"/>
  <c r="I76" i="14"/>
  <c r="J75" i="14"/>
  <c r="I75" i="14"/>
  <c r="J74" i="14"/>
  <c r="I74" i="14"/>
  <c r="J73" i="14"/>
  <c r="I73" i="14"/>
  <c r="J72" i="14"/>
  <c r="I72" i="14"/>
  <c r="J71" i="14"/>
  <c r="I71" i="14"/>
  <c r="J70" i="14"/>
  <c r="I70" i="14"/>
  <c r="J69" i="14"/>
  <c r="I69" i="14"/>
  <c r="J68" i="14"/>
  <c r="I68" i="14"/>
  <c r="J67" i="14"/>
  <c r="I67" i="14"/>
  <c r="J66" i="14"/>
  <c r="I66" i="14"/>
  <c r="J65" i="14"/>
  <c r="I65" i="14"/>
  <c r="J64" i="14"/>
  <c r="I64" i="14"/>
  <c r="J63" i="14"/>
  <c r="I63" i="14"/>
  <c r="J62" i="14"/>
  <c r="I62" i="14"/>
  <c r="J61" i="14"/>
  <c r="I61" i="14"/>
  <c r="J60" i="14"/>
  <c r="I60" i="14"/>
  <c r="J59" i="14"/>
  <c r="I59" i="14"/>
  <c r="J58" i="14"/>
  <c r="I58" i="14"/>
  <c r="J57" i="14"/>
  <c r="I57" i="14"/>
  <c r="J56" i="14"/>
  <c r="I56" i="14"/>
  <c r="J55" i="14"/>
  <c r="I55" i="14"/>
  <c r="J54" i="14"/>
  <c r="I54" i="14"/>
  <c r="J53" i="14"/>
  <c r="I53" i="14"/>
  <c r="J52" i="14"/>
  <c r="I52" i="14"/>
  <c r="J51" i="14"/>
  <c r="I51" i="14"/>
  <c r="J50" i="14"/>
  <c r="I50" i="14"/>
  <c r="J49" i="14"/>
  <c r="I49" i="14"/>
  <c r="J48" i="14"/>
  <c r="I48" i="14"/>
  <c r="J47" i="14"/>
  <c r="I47" i="14"/>
  <c r="J46" i="14"/>
  <c r="I46" i="14"/>
  <c r="J45" i="14"/>
  <c r="I45" i="14"/>
  <c r="J44" i="14"/>
  <c r="I44" i="14"/>
  <c r="J43" i="14"/>
  <c r="I43" i="14"/>
  <c r="J42" i="14"/>
  <c r="I42" i="14"/>
  <c r="J41" i="14"/>
  <c r="I41" i="14"/>
  <c r="J40" i="14"/>
  <c r="I40" i="14"/>
  <c r="J39" i="14"/>
  <c r="I39" i="14"/>
  <c r="J38" i="14"/>
  <c r="I38" i="14"/>
  <c r="J37" i="14"/>
  <c r="I37" i="14"/>
  <c r="J36" i="14"/>
  <c r="I36" i="14"/>
  <c r="J35" i="14"/>
  <c r="I35" i="14"/>
  <c r="J34" i="14"/>
  <c r="I34" i="14"/>
  <c r="J33" i="14"/>
  <c r="I33" i="14"/>
  <c r="J32" i="14"/>
  <c r="I32" i="14"/>
  <c r="J31" i="14"/>
  <c r="I31" i="14"/>
  <c r="J30" i="14"/>
  <c r="I30" i="14"/>
  <c r="J29" i="14"/>
  <c r="I29" i="14"/>
  <c r="J28" i="14"/>
  <c r="I28" i="14"/>
  <c r="J27" i="14"/>
  <c r="I27" i="14"/>
  <c r="J26" i="14"/>
  <c r="I26" i="14"/>
  <c r="J25" i="14"/>
  <c r="I25" i="14"/>
  <c r="J24" i="14"/>
  <c r="I24" i="14"/>
  <c r="J23" i="14"/>
  <c r="I23" i="14"/>
  <c r="J22" i="14"/>
  <c r="I22" i="14"/>
  <c r="J21" i="14"/>
  <c r="I21" i="14"/>
  <c r="J20" i="14"/>
  <c r="I20" i="14"/>
  <c r="J19" i="14"/>
  <c r="I19" i="14"/>
  <c r="J18" i="14"/>
  <c r="I18" i="14"/>
  <c r="J17" i="14"/>
  <c r="I17" i="14"/>
  <c r="J16" i="14"/>
  <c r="I16" i="14"/>
  <c r="J15" i="14"/>
  <c r="I15" i="14"/>
  <c r="J14" i="14"/>
  <c r="I14" i="14"/>
  <c r="J13" i="14"/>
  <c r="I13" i="14"/>
  <c r="J12" i="14"/>
  <c r="I12" i="14"/>
  <c r="J11" i="14"/>
  <c r="I11" i="14"/>
  <c r="J10" i="14"/>
  <c r="I10" i="14"/>
  <c r="J9" i="14"/>
  <c r="I9" i="14"/>
  <c r="J8" i="14"/>
  <c r="I8" i="14"/>
  <c r="J7" i="14"/>
  <c r="I7" i="14"/>
  <c r="J6" i="14"/>
  <c r="I6" i="14"/>
  <c r="J5" i="14"/>
  <c r="I5" i="14"/>
  <c r="J4" i="14"/>
  <c r="I4" i="14"/>
  <c r="J3" i="14"/>
  <c r="I3" i="14"/>
  <c r="O9" i="13"/>
  <c r="O5" i="13"/>
  <c r="B10" i="8" s="1"/>
  <c r="M5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M9" i="13"/>
  <c r="L9" i="13"/>
  <c r="L5" i="13"/>
  <c r="J196" i="13"/>
  <c r="I196" i="13"/>
  <c r="J195" i="13"/>
  <c r="I195" i="13"/>
  <c r="J194" i="13"/>
  <c r="I194" i="13"/>
  <c r="J193" i="13"/>
  <c r="I193" i="13"/>
  <c r="J192" i="13"/>
  <c r="I192" i="13"/>
  <c r="J191" i="13"/>
  <c r="I191" i="13"/>
  <c r="J190" i="13"/>
  <c r="I190" i="13"/>
  <c r="J189" i="13"/>
  <c r="I189" i="13"/>
  <c r="J188" i="13"/>
  <c r="I188" i="13"/>
  <c r="J187" i="13"/>
  <c r="I187" i="13"/>
  <c r="J186" i="13"/>
  <c r="I186" i="13"/>
  <c r="J185" i="13"/>
  <c r="I185" i="13"/>
  <c r="J184" i="13"/>
  <c r="I184" i="13"/>
  <c r="J183" i="13"/>
  <c r="I183" i="13"/>
  <c r="J182" i="13"/>
  <c r="I182" i="13"/>
  <c r="J181" i="13"/>
  <c r="I181" i="13"/>
  <c r="J180" i="13"/>
  <c r="I180" i="13"/>
  <c r="J179" i="13"/>
  <c r="I179" i="13"/>
  <c r="J178" i="13"/>
  <c r="I178" i="13"/>
  <c r="J177" i="13"/>
  <c r="I177" i="13"/>
  <c r="J176" i="13"/>
  <c r="I176" i="13"/>
  <c r="J175" i="13"/>
  <c r="I175" i="13"/>
  <c r="J174" i="13"/>
  <c r="I174" i="13"/>
  <c r="J173" i="13"/>
  <c r="I173" i="13"/>
  <c r="J172" i="13"/>
  <c r="I172" i="13"/>
  <c r="J171" i="13"/>
  <c r="I171" i="13"/>
  <c r="J170" i="13"/>
  <c r="I170" i="13"/>
  <c r="J169" i="13"/>
  <c r="I169" i="13"/>
  <c r="J168" i="13"/>
  <c r="I168" i="13"/>
  <c r="J167" i="13"/>
  <c r="I167" i="13"/>
  <c r="J166" i="13"/>
  <c r="I166" i="13"/>
  <c r="J165" i="13"/>
  <c r="I165" i="13"/>
  <c r="J164" i="13"/>
  <c r="I164" i="13"/>
  <c r="J163" i="13"/>
  <c r="I163" i="13"/>
  <c r="J162" i="13"/>
  <c r="I162" i="13"/>
  <c r="J161" i="13"/>
  <c r="I161" i="13"/>
  <c r="J160" i="13"/>
  <c r="I160" i="13"/>
  <c r="J159" i="13"/>
  <c r="I159" i="13"/>
  <c r="J158" i="13"/>
  <c r="I158" i="13"/>
  <c r="J157" i="13"/>
  <c r="I157" i="13"/>
  <c r="J156" i="13"/>
  <c r="I156" i="13"/>
  <c r="J155" i="13"/>
  <c r="I155" i="13"/>
  <c r="J154" i="13"/>
  <c r="I154" i="13"/>
  <c r="J153" i="13"/>
  <c r="I153" i="13"/>
  <c r="J152" i="13"/>
  <c r="I152" i="13"/>
  <c r="J151" i="13"/>
  <c r="I151" i="13"/>
  <c r="J150" i="13"/>
  <c r="I150" i="13"/>
  <c r="J149" i="13"/>
  <c r="I149" i="13"/>
  <c r="J148" i="13"/>
  <c r="I148" i="13"/>
  <c r="J147" i="13"/>
  <c r="I147" i="13"/>
  <c r="J146" i="13"/>
  <c r="I146" i="13"/>
  <c r="J145" i="13"/>
  <c r="I145" i="13"/>
  <c r="J144" i="13"/>
  <c r="I144" i="13"/>
  <c r="J143" i="13"/>
  <c r="I143" i="13"/>
  <c r="J142" i="13"/>
  <c r="I142" i="13"/>
  <c r="J141" i="13"/>
  <c r="I141" i="13"/>
  <c r="J140" i="13"/>
  <c r="I140" i="13"/>
  <c r="J139" i="13"/>
  <c r="I139" i="13"/>
  <c r="J138" i="13"/>
  <c r="I138" i="13"/>
  <c r="J137" i="13"/>
  <c r="I137" i="13"/>
  <c r="J136" i="13"/>
  <c r="I136" i="13"/>
  <c r="J135" i="13"/>
  <c r="I135" i="13"/>
  <c r="J134" i="13"/>
  <c r="I134" i="13"/>
  <c r="J133" i="13"/>
  <c r="I133" i="13"/>
  <c r="J132" i="13"/>
  <c r="I132" i="13"/>
  <c r="J131" i="13"/>
  <c r="I131" i="13"/>
  <c r="J130" i="13"/>
  <c r="I130" i="13"/>
  <c r="J129" i="13"/>
  <c r="I129" i="13"/>
  <c r="J128" i="13"/>
  <c r="I128" i="13"/>
  <c r="J127" i="13"/>
  <c r="I127" i="13"/>
  <c r="J126" i="13"/>
  <c r="I126" i="13"/>
  <c r="J125" i="13"/>
  <c r="I125" i="13"/>
  <c r="J124" i="13"/>
  <c r="I124" i="13"/>
  <c r="J123" i="13"/>
  <c r="I123" i="13"/>
  <c r="J122" i="13"/>
  <c r="I122" i="13"/>
  <c r="J121" i="13"/>
  <c r="I121" i="13"/>
  <c r="J120" i="13"/>
  <c r="I120" i="13"/>
  <c r="J119" i="13"/>
  <c r="I119" i="13"/>
  <c r="J118" i="13"/>
  <c r="I118" i="13"/>
  <c r="J117" i="13"/>
  <c r="I117" i="13"/>
  <c r="J116" i="13"/>
  <c r="I116" i="13"/>
  <c r="J115" i="13"/>
  <c r="I115" i="13"/>
  <c r="J114" i="13"/>
  <c r="I114" i="13"/>
  <c r="J113" i="13"/>
  <c r="I113" i="13"/>
  <c r="J112" i="13"/>
  <c r="I112" i="13"/>
  <c r="J111" i="13"/>
  <c r="I111" i="13"/>
  <c r="J110" i="13"/>
  <c r="I110" i="13"/>
  <c r="J109" i="13"/>
  <c r="I109" i="13"/>
  <c r="J108" i="13"/>
  <c r="I108" i="13"/>
  <c r="J107" i="13"/>
  <c r="I107" i="13"/>
  <c r="J106" i="13"/>
  <c r="I106" i="13"/>
  <c r="J105" i="13"/>
  <c r="I105" i="13"/>
  <c r="J104" i="13"/>
  <c r="I104" i="13"/>
  <c r="J103" i="13"/>
  <c r="I103" i="13"/>
  <c r="J102" i="13"/>
  <c r="I102" i="13"/>
  <c r="J101" i="13"/>
  <c r="I101" i="13"/>
  <c r="J100" i="13"/>
  <c r="I100" i="13"/>
  <c r="J99" i="13"/>
  <c r="I99" i="13"/>
  <c r="J98" i="13"/>
  <c r="I98" i="13"/>
  <c r="J97" i="13"/>
  <c r="I97" i="13"/>
  <c r="J96" i="13"/>
  <c r="I96" i="13"/>
  <c r="J95" i="13"/>
  <c r="I95" i="13"/>
  <c r="J94" i="13"/>
  <c r="I94" i="13"/>
  <c r="J93" i="13"/>
  <c r="I93" i="13"/>
  <c r="J92" i="13"/>
  <c r="I92" i="13"/>
  <c r="J91" i="13"/>
  <c r="I91" i="13"/>
  <c r="J90" i="13"/>
  <c r="I90" i="13"/>
  <c r="J89" i="13"/>
  <c r="I89" i="13"/>
  <c r="J88" i="13"/>
  <c r="I88" i="13"/>
  <c r="J87" i="13"/>
  <c r="I87" i="13"/>
  <c r="J86" i="13"/>
  <c r="I86" i="13"/>
  <c r="J85" i="13"/>
  <c r="I85" i="13"/>
  <c r="J84" i="13"/>
  <c r="I84" i="13"/>
  <c r="J83" i="13"/>
  <c r="I83" i="13"/>
  <c r="J82" i="13"/>
  <c r="I82" i="13"/>
  <c r="J81" i="13"/>
  <c r="I81" i="13"/>
  <c r="J80" i="13"/>
  <c r="I80" i="13"/>
  <c r="J79" i="13"/>
  <c r="I79" i="13"/>
  <c r="J78" i="13"/>
  <c r="I78" i="13"/>
  <c r="J77" i="13"/>
  <c r="I77" i="13"/>
  <c r="J76" i="13"/>
  <c r="I76" i="13"/>
  <c r="J75" i="13"/>
  <c r="I75" i="13"/>
  <c r="J74" i="13"/>
  <c r="I74" i="13"/>
  <c r="J73" i="13"/>
  <c r="I73" i="13"/>
  <c r="J72" i="13"/>
  <c r="I72" i="13"/>
  <c r="J71" i="13"/>
  <c r="I71" i="13"/>
  <c r="J70" i="13"/>
  <c r="I70" i="13"/>
  <c r="J69" i="13"/>
  <c r="I69" i="13"/>
  <c r="J68" i="13"/>
  <c r="I68" i="13"/>
  <c r="J67" i="13"/>
  <c r="I67" i="13"/>
  <c r="J66" i="13"/>
  <c r="I66" i="13"/>
  <c r="J65" i="13"/>
  <c r="I65" i="13"/>
  <c r="J64" i="13"/>
  <c r="I64" i="13"/>
  <c r="J63" i="13"/>
  <c r="I63" i="13"/>
  <c r="J62" i="13"/>
  <c r="I62" i="13"/>
  <c r="J61" i="13"/>
  <c r="I61" i="13"/>
  <c r="J60" i="13"/>
  <c r="I60" i="13"/>
  <c r="J59" i="13"/>
  <c r="I59" i="13"/>
  <c r="J58" i="13"/>
  <c r="I58" i="13"/>
  <c r="J57" i="13"/>
  <c r="I57" i="13"/>
  <c r="J56" i="13"/>
  <c r="I56" i="13"/>
  <c r="J55" i="13"/>
  <c r="I55" i="13"/>
  <c r="J54" i="13"/>
  <c r="I54" i="13"/>
  <c r="J53" i="13"/>
  <c r="I53" i="13"/>
  <c r="J52" i="13"/>
  <c r="I52" i="13"/>
  <c r="J51" i="13"/>
  <c r="I51" i="13"/>
  <c r="J50" i="13"/>
  <c r="I50" i="13"/>
  <c r="J49" i="13"/>
  <c r="I49" i="13"/>
  <c r="J48" i="13"/>
  <c r="I48" i="13"/>
  <c r="J47" i="13"/>
  <c r="I47" i="13"/>
  <c r="J46" i="13"/>
  <c r="I46" i="13"/>
  <c r="J45" i="13"/>
  <c r="I45" i="13"/>
  <c r="J44" i="13"/>
  <c r="I44" i="13"/>
  <c r="J43" i="13"/>
  <c r="I43" i="13"/>
  <c r="J42" i="13"/>
  <c r="I42" i="13"/>
  <c r="J41" i="13"/>
  <c r="I41" i="13"/>
  <c r="J40" i="13"/>
  <c r="I40" i="13"/>
  <c r="J39" i="13"/>
  <c r="I39" i="13"/>
  <c r="J38" i="13"/>
  <c r="I38" i="13"/>
  <c r="J37" i="13"/>
  <c r="I37" i="13"/>
  <c r="J36" i="13"/>
  <c r="I36" i="13"/>
  <c r="J35" i="13"/>
  <c r="I35" i="13"/>
  <c r="J34" i="13"/>
  <c r="I34" i="13"/>
  <c r="J33" i="13"/>
  <c r="I33" i="13"/>
  <c r="J32" i="13"/>
  <c r="I32" i="13"/>
  <c r="J31" i="13"/>
  <c r="I31" i="13"/>
  <c r="J30" i="13"/>
  <c r="I30" i="13"/>
  <c r="J29" i="13"/>
  <c r="I29" i="13"/>
  <c r="J28" i="13"/>
  <c r="I28" i="13"/>
  <c r="J27" i="13"/>
  <c r="I27" i="13"/>
  <c r="J26" i="13"/>
  <c r="I26" i="13"/>
  <c r="J25" i="13"/>
  <c r="I25" i="13"/>
  <c r="J24" i="13"/>
  <c r="I24" i="13"/>
  <c r="J23" i="13"/>
  <c r="I23" i="13"/>
  <c r="J22" i="13"/>
  <c r="I22" i="13"/>
  <c r="J21" i="13"/>
  <c r="I21" i="13"/>
  <c r="J20" i="13"/>
  <c r="I20" i="13"/>
  <c r="J19" i="13"/>
  <c r="I19" i="13"/>
  <c r="J18" i="13"/>
  <c r="I18" i="13"/>
  <c r="J17" i="13"/>
  <c r="I17" i="13"/>
  <c r="J16" i="13"/>
  <c r="I16" i="13"/>
  <c r="J15" i="13"/>
  <c r="I15" i="13"/>
  <c r="J14" i="13"/>
  <c r="I14" i="13"/>
  <c r="J13" i="13"/>
  <c r="I13" i="13"/>
  <c r="J12" i="13"/>
  <c r="I12" i="13"/>
  <c r="J11" i="13"/>
  <c r="I11" i="13"/>
  <c r="J10" i="13"/>
  <c r="I10" i="13"/>
  <c r="J9" i="13"/>
  <c r="I9" i="13"/>
  <c r="J8" i="13"/>
  <c r="I8" i="13"/>
  <c r="J7" i="13"/>
  <c r="I7" i="13"/>
  <c r="J6" i="13"/>
  <c r="I6" i="13"/>
  <c r="J5" i="13"/>
  <c r="I5" i="13"/>
  <c r="J4" i="13"/>
  <c r="I4" i="13"/>
  <c r="J3" i="13"/>
  <c r="I3" i="13"/>
  <c r="B3" i="8"/>
  <c r="F274" i="11"/>
  <c r="F273" i="11"/>
  <c r="F272" i="1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2" i="11"/>
  <c r="F211" i="11"/>
  <c r="F210" i="11"/>
  <c r="F209" i="11"/>
  <c r="F208" i="11"/>
  <c r="F207" i="11"/>
  <c r="F206" i="11"/>
  <c r="F205" i="11"/>
  <c r="F204" i="11"/>
  <c r="F203" i="11"/>
  <c r="F202" i="11"/>
  <c r="F201" i="11"/>
  <c r="F200" i="11"/>
  <c r="F199" i="11"/>
  <c r="F198" i="11"/>
  <c r="F197" i="11"/>
  <c r="F196" i="11"/>
  <c r="F195" i="11"/>
  <c r="F194" i="11"/>
  <c r="F193" i="11"/>
  <c r="F192" i="11"/>
  <c r="F191" i="11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O9" i="6"/>
  <c r="O5" i="6"/>
  <c r="B9" i="8"/>
  <c r="O9" i="4"/>
  <c r="O5" i="4"/>
  <c r="B8" i="8"/>
  <c r="O9" i="3"/>
  <c r="O5" i="3"/>
  <c r="B7" i="8" s="1"/>
  <c r="M9" i="6"/>
  <c r="L9" i="6"/>
  <c r="M5" i="6"/>
  <c r="L5" i="6"/>
  <c r="M9" i="4"/>
  <c r="L9" i="4"/>
  <c r="M5" i="4"/>
  <c r="L5" i="4"/>
  <c r="M9" i="3"/>
  <c r="L9" i="3"/>
  <c r="M5" i="3"/>
  <c r="L5" i="3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196" i="6"/>
  <c r="I196" i="6"/>
  <c r="J195" i="6"/>
  <c r="I195" i="6"/>
  <c r="J194" i="6"/>
  <c r="I194" i="6"/>
  <c r="J193" i="6"/>
  <c r="I193" i="6"/>
  <c r="J192" i="6"/>
  <c r="I192" i="6"/>
  <c r="J191" i="6"/>
  <c r="I191" i="6"/>
  <c r="J190" i="6"/>
  <c r="I190" i="6"/>
  <c r="J189" i="6"/>
  <c r="I189" i="6"/>
  <c r="J188" i="6"/>
  <c r="I188" i="6"/>
  <c r="J187" i="6"/>
  <c r="I187" i="6"/>
  <c r="J186" i="6"/>
  <c r="I186" i="6"/>
  <c r="J185" i="6"/>
  <c r="I185" i="6"/>
  <c r="J184" i="6"/>
  <c r="I184" i="6"/>
  <c r="J183" i="6"/>
  <c r="I183" i="6"/>
  <c r="J182" i="6"/>
  <c r="I182" i="6"/>
  <c r="J181" i="6"/>
  <c r="I181" i="6"/>
  <c r="J180" i="6"/>
  <c r="I180" i="6"/>
  <c r="J179" i="6"/>
  <c r="I179" i="6"/>
  <c r="J178" i="6"/>
  <c r="I178" i="6"/>
  <c r="J177" i="6"/>
  <c r="I177" i="6"/>
  <c r="J176" i="6"/>
  <c r="I176" i="6"/>
  <c r="J175" i="6"/>
  <c r="I175" i="6"/>
  <c r="J174" i="6"/>
  <c r="I174" i="6"/>
  <c r="J173" i="6"/>
  <c r="I173" i="6"/>
  <c r="J172" i="6"/>
  <c r="I172" i="6"/>
  <c r="J171" i="6"/>
  <c r="I171" i="6"/>
  <c r="J170" i="6"/>
  <c r="I170" i="6"/>
  <c r="J169" i="6"/>
  <c r="I169" i="6"/>
  <c r="J168" i="6"/>
  <c r="I168" i="6"/>
  <c r="J167" i="6"/>
  <c r="I167" i="6"/>
  <c r="J166" i="6"/>
  <c r="I166" i="6"/>
  <c r="J165" i="6"/>
  <c r="I165" i="6"/>
  <c r="J164" i="6"/>
  <c r="I164" i="6"/>
  <c r="J163" i="6"/>
  <c r="I163" i="6"/>
  <c r="J162" i="6"/>
  <c r="I162" i="6"/>
  <c r="J161" i="6"/>
  <c r="I161" i="6"/>
  <c r="J160" i="6"/>
  <c r="I160" i="6"/>
  <c r="J159" i="6"/>
  <c r="I159" i="6"/>
  <c r="J158" i="6"/>
  <c r="I158" i="6"/>
  <c r="J157" i="6"/>
  <c r="I157" i="6"/>
  <c r="J156" i="6"/>
  <c r="I156" i="6"/>
  <c r="J155" i="6"/>
  <c r="I155" i="6"/>
  <c r="J154" i="6"/>
  <c r="I154" i="6"/>
  <c r="J153" i="6"/>
  <c r="I153" i="6"/>
  <c r="J152" i="6"/>
  <c r="I152" i="6"/>
  <c r="J151" i="6"/>
  <c r="I151" i="6"/>
  <c r="J150" i="6"/>
  <c r="I150" i="6"/>
  <c r="J149" i="6"/>
  <c r="I149" i="6"/>
  <c r="J148" i="6"/>
  <c r="I148" i="6"/>
  <c r="J147" i="6"/>
  <c r="I147" i="6"/>
  <c r="J146" i="6"/>
  <c r="I146" i="6"/>
  <c r="J145" i="6"/>
  <c r="I145" i="6"/>
  <c r="J144" i="6"/>
  <c r="I144" i="6"/>
  <c r="J143" i="6"/>
  <c r="I143" i="6"/>
  <c r="J142" i="6"/>
  <c r="I142" i="6"/>
  <c r="J141" i="6"/>
  <c r="I141" i="6"/>
  <c r="J140" i="6"/>
  <c r="I140" i="6"/>
  <c r="J139" i="6"/>
  <c r="I139" i="6"/>
  <c r="J138" i="6"/>
  <c r="I138" i="6"/>
  <c r="J137" i="6"/>
  <c r="I137" i="6"/>
  <c r="J136" i="6"/>
  <c r="I136" i="6"/>
  <c r="J135" i="6"/>
  <c r="I135" i="6"/>
  <c r="J134" i="6"/>
  <c r="I134" i="6"/>
  <c r="J133" i="6"/>
  <c r="I133" i="6"/>
  <c r="J132" i="6"/>
  <c r="I132" i="6"/>
  <c r="J131" i="6"/>
  <c r="I131" i="6"/>
  <c r="J130" i="6"/>
  <c r="I130" i="6"/>
  <c r="J129" i="6"/>
  <c r="I129" i="6"/>
  <c r="J128" i="6"/>
  <c r="I128" i="6"/>
  <c r="J127" i="6"/>
  <c r="I127" i="6"/>
  <c r="J126" i="6"/>
  <c r="I126" i="6"/>
  <c r="J125" i="6"/>
  <c r="I125" i="6"/>
  <c r="J124" i="6"/>
  <c r="I124" i="6"/>
  <c r="J123" i="6"/>
  <c r="I123" i="6"/>
  <c r="J122" i="6"/>
  <c r="I122" i="6"/>
  <c r="J121" i="6"/>
  <c r="I121" i="6"/>
  <c r="J120" i="6"/>
  <c r="I120" i="6"/>
  <c r="J119" i="6"/>
  <c r="I119" i="6"/>
  <c r="J118" i="6"/>
  <c r="I118" i="6"/>
  <c r="J117" i="6"/>
  <c r="I117" i="6"/>
  <c r="J116" i="6"/>
  <c r="I116" i="6"/>
  <c r="J115" i="6"/>
  <c r="I115" i="6"/>
  <c r="J114" i="6"/>
  <c r="I114" i="6"/>
  <c r="J113" i="6"/>
  <c r="I113" i="6"/>
  <c r="J112" i="6"/>
  <c r="I112" i="6"/>
  <c r="J111" i="6"/>
  <c r="I111" i="6"/>
  <c r="J110" i="6"/>
  <c r="I110" i="6"/>
  <c r="J109" i="6"/>
  <c r="I109" i="6"/>
  <c r="J108" i="6"/>
  <c r="I108" i="6"/>
  <c r="J107" i="6"/>
  <c r="I107" i="6"/>
  <c r="J106" i="6"/>
  <c r="I106" i="6"/>
  <c r="J105" i="6"/>
  <c r="I105" i="6"/>
  <c r="J104" i="6"/>
  <c r="I104" i="6"/>
  <c r="J103" i="6"/>
  <c r="I103" i="6"/>
  <c r="J102" i="6"/>
  <c r="I102" i="6"/>
  <c r="J101" i="6"/>
  <c r="I101" i="6"/>
  <c r="J100" i="6"/>
  <c r="I100" i="6"/>
  <c r="J99" i="6"/>
  <c r="I99" i="6"/>
  <c r="J98" i="6"/>
  <c r="I98" i="6"/>
  <c r="J97" i="6"/>
  <c r="I97" i="6"/>
  <c r="J96" i="6"/>
  <c r="I96" i="6"/>
  <c r="J95" i="6"/>
  <c r="I95" i="6"/>
  <c r="J94" i="6"/>
  <c r="I94" i="6"/>
  <c r="J93" i="6"/>
  <c r="I93" i="6"/>
  <c r="J92" i="6"/>
  <c r="I92" i="6"/>
  <c r="J91" i="6"/>
  <c r="I91" i="6"/>
  <c r="J90" i="6"/>
  <c r="I90" i="6"/>
  <c r="J89" i="6"/>
  <c r="I89" i="6"/>
  <c r="J88" i="6"/>
  <c r="I88" i="6"/>
  <c r="J87" i="6"/>
  <c r="I87" i="6"/>
  <c r="J86" i="6"/>
  <c r="I86" i="6"/>
  <c r="J85" i="6"/>
  <c r="I85" i="6"/>
  <c r="J84" i="6"/>
  <c r="I84" i="6"/>
  <c r="J83" i="6"/>
  <c r="I83" i="6"/>
  <c r="J82" i="6"/>
  <c r="I82" i="6"/>
  <c r="J81" i="6"/>
  <c r="I81" i="6"/>
  <c r="J80" i="6"/>
  <c r="I80" i="6"/>
  <c r="J79" i="6"/>
  <c r="I79" i="6"/>
  <c r="J78" i="6"/>
  <c r="I78" i="6"/>
  <c r="J77" i="6"/>
  <c r="I77" i="6"/>
  <c r="J76" i="6"/>
  <c r="I76" i="6"/>
  <c r="J75" i="6"/>
  <c r="I75" i="6"/>
  <c r="J74" i="6"/>
  <c r="I74" i="6"/>
  <c r="J73" i="6"/>
  <c r="I73" i="6"/>
  <c r="J72" i="6"/>
  <c r="I72" i="6"/>
  <c r="J71" i="6"/>
  <c r="I71" i="6"/>
  <c r="J70" i="6"/>
  <c r="I70" i="6"/>
  <c r="J69" i="6"/>
  <c r="I69" i="6"/>
  <c r="J68" i="6"/>
  <c r="I68" i="6"/>
  <c r="J67" i="6"/>
  <c r="I67" i="6"/>
  <c r="J66" i="6"/>
  <c r="I66" i="6"/>
  <c r="J65" i="6"/>
  <c r="I65" i="6"/>
  <c r="J64" i="6"/>
  <c r="I64" i="6"/>
  <c r="J63" i="6"/>
  <c r="I63" i="6"/>
  <c r="J62" i="6"/>
  <c r="I62" i="6"/>
  <c r="J61" i="6"/>
  <c r="I61" i="6"/>
  <c r="J60" i="6"/>
  <c r="I60" i="6"/>
  <c r="J59" i="6"/>
  <c r="I59" i="6"/>
  <c r="J58" i="6"/>
  <c r="I58" i="6"/>
  <c r="J57" i="6"/>
  <c r="I57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J6" i="6"/>
  <c r="I6" i="6"/>
  <c r="J5" i="6"/>
  <c r="I5" i="6"/>
  <c r="J4" i="6"/>
  <c r="I4" i="6"/>
  <c r="J3" i="6"/>
  <c r="I3" i="6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I4" i="3"/>
  <c r="I3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</calcChain>
</file>

<file path=xl/sharedStrings.xml><?xml version="1.0" encoding="utf-8"?>
<sst xmlns="http://schemas.openxmlformats.org/spreadsheetml/2006/main" count="9799" uniqueCount="3533">
  <si>
    <t>%</t>
  </si>
  <si>
    <t>Cartes</t>
  </si>
  <si>
    <t>Extension</t>
  </si>
  <si>
    <t>Date</t>
  </si>
  <si>
    <t>Foils</t>
  </si>
  <si>
    <t>B.N°</t>
  </si>
  <si>
    <t>Magic Origines</t>
  </si>
  <si>
    <t>07/2015</t>
  </si>
  <si>
    <t>La bataille de Zendikar</t>
  </si>
  <si>
    <t>10/2015</t>
  </si>
  <si>
    <t>Le serment des Sentinelles</t>
  </si>
  <si>
    <t>01/2016</t>
  </si>
  <si>
    <t>Ténèbre sur Innistrad</t>
  </si>
  <si>
    <t>04/2016</t>
  </si>
  <si>
    <t>X</t>
  </si>
  <si>
    <t>La Lune Hémertique</t>
  </si>
  <si>
    <t>Kaladesh</t>
  </si>
  <si>
    <t>La révolte éthérique</t>
  </si>
  <si>
    <t>Amonkhet</t>
  </si>
  <si>
    <t>L’âge de la destruction</t>
  </si>
  <si>
    <t>Ixalan</t>
  </si>
  <si>
    <t>Les combattants d'Ixalan</t>
  </si>
  <si>
    <t>Dominara</t>
  </si>
  <si>
    <t>Edition de base 2019</t>
  </si>
  <si>
    <t>N°</t>
  </si>
  <si>
    <t>Nom de la carte</t>
  </si>
  <si>
    <t>Qu.</t>
  </si>
  <si>
    <t>Rté</t>
  </si>
  <si>
    <t>Recherche</t>
  </si>
  <si>
    <t>Double</t>
  </si>
  <si>
    <t>Foil</t>
  </si>
  <si>
    <t>Gardien de prison akroen</t>
  </si>
  <si>
    <t>C</t>
  </si>
  <si>
    <t>Nbr. Cartes</t>
  </si>
  <si>
    <t>Tacticien ampryn</t>
  </si>
  <si>
    <t>Consécratrice des champions</t>
  </si>
  <si>
    <t>U</t>
  </si>
  <si>
    <t>/</t>
  </si>
  <si>
    <t>Archange des dîmes</t>
  </si>
  <si>
    <t>M</t>
  </si>
  <si>
    <t>Auramancienne</t>
  </si>
  <si>
    <t>Prêtre de bataille avemain</t>
  </si>
  <si>
    <t>Esprits bénis</t>
  </si>
  <si>
    <t>Flamboiement céleste</t>
  </si>
  <si>
    <t>Griffon chargeur</t>
  </si>
  <si>
    <t>Clerc de l'Ordre frontal</t>
  </si>
  <si>
    <t>Lieutenant du consul</t>
  </si>
  <si>
    <t>Ascète éclairée</t>
  </si>
  <si>
    <t>Brume enveloppante</t>
  </si>
  <si>
    <t>Phalange de Gideon</t>
  </si>
  <si>
    <t>R</t>
  </si>
  <si>
    <t>Emprise du hiéromancien</t>
  </si>
  <si>
    <t>Clair de lune sacré</t>
  </si>
  <si>
    <t>Mains curatives</t>
  </si>
  <si>
    <t>Infanterie lourde</t>
  </si>
  <si>
    <t>Hixus, gardien de prison</t>
  </si>
  <si>
    <t>Chevalière de la Route du Pèlerin</t>
  </si>
  <si>
    <t>Chevalier de l'Orchidée blanche</t>
  </si>
  <si>
    <t>Valeur chevaleresque</t>
  </si>
  <si>
    <t>Kytheon, héros d'Akros</t>
  </si>
  <si>
    <t>Irréguliers de Kytheon</t>
  </si>
  <si>
    <t>Tactiques de Kytheon</t>
  </si>
  <si>
    <t>Sacré saut</t>
  </si>
  <si>
    <t>Enquête pour meurtre</t>
  </si>
  <si>
    <t>Patronne des Vaillants</t>
  </si>
  <si>
    <t>Chercheur de reliques</t>
  </si>
  <si>
    <t>Sentinelle des veilleurs éternels</t>
  </si>
  <si>
    <t>Sigille du trône vacant</t>
  </si>
  <si>
    <t>Avemain vigoureuse</t>
  </si>
  <si>
    <t>Champ d'étoiles de Nyx</t>
  </si>
  <si>
    <t>Liens de suppression</t>
  </si>
  <si>
    <t>Jugement expéditif</t>
  </si>
  <si>
    <t>Librelame topéenne</t>
  </si>
  <si>
    <t>Bubale guide totémique</t>
  </si>
  <si>
    <t>Arrogance tragique</t>
  </si>
  <si>
    <t>Valeur d'Akros</t>
  </si>
  <si>
    <t>Cheval ailé de Vryn</t>
  </si>
  <si>
    <t>Oracle de guerre</t>
  </si>
  <si>
    <t>Buffle attelé</t>
  </si>
  <si>
    <t>Alhammarret, grand arbitre</t>
  </si>
  <si>
    <t>Ancrer à l'Æther</t>
  </si>
  <si>
    <t>Révélation de l'artificier</t>
  </si>
  <si>
    <t>Aéronaute aspirant</t>
  </si>
  <si>
    <t>Os en cendres</t>
  </si>
  <si>
    <t>Rejet calculé</t>
  </si>
  <si>
    <t>Conflit de volontés</t>
  </si>
  <si>
    <t>Claustrophobie</t>
  </si>
  <si>
    <t>Anéantissement du jour</t>
  </si>
  <si>
    <t>Terreur des abîmes</t>
  </si>
  <si>
    <t>Disciple de l'Anneau</t>
  </si>
  <si>
    <t>Dispersion</t>
  </si>
  <si>
    <t>Vague de déplacement</t>
  </si>
  <si>
    <t>Flots funestes</t>
  </si>
  <si>
    <t>Scélérate færie</t>
  </si>
  <si>
    <t>Annonciateur des marées</t>
  </si>
  <si>
    <t>Hydrofouet</t>
  </si>
  <si>
    <t>Jace, prodige de Vryn</t>
  </si>
  <si>
    <t>Sanctuaire de Jace</t>
  </si>
  <si>
    <t>Voleuse jhessienne</t>
  </si>
  <si>
    <t>Garde maritime</t>
  </si>
  <si>
    <t>Factotum manipulateur de mizzium</t>
  </si>
  <si>
    <t>Négation</t>
  </si>
  <si>
    <t>Barrière de Nivix</t>
  </si>
  <si>
    <t>Réfutation psychique</t>
  </si>
  <si>
    <t>Hibou garde des Anneaux</t>
  </si>
  <si>
    <t>Drakôn desquamé</t>
  </si>
  <si>
    <t>Skaab grinçant</t>
  </si>
  <si>
    <t>Plonger dans le sommeil</t>
  </si>
  <si>
    <t>Videmage séparatiste</t>
  </si>
  <si>
    <t>Étoile de mer sigillaire</t>
  </si>
  <si>
    <t>Skaab goliath</t>
  </si>
  <si>
    <t>Djinn âmelame</t>
  </si>
  <si>
    <t>Tutelle du sphinx</t>
  </si>
  <si>
    <t>Tour de stratus</t>
  </si>
  <si>
    <t>Talent du télépathe</t>
  </si>
  <si>
    <t>Réseau de mécanoptères espions</t>
  </si>
  <si>
    <t>Geist de la tour</t>
  </si>
  <si>
    <t>Transformation en grenouille</t>
  </si>
  <si>
    <t>Coursier des eaux</t>
  </si>
  <si>
    <t>Gredine à voltigeurs</t>
  </si>
  <si>
    <t>Briseur de volonté</t>
  </si>
  <si>
    <t>Lancefléau</t>
  </si>
  <si>
    <t>Limace des catacombes</t>
  </si>
  <si>
    <t>Consécration par le sang</t>
  </si>
  <si>
    <t>Réanimation cruelle</t>
  </si>
  <si>
    <t>Obscure expérimentation</t>
  </si>
  <si>
    <t>Obscure prétention</t>
  </si>
  <si>
    <t>Shamane de Mortepont</t>
  </si>
  <si>
    <t>Pacte démoniaque</t>
  </si>
  <si>
    <t>Spoliateur des âmes</t>
  </si>
  <si>
    <t>Titan d'Érébos</t>
  </si>
  <si>
    <t>Assassin du dysmèle</t>
  </si>
  <si>
    <t>Massacre du dysmèle</t>
  </si>
  <si>
    <t>Diablotin fétide</t>
  </si>
  <si>
    <t>Maraudeur sacpeau</t>
  </si>
  <si>
    <t>Vanneur de Feuilledor</t>
  </si>
  <si>
    <t>Trappeur noueracine</t>
  </si>
  <si>
    <t>Maraudeur à lame sépulcrale</t>
  </si>
  <si>
    <t>Scarification infernale</t>
  </si>
  <si>
    <t>Oblitération infinie</t>
  </si>
  <si>
    <t>Kothophed, thésauriseur d'âmes</t>
  </si>
  <si>
    <t>Croupissement</t>
  </si>
  <si>
    <t>Liliana, guérisseuse hérétique</t>
  </si>
  <si>
    <t>Valse macabre</t>
  </si>
  <si>
    <t>Lustrelame de Malakir</t>
  </si>
  <si>
    <t>Carapace de nantuko</t>
  </si>
  <si>
    <t>Recrutement nécromantique</t>
  </si>
  <si>
    <t>Collet nocturne</t>
  </si>
  <si>
    <t>Prêtre du sacre du sang</t>
  </si>
  <si>
    <t>Suceuse de sang enragée</t>
  </si>
  <si>
    <t>Lire dans les os</t>
  </si>
  <si>
    <t>Pillage de l'âme</t>
  </si>
  <si>
    <t>Centaure reparu</t>
  </si>
  <si>
    <t>Revenant</t>
  </si>
  <si>
    <t>Ombres du passé</t>
  </si>
  <si>
    <t>Goule titubante</t>
  </si>
  <si>
    <t>Remède souillé</t>
  </si>
  <si>
    <t>Archer à l'arc épineux</t>
  </si>
  <si>
    <t>Pensées tourmentées</t>
  </si>
  <si>
    <t>Toucher de digitale lunaire</t>
  </si>
  <si>
    <t>Servant mort-vivant</t>
  </si>
  <si>
    <t>Faim impie</t>
  </si>
  <si>
    <t>Fardeau du Monde souterrain</t>
  </si>
  <si>
    <t>Abbé de la Forteresse de Keral</t>
  </si>
  <si>
    <t>Acolyte de la fournaise</t>
  </si>
  <si>
    <t>Acte de trahison</t>
  </si>
  <si>
    <t>Sergent akroen</t>
  </si>
  <si>
    <t>Dragon avare</t>
  </si>
  <si>
    <t>Lézard à soufflets</t>
  </si>
  <si>
    <t>Brute boggarte</t>
  </si>
  <si>
    <t>Appel de la pleine lune</t>
  </si>
  <si>
    <t>Chandra, feu de Kaladesh</t>
  </si>
  <si>
    <t>Furie de Chandra</t>
  </si>
  <si>
    <t>Embrasement de Chandra</t>
  </si>
  <si>
    <t>Brute de pavés</t>
  </si>
  <si>
    <t>Démolition</t>
  </si>
  <si>
    <t>Chair à dragon</t>
  </si>
  <si>
    <t>Monstruosité braisegueule</t>
  </si>
  <si>
    <t>Vainqueur charismatique</t>
  </si>
  <si>
    <t>Art pyromantique admirable</t>
  </si>
  <si>
    <t>Conclusion ardente</t>
  </si>
  <si>
    <t>Impulsion ardente</t>
  </si>
  <si>
    <t>Élémental de fiellefeu</t>
  </si>
  <si>
    <t>Conjuration d'ombreflamme</t>
  </si>
  <si>
    <t>Grille d'Æther de Ghirapur</t>
  </si>
  <si>
    <t>Attirailleur de Ghirapur</t>
  </si>
  <si>
    <t>Gobelin chasse-gloire</t>
  </si>
  <si>
    <t>Pelleteur gobelin</t>
  </si>
  <si>
    <t>Soif de sang infectieuse</t>
  </si>
  <si>
    <t>Javelot d'éclair</t>
  </si>
  <si>
    <t>Bravache des Anneaux du Mage</t>
  </si>
  <si>
    <t>Perspicacité magmatique</t>
  </si>
  <si>
    <t>Vortex en fusion</t>
  </si>
  <si>
    <t>Pia et Kiran Nalaàr</t>
  </si>
  <si>
    <t>Sanglierpic</t>
  </si>
  <si>
    <t>Brasier dévastateur</t>
  </si>
  <si>
    <t>Berserker du clan Psora</t>
  </si>
  <si>
    <t>Élémental sismique</t>
  </si>
  <si>
    <t>Géante ratisseciel</t>
  </si>
  <si>
    <t>En mille morceaux</t>
  </si>
  <si>
    <t>Éclaireur souterrain</t>
  </si>
  <si>
    <t>Ingénieur en mécanoptère</t>
  </si>
  <si>
    <t>Force de titan</t>
  </si>
  <si>
    <t>Randonneur volcanique</t>
  </si>
  <si>
    <t>Volée aérienne</t>
  </si>
  <si>
    <t>Éveil de l'animiste</t>
  </si>
  <si>
    <t>Chenille caustique</t>
  </si>
  <si>
    <t>Naturalistes du Conclave</t>
  </si>
  <si>
    <t>Dwynen, daen de Feuilledor</t>
  </si>
  <si>
    <t>Élite de Dwynen</t>
  </si>
  <si>
    <t>Lien élémentaire</t>
  </si>
  <si>
    <t>Visionnaire elfe</t>
  </si>
  <si>
    <t>Bond de l'évolution</t>
  </si>
  <si>
    <t>Vengeance de Gaia</t>
  </si>
  <si>
    <t>Rassemblement de la meute</t>
  </si>
  <si>
    <t>La Grande Aurore</t>
  </si>
  <si>
    <t>Héraut du panthéon</t>
  </si>
  <si>
    <t>Recluse crochegriffe</t>
  </si>
  <si>
    <t>Hiérarche honoré</t>
  </si>
  <si>
    <t>Invocation de Joraga</t>
  </si>
  <si>
    <t>Feuilledorien</t>
  </si>
  <si>
    <t>Empathe de Llanowar</t>
  </si>
  <si>
    <t>Hydre avaleuse de mana</t>
  </si>
  <si>
    <t>Manteau de toiles</t>
  </si>
  <si>
    <t>Puissance des masses</t>
  </si>
  <si>
    <t xml:space="preserve">Nissa, voyante de Vastebois </t>
  </si>
  <si>
    <t>Pèlerinage de Nissa</t>
  </si>
  <si>
    <t>Révélation de Nissa</t>
  </si>
  <si>
    <t>Esprit du verger</t>
  </si>
  <si>
    <t>Colosse de l'horizon</t>
  </si>
  <si>
    <t>Disciple de Pharika</t>
  </si>
  <si>
    <t>Récupération</t>
  </si>
  <si>
    <t>Meurtrisseurs rhox</t>
  </si>
  <si>
    <t>Araignée piégeuse céleste</t>
  </si>
  <si>
    <t>Alpha de Somberwald</t>
  </si>
  <si>
    <t>Messager sylvestre</t>
  </si>
  <si>
    <t>Loup de la meute des forêts</t>
  </si>
  <si>
    <t>Croissance titanesque</t>
  </si>
  <si>
    <t>Troll de la Citerraine</t>
  </si>
  <si>
    <t>Gardes de Valéron</t>
  </si>
  <si>
    <t>Avaleur de Vastebois</t>
  </si>
  <si>
    <t>Collet de lianes</t>
  </si>
  <si>
    <t>Instincts sauvages</t>
  </si>
  <si>
    <t>Beuglard des sylves</t>
  </si>
  <si>
    <t>Mageforce de Yeva</t>
  </si>
  <si>
    <t>Roulis de Zendikar</t>
  </si>
  <si>
    <t>Cerbère brûlant</t>
  </si>
  <si>
    <t>Chevalier maudit par le sang</t>
  </si>
  <si>
    <t>Krasis bondissant</t>
  </si>
  <si>
    <t>Châtelaine de la citadelle</t>
  </si>
  <si>
    <t>Championne d'Iroas</t>
  </si>
  <si>
    <t>Skaab possédé</t>
  </si>
  <si>
    <t>Artificière recluse</t>
  </si>
  <si>
    <t>Shamane de la meute</t>
  </si>
  <si>
    <t>Vouivre du tonnerre</t>
  </si>
  <si>
    <t>Zendikar incarné</t>
  </si>
  <si>
    <t>Fiole de l'alchimiste</t>
  </si>
  <si>
    <t>Archives d'Alhammarret</t>
  </si>
  <si>
    <t>Tombe de l'ange</t>
  </si>
  <si>
    <t>Construction conjointe</t>
  </si>
  <si>
    <t>Plaque de bagarreur</t>
  </si>
  <si>
    <t>Chef de la fonderie</t>
  </si>
  <si>
    <t>Sentinelle forgée d'or</t>
  </si>
  <si>
    <t>Automate gardien</t>
  </si>
  <si>
    <t>Vigiles de Mélétis</t>
  </si>
  <si>
    <t>Marcheur porte-hangars</t>
  </si>
  <si>
    <t>Heaume des dieux</t>
  </si>
  <si>
    <t>Grimoire de Jayemdae</t>
  </si>
  <si>
    <t>Secoureur des Anneaux du Mage</t>
  </si>
  <si>
    <t>Météorite</t>
  </si>
  <si>
    <t>Orbes de préservation</t>
  </si>
  <si>
    <t>Anneau prismatique</t>
  </si>
  <si>
    <t>Lunettes du pyromancien</t>
  </si>
  <si>
    <t>Bélier roulant</t>
  </si>
  <si>
    <t>Valet serti de runes</t>
  </si>
  <si>
    <t>Sigille de valeur</t>
  </si>
  <si>
    <t>Épée de l'animiste</t>
  </si>
  <si>
    <t>Couteau de lancer</t>
  </si>
  <si>
    <t>Arme de poing du vétéran</t>
  </si>
  <si>
    <t>Cor de guerre</t>
  </si>
  <si>
    <t>Forge de campagne</t>
  </si>
  <si>
    <t>Cavernes de Koïlos</t>
  </si>
  <si>
    <t>Étendues sauvages en évolution</t>
  </si>
  <si>
    <t>Fonderie des consuls</t>
  </si>
  <si>
    <t>Landes de Llanowar</t>
  </si>
  <si>
    <t>Réseau des Anneaux du Mage</t>
  </si>
  <si>
    <t>Passage des malandrins</t>
  </si>
  <si>
    <t>Brisants shivâns</t>
  </si>
  <si>
    <t>Côte de la Yavimaya</t>
  </si>
  <si>
    <t>Plaine</t>
  </si>
  <si>
    <t>Ø</t>
  </si>
  <si>
    <t>Île</t>
  </si>
  <si>
    <t>Marais</t>
  </si>
  <si>
    <t>Montagne</t>
  </si>
  <si>
    <t>Forêt</t>
  </si>
  <si>
    <t>Ange de l'égide</t>
  </si>
  <si>
    <t>Verdict divin</t>
  </si>
  <si>
    <t>Aigle des veilleurs</t>
  </si>
  <si>
    <t>Ange de Serra</t>
  </si>
  <si>
    <t>Vers le néant</t>
  </si>
  <si>
    <t>Djinn mahâmot</t>
  </si>
  <si>
    <t>Tissage du destin</t>
  </si>
  <si>
    <t>Chair en poussière</t>
  </si>
  <si>
    <t>Pourrissement cérébral</t>
  </si>
  <si>
    <t>Cheval de cauchemar</t>
  </si>
  <si>
    <t>Vampire sengien</t>
  </si>
  <si>
    <t>Cerbère ardent</t>
  </si>
  <si>
    <t>Dragon shivân</t>
  </si>
  <si>
    <t>Tomber à pic</t>
  </si>
  <si>
    <t>Licorne prisée</t>
  </si>
  <si>
    <t>Piétineur terrestre</t>
  </si>
  <si>
    <t>J-01</t>
  </si>
  <si>
    <t>Ange</t>
  </si>
  <si>
    <t>J</t>
  </si>
  <si>
    <t>J-02</t>
  </si>
  <si>
    <t>Chevalier</t>
  </si>
  <si>
    <t>J-03</t>
  </si>
  <si>
    <t>Soldat</t>
  </si>
  <si>
    <t>J-04</t>
  </si>
  <si>
    <t>Démon</t>
  </si>
  <si>
    <t>J-05</t>
  </si>
  <si>
    <t>Zombie</t>
  </si>
  <si>
    <t>J-06</t>
  </si>
  <si>
    <t>Gobelin</t>
  </si>
  <si>
    <t>J-07</t>
  </si>
  <si>
    <t>Ashaya, le Monde éveillé</t>
  </si>
  <si>
    <t>J-08</t>
  </si>
  <si>
    <t>Élémental</t>
  </si>
  <si>
    <t>J-09</t>
  </si>
  <si>
    <t>Elfe et Guerrier</t>
  </si>
  <si>
    <t>J-10</t>
  </si>
  <si>
    <t>Mécanoptère</t>
  </si>
  <si>
    <t>J-11</t>
  </si>
  <si>
    <t>J-12</t>
  </si>
  <si>
    <t>Emblème Jace, télépathe libéré</t>
  </si>
  <si>
    <t>J-13</t>
  </si>
  <si>
    <t>Emblème Liliana, nécromancienne provocatrice</t>
  </si>
  <si>
    <t>J-14</t>
  </si>
  <si>
    <t>Emblème Chandra, flamme rugissante</t>
  </si>
  <si>
    <t>Fléau de Bala Ged</t>
  </si>
  <si>
    <t>Berger du fléau</t>
  </si>
  <si>
    <t>Briseur d'armées</t>
  </si>
  <si>
    <t>Conduit de ruine</t>
  </si>
  <si>
    <t>Béhémoth impérissable</t>
  </si>
  <si>
    <t>Jumeau de désolation</t>
  </si>
  <si>
    <t>Dévastateur eldrazi</t>
  </si>
  <si>
    <t>Interminable</t>
  </si>
  <si>
    <t>Horrible massacre</t>
  </si>
  <si>
    <t>Canaliseur de Kozilek</t>
  </si>
  <si>
    <t>Semeur de l'oubli</t>
  </si>
  <si>
    <t>Convertisseur de ruine</t>
  </si>
  <si>
    <t>Abolition de l'existence</t>
  </si>
  <si>
    <t>Présence du titan</t>
  </si>
  <si>
    <t>Ulamog, la Voracité insatiable</t>
  </si>
  <si>
    <t>Spoliateur d'Ulamog</t>
  </si>
  <si>
    <t>Vanneur du vide</t>
  </si>
  <si>
    <t>Ange du renouveau</t>
  </si>
  <si>
    <t>Don angélique</t>
  </si>
  <si>
    <t>Vigie à flanc de falaise</t>
  </si>
  <si>
    <t>Griffon messager</t>
  </si>
  <si>
    <t>Bergère d'Éméria</t>
  </si>
  <si>
    <t>Fissure encercleuse</t>
  </si>
  <si>
    <t>Représentante d'expédition</t>
  </si>
  <si>
    <t>Jeune félidar</t>
  </si>
  <si>
    <t>Souverain félidar</t>
  </si>
  <si>
    <t>Rempart fortifié</t>
  </si>
  <si>
    <t>Sentinelle fantomale</t>
  </si>
  <si>
    <t>Gideon, allié de Zendikar</t>
  </si>
  <si>
    <t>Reproche de Gideon</t>
  </si>
  <si>
    <t>Héros de Goma Fada</t>
  </si>
  <si>
    <t>Charge inspirée</t>
  </si>
  <si>
    <t>Éclaireur à voile volante</t>
  </si>
  <si>
    <t>Virelame kor</t>
  </si>
  <si>
    <t>Châtieur kor</t>
  </si>
  <si>
    <t>Enchevêtreurs kor</t>
  </si>
  <si>
    <t>Éclaireuse à la lanterne</t>
  </si>
  <si>
    <t>Focus du lithomancien</t>
  </si>
  <si>
    <t>Patrouille des Makindi</t>
  </si>
  <si>
    <t>Grandcorne du Ondou</t>
  </si>
  <si>
    <t>Éveil du Ondou</t>
  </si>
  <si>
    <t>Surgissement planaire</t>
  </si>
  <si>
    <t>Champ de quarantaine</t>
  </si>
  <si>
    <t>Repli vers Éméria</t>
  </si>
  <si>
    <t>Châtiment du Roulis</t>
  </si>
  <si>
    <t>Intendante sereine</t>
  </si>
  <si>
    <t>Planeuse de l'ombre</t>
  </si>
  <si>
    <t>Chute à pic</t>
  </si>
  <si>
    <t>Pourfendre le monstrueux</t>
  </si>
  <si>
    <t>Collet de stase</t>
  </si>
  <si>
    <t>Carabin du Refuge de pierre</t>
  </si>
  <si>
    <t>Tactiques en tandem</t>
  </si>
  <si>
    <t>Front unifié</t>
  </si>
  <si>
    <t>Conditions défavorables</t>
  </si>
  <si>
    <t>Infiltrateur benthique</t>
  </si>
  <si>
    <t>Croiseur cryptique</t>
  </si>
  <si>
    <t>Noyeur d'espoir</t>
  </si>
  <si>
    <t>Engendreur céleste eldrazi</t>
  </si>
  <si>
    <t>Mauvaise posture</t>
  </si>
  <si>
    <t>Drone incubateur</t>
  </si>
  <si>
    <t>Intrus des brumes</t>
  </si>
  <si>
    <t>Enjambeur des eaux troubles</t>
  </si>
  <si>
    <t>Oracle de poussière</t>
  </si>
  <si>
    <t>Guide de ruine</t>
  </si>
  <si>
    <t>Drone de récupération</t>
  </si>
  <si>
    <t>Dessiccation de sort</t>
  </si>
  <si>
    <t>Dériveur du ressac</t>
  </si>
  <si>
    <t>Recouvreur d'Ulamog</t>
  </si>
  <si>
    <t>Anticipation</t>
  </si>
  <si>
    <t>Spectre brillant</t>
  </si>
  <si>
    <t>Raie manta des nuées</t>
  </si>
  <si>
    <t>Emprise des courants</t>
  </si>
  <si>
    <t>Découverte côtière</t>
  </si>
  <si>
    <t>Guide de Casque de corail</t>
  </si>
  <si>
    <t>Pulsation débilitante</t>
  </si>
  <si>
    <t>Dispersement</t>
  </si>
  <si>
    <t>Exercice d'influence</t>
  </si>
  <si>
    <t>Vigile de Tazeem</t>
  </si>
  <si>
    <t>Meneuse de vague de Halimar</t>
  </si>
  <si>
    <t>Ouvrir le Voile d'Eau</t>
  </si>
  <si>
    <t>Déploiement prismatique</t>
  </si>
  <si>
    <t>Repli vers Casque de corail</t>
  </si>
  <si>
    <t>Ruse du mage du Roulis</t>
  </si>
  <si>
    <t>Déferlante de glace</t>
  </si>
  <si>
    <t>Disperser aux quatre vents</t>
  </si>
  <si>
    <t>Annelures constrictives</t>
  </si>
  <si>
    <t>Perspicacité d'Ugin</t>
  </si>
  <si>
    <t>Élémental d'ailevague</t>
  </si>
  <si>
    <t>Patrouille des vents</t>
  </si>
  <si>
    <t>Mépris absolu</t>
  </si>
  <si>
    <t>Drone du sacrifice</t>
  </si>
  <si>
    <t>Drone dominateur</t>
  </si>
  <si>
    <t>Gestation de la tombe</t>
  </si>
  <si>
    <t>Poigne de la désolation</t>
  </si>
  <si>
    <t>Ratisseur d'esprit</t>
  </si>
  <si>
    <t>Écumeur silencieux</t>
  </si>
  <si>
    <t>Sourdrepeau</t>
  </si>
  <si>
    <t>Rampeur de vase</t>
  </si>
  <si>
    <t>Abomination étouffante</t>
  </si>
  <si>
    <t>Déferlement de l'essaim</t>
  </si>
  <si>
    <t>Transgression de l'esprit</t>
  </si>
  <si>
    <t>Étrangleur des terres dévastées</t>
  </si>
  <si>
    <t>Fenaison de l'autel</t>
  </si>
  <si>
    <t>Vampire bridesang</t>
  </si>
  <si>
    <t>Fragments d'os</t>
  </si>
  <si>
    <t>Serviteur propagateur</t>
  </si>
  <si>
    <t>Seigneur de sang provocateur</t>
  </si>
  <si>
    <t>Emprise du démon</t>
  </si>
  <si>
    <t>Drana, libératrice de Malakir</t>
  </si>
  <si>
    <t>Retour obéissant</t>
  </si>
  <si>
    <t>Pisteur du champ de geysers</t>
  </si>
  <si>
    <t>Brigadière de Guul Draz</t>
  </si>
  <si>
    <t>Franc-tireuse d'Hagra</t>
  </si>
  <si>
    <t>Guérisseur des Kalastria</t>
  </si>
  <si>
    <t>Garde de nuit des Kalastria</t>
  </si>
  <si>
    <t>Familier de Malakir</t>
  </si>
  <si>
    <t>Malice des fondrières</t>
  </si>
  <si>
    <t>Assassin des Nirkana</t>
  </si>
  <si>
    <t>Ob Nixilis ravivé</t>
  </si>
  <si>
    <t>Vérités douloureuses</t>
  </si>
  <si>
    <t>Repli vers Hagra</t>
  </si>
  <si>
    <t>Miasmes ascendants</t>
  </si>
  <si>
    <t>Chemin désastreux</t>
  </si>
  <si>
    <t>Sacres vampiriques</t>
  </si>
  <si>
    <t>Infécond vorace</t>
  </si>
  <si>
    <t>Surineur de Zulaport</t>
  </si>
  <si>
    <t>Tyran du barrage</t>
  </si>
  <si>
    <t>Tomber en poussière</t>
  </si>
  <si>
    <t>Sentinelle de Kozilek</t>
  </si>
  <si>
    <t>Pépinière en fusion</t>
  </si>
  <si>
    <t>Drone lamier</t>
  </si>
  <si>
    <t>Assaut du convertisseur</t>
  </si>
  <si>
    <t>Pointe serpentine</t>
  </si>
  <si>
    <t>Toucher du vide</t>
  </si>
  <si>
    <t>Reniement</t>
  </si>
  <si>
    <t>Vestige d'Emrakul</t>
  </si>
  <si>
    <t>Agrégat abject</t>
  </si>
  <si>
    <t>Oiseau de feu d'Akoum</t>
  </si>
  <si>
    <t>Escouflenfer d'Akoum</t>
  </si>
  <si>
    <t>Éveilroc d'Akoum</t>
  </si>
  <si>
    <t>Queue en fouet belligérant</t>
  </si>
  <si>
    <t>Terre bouillonnante</t>
  </si>
  <si>
    <t>Guide des gouffres</t>
  </si>
  <si>
    <t>Proscrite maître-dragon</t>
  </si>
  <si>
    <t>Mage ganguefeu</t>
  </si>
  <si>
    <t>Peinture de guerre gobeline</t>
  </si>
  <si>
    <t>Pillard lavemarche</t>
  </si>
  <si>
    <t>Coureur d'avalanche des Makindi</t>
  </si>
  <si>
    <t>Champion du Ondou</t>
  </si>
  <si>
    <t>Surnombre</t>
  </si>
  <si>
    <t>Flammes radieuses</t>
  </si>
  <si>
    <t>Cohorte téméraire</t>
  </si>
  <si>
    <t>Repli vers Valakut</t>
  </si>
  <si>
    <t>Roulement de tonnerre</t>
  </si>
  <si>
    <t>Recrue de Fracassecrâne</t>
  </si>
  <si>
    <t>Fureur de pierre</t>
  </si>
  <si>
    <t>Frappe assurée</t>
  </si>
  <si>
    <t>Géopède tunnelier</t>
  </si>
  <si>
    <t>Invocateur de Valakut</t>
  </si>
  <si>
    <t>Prédateur de Valakut</t>
  </si>
  <si>
    <t>Bouleversement volcanique</t>
  </si>
  <si>
    <t>Zada, broyeuse d'hèdron</t>
  </si>
  <si>
    <t>Phlyctocosse</t>
  </si>
  <si>
    <t>Surveillant de progéniture</t>
  </si>
  <si>
    <t>Appel des scions</t>
  </si>
  <si>
    <t>Gardien anophtalme</t>
  </si>
  <si>
    <t>Aux portes de l'au-delà</t>
  </si>
  <si>
    <t>Agressivité surnaturelle</t>
  </si>
  <si>
    <t>Suivant du vide</t>
  </si>
  <si>
    <t>Savant meneur des bêtes</t>
  </si>
  <si>
    <t>Guivre traque-progéniture</t>
  </si>
  <si>
    <t>Bras de terre</t>
  </si>
  <si>
    <t>Mante géante</t>
  </si>
  <si>
    <t>Gardien vert de Murasa</t>
  </si>
  <si>
    <t>Imprégnation élémentaire</t>
  </si>
  <si>
    <t>Rejeton jaddi</t>
  </si>
  <si>
    <t>Druidesse de la sourcevie</t>
  </si>
  <si>
    <t>Ranger de Murasa</t>
  </si>
  <si>
    <t>Connexion naturelle</t>
  </si>
  <si>
    <t>Renouveau de Nissa</t>
  </si>
  <si>
    <t>Hydre d'Oran-Rief</t>
  </si>
  <si>
    <t>Invocatrice d'Oran-Rief</t>
  </si>
  <si>
    <t>Écrabouilleur à plaques</t>
  </si>
  <si>
    <t>Vignes assainissantes</t>
  </si>
  <si>
    <t>Repli vers le Kazandou</t>
  </si>
  <si>
    <t>Escogriffe putride</t>
  </si>
  <si>
    <t>Léopard à ergots faucheurs</t>
  </si>
  <si>
    <t>À la recherche des étendues sauvages</t>
  </si>
  <si>
    <t>Gnarlide happeur</t>
  </si>
  <si>
    <t>Houle de croissance</t>
  </si>
  <si>
    <t>Regard sylvestre</t>
  </si>
  <si>
    <t>Maîtresse des bêtes de Tajuru</t>
  </si>
  <si>
    <t>Vaillante de Tajuru</t>
  </si>
  <si>
    <t>Meneuse de guerre de Tajuru</t>
  </si>
  <si>
    <t>Baloth territorial</t>
  </si>
  <si>
    <t>Champion du sous-bois</t>
  </si>
  <si>
    <t>Vagabond des sylves</t>
  </si>
  <si>
    <t>Boucher de progéniture</t>
  </si>
  <si>
    <t>Expulsion brutale</t>
  </si>
  <si>
    <t>Épurateur de catacombes</t>
  </si>
  <si>
    <t>Pisteur de poussière</t>
  </si>
  <si>
    <t>Charognard des fonds marins</t>
  </si>
  <si>
    <t>Précurseur du massacre</t>
  </si>
  <si>
    <t>Héraut de Kozilek</t>
  </si>
  <si>
    <t>Père de la stagnation</t>
  </si>
  <si>
    <t>Annulateur d'Ulamog</t>
  </si>
  <si>
    <t>Capitaine angélique</t>
  </si>
  <si>
    <t>Éclater au grand jour</t>
  </si>
  <si>
    <t>Émissaire de Drana</t>
  </si>
  <si>
    <t>Grondeur du bosquet</t>
  </si>
  <si>
    <t>Druides couvebosquets</t>
  </si>
  <si>
    <t>Kiora, maîtresse des profondeurs</t>
  </si>
  <si>
    <t>Marche sépulcrale</t>
  </si>
  <si>
    <t>Munda, chef d'embuscade</t>
  </si>
  <si>
    <t>Noyan Dar, forgeur du Roulis</t>
  </si>
  <si>
    <t>Omnath, Locus de rage</t>
  </si>
  <si>
    <t>Maître d'épée déterminé</t>
  </si>
  <si>
    <t>Jaillissement du Roulis</t>
  </si>
  <si>
    <t>Cavalière céleste elfe</t>
  </si>
  <si>
    <t>Chef de guerre vétérane</t>
  </si>
  <si>
    <t>Réseau ordonné d'hèdrons</t>
  </si>
  <si>
    <t>Archive hèdron</t>
  </si>
  <si>
    <t>Lame d'hèdron</t>
  </si>
  <si>
    <t>Flèches de passage</t>
  </si>
  <si>
    <t>Œil du pèlerin</t>
  </si>
  <si>
    <t>Marteau monolithique</t>
  </si>
  <si>
    <t>Campement allié</t>
  </si>
  <si>
    <t>Cataracte gangrenée</t>
  </si>
  <si>
    <t>Maremme gangrenée</t>
  </si>
  <si>
    <t>Gorge gangrenée</t>
  </si>
  <si>
    <t>Steppes gangrenées</t>
  </si>
  <si>
    <t>Sylves gangrenées</t>
  </si>
  <si>
    <t>Vue de la canopée</t>
  </si>
  <si>
    <t>Clairière de scories</t>
  </si>
  <si>
    <t>Halliers fertiles</t>
  </si>
  <si>
    <t>Cimes surgissantes</t>
  </si>
  <si>
    <t>Chutes mugissantes</t>
  </si>
  <si>
    <t>Fondrière mortuaire</t>
  </si>
  <si>
    <t>Prairie ruisselante</t>
  </si>
  <si>
    <t>Sanctuaire d'Ugin</t>
  </si>
  <si>
    <t>Pont de grès</t>
  </si>
  <si>
    <t>Fumerolles titubantes</t>
  </si>
  <si>
    <t>Reliquaire des Dieux abandonnés</t>
  </si>
  <si>
    <t>Cascade d'horizon</t>
  </si>
  <si>
    <t>Marécage fumant</t>
  </si>
  <si>
    <t>Lieu de prolifération</t>
  </si>
  <si>
    <t>Dépression engloutie</t>
  </si>
  <si>
    <t xml:space="preserve">Plaine </t>
  </si>
  <si>
    <t>Plaine (Full Art)</t>
  </si>
  <si>
    <t xml:space="preserve">Île </t>
  </si>
  <si>
    <t>Île (Full Art)</t>
  </si>
  <si>
    <t xml:space="preserve">Marais </t>
  </si>
  <si>
    <t>Marais (Full Art)</t>
  </si>
  <si>
    <t xml:space="preserve">Montagne </t>
  </si>
  <si>
    <t>Montagne (Full Art)</t>
  </si>
  <si>
    <t xml:space="preserve">Forêt </t>
  </si>
  <si>
    <t>Forêt (Full Art)</t>
  </si>
  <si>
    <t>Eldrazi</t>
  </si>
  <si>
    <t>Eldrazi et Scion</t>
  </si>
  <si>
    <t>Chevalier et Allié</t>
  </si>
  <si>
    <t>Kor et Allié</t>
  </si>
  <si>
    <t>Pieuvre</t>
  </si>
  <si>
    <t>Dragon</t>
  </si>
  <si>
    <t>Plante</t>
  </si>
  <si>
    <t>Emblème Gideon, allié de Zendikar</t>
  </si>
  <si>
    <t>Emblème Ob Nixilis ravivé</t>
  </si>
  <si>
    <t>Emblème Kiora, maîtresse des profondeurs</t>
  </si>
  <si>
    <t>Fourbe des formes</t>
  </si>
  <si>
    <t>Mimique eldrazi</t>
  </si>
  <si>
    <t>Précurseur de la fin</t>
  </si>
  <si>
    <t>Kozilek, la Grande Distorsion</t>
  </si>
  <si>
    <t>Pionnier de Kozilek</t>
  </si>
  <si>
    <t>Reforgeur de matière</t>
  </si>
  <si>
    <t>Fracasseur de réalité</t>
  </si>
  <si>
    <t>Contorsion spatiale</t>
  </si>
  <si>
    <t>Voyant ligatureur de pensées</t>
  </si>
  <si>
    <t>Marcheur des landes</t>
  </si>
  <si>
    <t>Garde des géométries</t>
  </si>
  <si>
    <t>Gémissement distordant</t>
  </si>
  <si>
    <t>Supplanteur eldrazi</t>
  </si>
  <si>
    <t>Protecteur d'Affa</t>
  </si>
  <si>
    <t>Renforts alliés</t>
  </si>
  <si>
    <t>Appelez les Sentinelles !</t>
  </si>
  <si>
    <t>Reflet éblouissant</t>
  </si>
  <si>
    <t>Rapace d'expédition</t>
  </si>
  <si>
    <t>Générale Tazri</t>
  </si>
  <si>
    <t>Regard immolateur</t>
  </si>
  <si>
    <t>Bénédiction d'Iona</t>
  </si>
  <si>
    <t>Zone d'isolation</t>
  </si>
  <si>
    <t>Maître-faux kor</t>
  </si>
  <si>
    <t>Ascensionniste céleste kor</t>
  </si>
  <si>
    <t>Linvala, la Préservatrice</t>
  </si>
  <si>
    <t>Prise de position</t>
  </si>
  <si>
    <t>Aéronaute des Makindi</t>
  </si>
  <si>
    <t>Avant-garde de Munda</t>
  </si>
  <si>
    <t>Serment de Gideon</t>
  </si>
  <si>
    <t>Clerc de guerre du Ondou</t>
  </si>
  <si>
    <t>Capitaine de la relève</t>
  </si>
  <si>
    <t>Lumière corrosive</t>
  </si>
  <si>
    <t>Coude à coude</t>
  </si>
  <si>
    <t>Mage envoûteuse d'engeances</t>
  </si>
  <si>
    <t>Planeur des steppes</t>
  </si>
  <si>
    <t>Équipeuse du Refuge de pierre</t>
  </si>
  <si>
    <t>Acolyte forgepierre</t>
  </si>
  <si>
    <t>Mur de résurgence</t>
  </si>
  <si>
    <t>Interférence absconse</t>
  </si>
  <si>
    <t>Drone aveuglant</t>
  </si>
  <si>
    <t>Drone cultivateur</t>
  </si>
  <si>
    <t>Indolent pélagique</t>
  </si>
  <si>
    <t>Infiltrateur dimensionnel</t>
  </si>
  <si>
    <t>Négateur de gravité</t>
  </si>
  <si>
    <t>Prophète de la distorsion</t>
  </si>
  <si>
    <t>Faufilement spatial</t>
  </si>
  <si>
    <t>Moissonneur des pensées</t>
  </si>
  <si>
    <t>Fracassement du vide</t>
  </si>
  <si>
    <t>Crabe ancien</t>
  </si>
  <si>
    <t>Analyse comparée</t>
  </si>
  <si>
    <t>Membrane de confinement</t>
  </si>
  <si>
    <t>Écrasement tentaculaire</t>
  </si>
  <si>
    <t>Père des cyclones</t>
  </si>
  <si>
    <t>Don d'ivoire</t>
  </si>
  <si>
    <t>Poigne du Roulis</t>
  </si>
  <si>
    <t>Alignement d'hèdrons</t>
  </si>
  <si>
    <t>Vengeresse de l'île de Jwar</t>
  </si>
  <si>
    <t>Serment de Jace</t>
  </si>
  <si>
    <t>Déni irrésistible</t>
  </si>
  <si>
    <t>Eaux du Roulis</t>
  </si>
  <si>
    <t>Sphinx du dernier mot</t>
  </si>
  <si>
    <t>Balayage</t>
  </si>
  <si>
    <t>Enchevêtreuse de l'Oumara</t>
  </si>
  <si>
    <t>Objectif commun</t>
  </si>
  <si>
    <t>Porteur du silence</t>
  </si>
  <si>
    <t>Contaminateur effroyable</t>
  </si>
  <si>
    <t>Épuiseur d'essence</t>
  </si>
  <si>
    <t>Vrilles fouettantes</t>
  </si>
  <si>
    <t>Semeur de ravages</t>
  </si>
  <si>
    <t>Inverseur de la Vérité</t>
  </si>
  <si>
    <t>Hurleur de Kozilek</t>
  </si>
  <si>
    <t>Exégète de Kozilek</t>
  </si>
  <si>
    <t>Frappe de l'oubli</t>
  </si>
  <si>
    <t>Drone pillard</t>
  </si>
  <si>
    <t>Épurateur de crânes</t>
  </si>
  <si>
    <t>Ratisseur de ciel</t>
  </si>
  <si>
    <t>Drone massacreur</t>
  </si>
  <si>
    <t>Endurance surnaturelle</t>
  </si>
  <si>
    <t>Visions de brutalité</t>
  </si>
  <si>
    <t>Témoin de la fin</t>
  </si>
  <si>
    <t>Barratement cadavérique</t>
  </si>
  <si>
    <t>Élue de Drana</t>
  </si>
  <si>
    <t>Emprise des ténèbres</t>
  </si>
  <si>
    <t>Kalitas, traître des Ghet</t>
  </si>
  <si>
    <t>Aruspice de Malakir</t>
  </si>
  <si>
    <t>Meneur d'inféconds</t>
  </si>
  <si>
    <t>Supplice implacable</t>
  </si>
  <si>
    <t>Collet de goudron</t>
  </si>
  <si>
    <t>Faim récalcitrante</t>
  </si>
  <si>
    <t>Représentante des vampires</t>
  </si>
  <si>
    <t>Mage aux chaînes de Zulaport</t>
  </si>
  <si>
    <t>Doline dévorante</t>
  </si>
  <si>
    <t>Agresseur eldrazi</t>
  </si>
  <si>
    <t>Assujettisseur eldrazi</t>
  </si>
  <si>
    <t>Immobilisateur eldrazi</t>
  </si>
  <si>
    <t>Retour de Kozilek</t>
  </si>
  <si>
    <t>Gueule de Kozilek</t>
  </si>
  <si>
    <t>Hémorragie de réalité</t>
  </si>
  <si>
    <t>Chercheuse de flammes d'Akoum</t>
  </si>
  <si>
    <t>Salve de rochers</t>
  </si>
  <si>
    <t>Force brutale</t>
  </si>
  <si>
    <t>Chandra, meneuse de flammes</t>
  </si>
  <si>
    <t>Monstruosité scoriacée</t>
  </si>
  <si>
    <t>Engloutir dans les flammes</t>
  </si>
  <si>
    <t>Incarnation de la fureur</t>
  </si>
  <si>
    <t>Hâte</t>
  </si>
  <si>
    <t>Chute des titans</t>
  </si>
  <si>
    <t>Gobelins sciaphiles</t>
  </si>
  <si>
    <t>Traceur gobelin</t>
  </si>
  <si>
    <t>Percepteur de Kazuul</t>
  </si>
  <si>
    <t>Serment de Chandra</t>
  </si>
  <si>
    <t>Enrôler de force</t>
  </si>
  <si>
    <t>Assaut du pyromancien</t>
  </si>
  <si>
    <t>Guérillero téméraire</t>
  </si>
  <si>
    <t>Pari de l'étincemage</t>
  </si>
  <si>
    <t>Larmes de Valakut</t>
  </si>
  <si>
    <t>Tyran de Valakut</t>
  </si>
  <si>
    <t>Commando de Zada</t>
  </si>
  <si>
    <t>Carcasse de gestation</t>
  </si>
  <si>
    <t>Suivis par la ruine</t>
  </si>
  <si>
    <t>Invocateur de scions</t>
  </si>
  <si>
    <t>Drone en chasse</t>
  </si>
  <si>
    <t>Rédempteur abject</t>
  </si>
  <si>
    <t>Briseur de mondes</t>
  </si>
  <si>
    <t>Jeune baloth</t>
  </si>
  <si>
    <t>Liens de mortalité</t>
  </si>
  <si>
    <t>Avaleur de la canopée</t>
  </si>
  <si>
    <t>Soulèvement élémental</t>
  </si>
  <si>
    <t>Incarnation de la perspicacité</t>
  </si>
  <si>
    <t>Cavalerie de cerfeclairs</t>
  </si>
  <si>
    <t>Troll moissonneur</t>
  </si>
  <si>
    <t>Montrer l'exemple</t>
  </si>
  <si>
    <t>Larve du terreau</t>
  </si>
  <si>
    <t>État naturel</t>
  </si>
  <si>
    <t>Araignée lanceuse de rets</t>
  </si>
  <si>
    <t>Nissa, voix de Zendikar</t>
  </si>
  <si>
    <t>Jugement selon Nissa</t>
  </si>
  <si>
    <t>Serment de Nissa</t>
  </si>
  <si>
    <t>Pulsation de Murasa</t>
  </si>
  <si>
    <t>Lagac sellé</t>
  </si>
  <si>
    <t>Gardien des semences</t>
  </si>
  <si>
    <t>Partisan sylvestre</t>
  </si>
  <si>
    <t>Gardesente des Tajuru</t>
  </si>
  <si>
    <t>Vignes de la recluse</t>
  </si>
  <si>
    <t>Résurgence de Zendikar</t>
  </si>
  <si>
    <t>Drone écorcheur</t>
  </si>
  <si>
    <t>Fondeur d'esprit</t>
  </si>
  <si>
    <t>Greffeur de vide</t>
  </si>
  <si>
    <t>Ayli, pèlerine éternelle</t>
  </si>
  <si>
    <t>Baloth infécond</t>
  </si>
  <si>
    <t>Vampire d'Havrefalaise</t>
  </si>
  <si>
    <t>Auxiliaire de Joraga</t>
  </si>
  <si>
    <t>Jori En, plongeuse des ruines</t>
  </si>
  <si>
    <t>Mina et Denn, nés de la nature</t>
  </si>
  <si>
    <t>Mage réflecteur</t>
  </si>
  <si>
    <t>Chasseuse implacable</t>
  </si>
  <si>
    <t>Mage chassorage</t>
  </si>
  <si>
    <t>Instructrice d'armes</t>
  </si>
  <si>
    <t>Scie d'os</t>
  </si>
  <si>
    <t>Griffes du capitaine</t>
  </si>
  <si>
    <t>Cape chitineuse</t>
  </si>
  <si>
    <t>Rampeur hèdron</t>
  </si>
  <si>
    <t>Lanterne du voyant</t>
  </si>
  <si>
    <t>Chef-d'œuvre du forgepierre</t>
  </si>
  <si>
    <t>Harnais d'enjambeur</t>
  </si>
  <si>
    <t>Landes de cendres</t>
  </si>
  <si>
    <t>Croisée corrompue</t>
  </si>
  <si>
    <t>Vestige croulant</t>
  </si>
  <si>
    <t>Bourbiers sifflants</t>
  </si>
  <si>
    <t>Campement d'objecteurs</t>
  </si>
  <si>
    <t>Rivière sinueuse</t>
  </si>
  <si>
    <t>Bassin miroir</t>
  </si>
  <si>
    <t>Cimes aiguilles</t>
  </si>
  <si>
    <t>Ruines d'Oran-Rief</t>
  </si>
  <si>
    <t>Décombres de Porte des Mers</t>
  </si>
  <si>
    <t>Ossuaire submergé</t>
  </si>
  <si>
    <t>Gorge du massif</t>
  </si>
  <si>
    <t>Immensité tranquille</t>
  </si>
  <si>
    <t>Rivages inconnus</t>
  </si>
  <si>
    <t>Fumerolle vagabonde</t>
  </si>
  <si>
    <t>Lande (Full Art)</t>
  </si>
  <si>
    <t xml:space="preserve">Lande </t>
  </si>
  <si>
    <t>Observation constante</t>
  </si>
  <si>
    <t>Ange de la délivrance</t>
  </si>
  <si>
    <t>Épuration angélique</t>
  </si>
  <si>
    <t>Geist apothicaire</t>
  </si>
  <si>
    <t>Archange Avacyn -&gt; Avacyn, la purificatrice</t>
  </si>
  <si>
    <t>Missionnaires avacyniens -&gt; Inquisiteurs lunarques</t>
  </si>
  <si>
    <t>Entravé par l'argent de lune</t>
  </si>
  <si>
    <t>Évêque des temps passés</t>
  </si>
  <si>
    <t>Compagnon du cathare</t>
  </si>
  <si>
    <t>Bénédiction de l'aumônière</t>
  </si>
  <si>
    <t>Cathare intrépide</t>
  </si>
  <si>
    <t>Déclaration dans la pierre</t>
  </si>
  <si>
    <t>Fondre sur les pêcheurs</t>
  </si>
  <si>
    <t>Renard de Diablépine</t>
  </si>
  <si>
    <t>Cavalerie du drogskol</t>
  </si>
  <si>
    <t>Interlude inquiétant</t>
  </si>
  <si>
    <t>Émissaire des éveillés</t>
  </si>
  <si>
    <t>Conseils éthérés</t>
  </si>
  <si>
    <t>Révélation du mal</t>
  </si>
  <si>
    <t>Faveur du gryff</t>
  </si>
  <si>
    <t>Capitaine de la milice de Hanweir -&gt; Chef de culte du Val d'Orient</t>
  </si>
  <si>
    <t>Espérer contre tout espoir</t>
  </si>
  <si>
    <t>Oppression de la brute</t>
  </si>
  <si>
    <t>Bœuf de l'inquisiteur</t>
  </si>
  <si>
    <t>Capitaine inspiratrice</t>
  </si>
  <si>
    <t>Inquisitrice militante</t>
  </si>
  <si>
    <t>Dériveur landéen</t>
  </si>
  <si>
    <t>Machinations de Nahiri</t>
  </si>
  <si>
    <t>Aumônier de Prochelande</t>
  </si>
  <si>
    <t>Jamais oublié</t>
  </si>
  <si>
    <t>Odric, maréchal lunarque</t>
  </si>
  <si>
    <t>Ouvrez l'armurerie</t>
  </si>
  <si>
    <t>Lame paroissiale paranoïaque</t>
  </si>
  <si>
    <t>Prédicateur pieux -&gt; Disciple rétif</t>
  </si>
  <si>
    <t>Lumière perforante</t>
  </si>
  <si>
    <t>Faucheuse du Vol d'Argent de lune</t>
  </si>
  <si>
    <t>Frappe d'argent</t>
  </si>
  <si>
    <t>Berger spectral</t>
  </si>
  <si>
    <t>Constable sévère</t>
  </si>
  <si>
    <t>Force des armes</t>
  </si>
  <si>
    <t>Survivre à la nuit</t>
  </si>
  <si>
    <t>Pertinacité</t>
  </si>
  <si>
    <t>Lieutenante de Thalia</t>
  </si>
  <si>
    <t>Inspectrice de Thraben</t>
  </si>
  <si>
    <t>Geist renverseur</t>
  </si>
  <si>
    <t>Commère de la ville -&gt; Plèbe provoquée</t>
  </si>
  <si>
    <t>Foule indocile</t>
  </si>
  <si>
    <t>Urne d'éphémères</t>
  </si>
  <si>
    <t>Chercheur aberrant -&gt; Forme perfectionnée</t>
  </si>
  <si>
    <t>Concentration brisée</t>
  </si>
  <si>
    <t>Catalogue</t>
  </si>
  <si>
    <t>Dissuasion irrésistible</t>
  </si>
  <si>
    <t>Confirmation des soupçons</t>
  </si>
  <si>
    <t>Limier audacieux -&gt; Porteur d'irrésistibles vérités</t>
  </si>
  <si>
    <t>Déni d'existence</t>
  </si>
  <si>
    <t>Explorateurs du cimetière marin</t>
  </si>
  <si>
    <t>Charrieuse de cadavres de Drunaü</t>
  </si>
  <si>
    <t>Engloutissement du littoral</t>
  </si>
  <si>
    <t>Révélation au cimetière marin</t>
  </si>
  <si>
    <t>Illuminateur de l'Erdwal</t>
  </si>
  <si>
    <t>Flux d'essence</t>
  </si>
  <si>
    <t>Souvenirs fugaces</t>
  </si>
  <si>
    <t>Création oubliée</t>
  </si>
  <si>
    <t>Homoncule discret</t>
  </si>
  <si>
    <t>Chef d'œuvre de Geralf</t>
  </si>
  <si>
    <t>Ailes évanescentes</t>
  </si>
  <si>
    <t>Porté disparu</t>
  </si>
  <si>
    <t>Chirurgie invasive</t>
  </si>
  <si>
    <t>Jace, détisseur de secrets</t>
  </si>
  <si>
    <t>Examen de Jace</t>
  </si>
  <si>
    <t>Rien que le vent</t>
  </si>
  <si>
    <t>Falotier de Selhoff</t>
  </si>
  <si>
    <t>Scribe maniaque</t>
  </si>
  <si>
    <t>Pensées tenaces</t>
  </si>
  <si>
    <t>Drakôns lunaires de Néphalie</t>
  </si>
  <si>
    <t>Niblis du crépuscule</t>
  </si>
  <si>
    <t>Enquête en cours</t>
  </si>
  <si>
    <t>Composants de l'énigme</t>
  </si>
  <si>
    <t>Étude des pages</t>
  </si>
  <si>
    <t>Exhortation inquisitoire</t>
  </si>
  <si>
    <t>Tintechaînes</t>
  </si>
  <si>
    <t>Érudit téméraire</t>
  </si>
  <si>
    <t>Émergence des vagues</t>
  </si>
  <si>
    <t>Skaab du seegraf</t>
  </si>
  <si>
    <t>Claqueur de la Silburlind</t>
  </si>
  <si>
    <t>Observateur silencieux</t>
  </si>
  <si>
    <t>Paralysie du sommeil</t>
  </si>
  <si>
    <t>Éveil en sursaut -&gt; Cauchemar permanent</t>
  </si>
  <si>
    <t>Déchiqueteur suturé</t>
  </si>
  <si>
    <t>Skaab aux ailes suturées</t>
  </si>
  <si>
    <t>Esprit de chevaucheur de tempête</t>
  </si>
  <si>
    <t>Spécimen pris dans la glace -&gt; Horreur éveillée</t>
  </si>
  <si>
    <t>Piste de preuves</t>
  </si>
  <si>
    <t>Geist indésirable -&gt; Intrus sans entraves</t>
  </si>
  <si>
    <t>Urne de paramnésie</t>
  </si>
  <si>
    <t>Bienvenue au bercail</t>
  </si>
  <si>
    <t>Envoûteuse maudite -&gt; Malédiction infectieuse</t>
  </si>
  <si>
    <t>Charité des veines</t>
  </si>
  <si>
    <t>Visiteuse d'asile</t>
  </si>
  <si>
    <t>En coulisse</t>
  </si>
  <si>
    <t>Contempler l'au-delà</t>
  </si>
  <si>
    <t>Pluie cinglante</t>
  </si>
  <si>
    <t>Appel de la lignée</t>
  </si>
  <si>
    <t>Effroi rampant</t>
  </si>
  <si>
    <t>Corbeau de mauvais augure</t>
  </si>
  <si>
    <t>Poids mort</t>
  </si>
  <si>
    <t>Colosse du diregraf</t>
  </si>
  <si>
    <t>Persécutrice insaisissable -&gt; Brume insidieuse</t>
  </si>
  <si>
    <t>À tout jamais</t>
  </si>
  <si>
    <t>Revenant de Farbog</t>
  </si>
  <si>
    <t>Sous le plancher</t>
  </si>
  <si>
    <t>Complice du meneur de goule</t>
  </si>
  <si>
    <t>Destrier-goule</t>
  </si>
  <si>
    <t>Ordre de Gisa</t>
  </si>
  <si>
    <t>Mutation grotesque</t>
  </si>
  <si>
    <t>Héritière Falkenrath -&gt; Héritière de la nuit</t>
  </si>
  <si>
    <t>Chien des Farbogs</t>
  </si>
  <si>
    <t>Aristocrate indulgent</t>
  </si>
  <si>
    <t>Inconnue bienveillante -&gt; Envoûteuse possédée</t>
  </si>
  <si>
    <t>Indignation de Liliana</t>
  </si>
  <si>
    <t>Chevalier de l'effroi Markov</t>
  </si>
  <si>
    <t>Résolution impitoyable</t>
  </si>
  <si>
    <t>Démon de tourmental</t>
  </si>
  <si>
    <t>Nécropode de Morkrut</t>
  </si>
  <si>
    <t>Instinct meurtrier</t>
  </si>
  <si>
    <t>Sangvasseur d'Olivia</t>
  </si>
  <si>
    <t>Cavalière pâle de Trostad</t>
  </si>
  <si>
    <t>Creuser la cervelle</t>
  </si>
  <si>
    <t>Rats déliquescents</t>
  </si>
  <si>
    <t>Morts implacables</t>
  </si>
  <si>
    <t>Goule au cœur putride</t>
  </si>
  <si>
    <t>Squelette interné</t>
  </si>
  <si>
    <t>Retour titubant</t>
  </si>
  <si>
    <t>Sinistre mixture</t>
  </si>
  <si>
    <t>Étalon de Cendregueule</t>
  </si>
  <si>
    <t>Mentor de Stromkirk</t>
  </si>
  <si>
    <t>Étranglement</t>
  </si>
  <si>
    <t>À l'abattoir</t>
  </si>
  <si>
    <t>Collecteur de dents</t>
  </si>
  <si>
    <t>Triskaïdékaphobie</t>
  </si>
  <si>
    <t>Jumelles du domaine de Maurer</t>
  </si>
  <si>
    <t>Noble vampire</t>
  </si>
  <si>
    <t>Urne de malfaisance</t>
  </si>
  <si>
    <t>Jugement selon Avacyn</t>
  </si>
  <si>
    <t>Vampire hématomane</t>
  </si>
  <si>
    <t>Chevaucheur endiablé -&gt; Briseur de nuques</t>
  </si>
  <si>
    <t>Combustion du dedans</t>
  </si>
  <si>
    <t>Tueur condamné -&gt; Hurleur marqué au fer</t>
  </si>
  <si>
    <t>Danse avec les diables</t>
  </si>
  <si>
    <t>Terrain de jeu des diables</t>
  </si>
  <si>
    <t>Dissension dans les rangs</t>
  </si>
  <si>
    <t>Tir double</t>
  </si>
  <si>
    <t>Loup aux yeux de braises</t>
  </si>
  <si>
    <t>Avaleur Falkenrath</t>
  </si>
  <si>
    <t>Tempérament fougueux</t>
  </si>
  <si>
    <t>Ange lamefeu</t>
  </si>
  <si>
    <t>Incendiaires de Gatstaf -&gt; Dévastateurs de Gatstaf</t>
  </si>
  <si>
    <t>Bandit de la Chaîne de Geier -&gt; Alpha de la meute Vildin</t>
  </si>
  <si>
    <t>Salve de geist</t>
  </si>
  <si>
    <t>Fielleux ricanant</t>
  </si>
  <si>
    <t>Châtieuse d'Ornuit</t>
  </si>
  <si>
    <t>Maîtriser la tempête</t>
  </si>
  <si>
    <t>Loup de la hurlemeute</t>
  </si>
  <si>
    <t>Diable lourdaud</t>
  </si>
  <si>
    <t>Jeunes incorrigibles</t>
  </si>
  <si>
    <t>Lutte intérieure</t>
  </si>
  <si>
    <t>Nouveau-né insolent</t>
  </si>
  <si>
    <t>Maître-forgeron de Kessig -&gt; Loup-garou au cœur de flammes</t>
  </si>
  <si>
    <t>Hache d'éclairs</t>
  </si>
  <si>
    <t>Prophète fou</t>
  </si>
  <si>
    <t>Gorge magmatique</t>
  </si>
  <si>
    <t>Chuchotements maléfiques</t>
  </si>
  <si>
    <t>Chien du bûcher</t>
  </si>
  <si>
    <t>Cherchesang vorace</t>
  </si>
  <si>
    <t>Réduire en cendres</t>
  </si>
  <si>
    <t>Afflux d'adrénaline</t>
  </si>
  <si>
    <t>Mage sanguinaire</t>
  </si>
  <si>
    <t>Loup du fléau</t>
  </si>
  <si>
    <t>Rage insensée</t>
  </si>
  <si>
    <t>Incitateur de péchés</t>
  </si>
  <si>
    <t>Invasion cutanée -&gt; Délesteur de peau</t>
  </si>
  <si>
    <t>Motivations de dépit</t>
  </si>
  <si>
    <t>Mascarade stensienne</t>
  </si>
  <si>
    <t>Distorsion structurelle</t>
  </si>
  <si>
    <t>Voix lancinante</t>
  </si>
  <si>
    <t>Frères d'Ulrich</t>
  </si>
  <si>
    <t>Fureur déchaînée</t>
  </si>
  <si>
    <t>Urne de versatilité</t>
  </si>
  <si>
    <t>Messagère du village -&gt; Intruse du lever de lune</t>
  </si>
  <si>
    <t>Duelliste Voldaren</t>
  </si>
  <si>
    <t>Loup de la Brèche du Diable</t>
  </si>
  <si>
    <t>Viser haut</t>
  </si>
  <si>
    <t>Langueur automnale -&gt; Ancêtre de l'équinoxe</t>
  </si>
  <si>
    <t>Patrouille du Pont de Bruyère</t>
  </si>
  <si>
    <t>Messagère des routes secondaires</t>
  </si>
  <si>
    <t>Couper les ailes</t>
  </si>
  <si>
    <t>Affronter l'inconnu</t>
  </si>
  <si>
    <t>Sensation rampante</t>
  </si>
  <si>
    <t>Rituel de cryptolithe</t>
  </si>
  <si>
    <t>Culte de la lune croissante</t>
  </si>
  <si>
    <t>Cultivateur d'oronges brunes</t>
  </si>
  <si>
    <t>Recruteur de la garde crépusculaire -&gt; Hurleur Krallenhorde</t>
  </si>
  <si>
    <t>Talents équestres</t>
  </si>
  <si>
    <t>Bifurcation de la route</t>
  </si>
  <si>
    <t>Veuve obscure</t>
  </si>
  <si>
    <t>Taupe du graf</t>
  </si>
  <si>
    <t>Gardien des terres</t>
  </si>
  <si>
    <t>Ermite de Montbabil -&gt; Loup solitaire de Montbabil</t>
  </si>
  <si>
    <t>Bûcheronne de l'arrière-pays -&gt; Destructrice des forêts</t>
  </si>
  <si>
    <t>Résurgence de la hurlemeute</t>
  </si>
  <si>
    <t>Masse inexorable</t>
  </si>
  <si>
    <t>Approvisionneur intrépide</t>
  </si>
  <si>
    <t>Sanglier sinistre de Kessig</t>
  </si>
  <si>
    <t>Pacifiste de Lambholt -&gt; Bouchère de Lambholt</t>
  </si>
  <si>
    <t>Dryade du terreau</t>
  </si>
  <si>
    <t>Puissance déraisonnable</t>
  </si>
  <si>
    <t>Charognard du moldgraf</t>
  </si>
  <si>
    <t>Chasse au clair de lune</t>
  </si>
  <si>
    <t>Tanneur obsessionnel</t>
  </si>
  <si>
    <t>Gardienne de la meute</t>
  </si>
  <si>
    <t>Loup à aiguilles</t>
  </si>
  <si>
    <t>Morsure enragée</t>
  </si>
  <si>
    <t>Déloger</t>
  </si>
  <si>
    <t>Sage de la sapience ancestrale -&gt; Loup-garou de la faim ancestrale</t>
  </si>
  <si>
    <t>Saisons passées</t>
  </si>
  <si>
    <t>Deuxième récolte</t>
  </si>
  <si>
    <t>Partisane poilargent</t>
  </si>
  <si>
    <t>Chasseur solitaire -&gt; Membre de la meute</t>
  </si>
  <si>
    <t>Briffaud d'âmes</t>
  </si>
  <si>
    <t>Architecte stoïque</t>
  </si>
  <si>
    <t>Loups au pelage épineux</t>
  </si>
  <si>
    <t>Traqueuse infatigable</t>
  </si>
  <si>
    <t>Traversée d'Ulvenwald</t>
  </si>
  <si>
    <t>Hydre d'Ulvenwald</t>
  </si>
  <si>
    <t>Mystères d'Ulvenwald</t>
  </si>
  <si>
    <t>Urne de naissance</t>
  </si>
  <si>
    <t>Cathare vétérane</t>
  </si>
  <si>
    <t>Scrutatrice de la toile</t>
  </si>
  <si>
    <t>Bois bizarre</t>
  </si>
  <si>
    <t>Ego altéré</t>
  </si>
  <si>
    <t>Annulation angoissée</t>
  </si>
  <si>
    <t>Arlinn Kord -&gt; Arlinn, étreinte par la lune</t>
  </si>
  <si>
    <t>Visions fiévreuses</t>
  </si>
  <si>
    <t>Le monstre de Gitrog</t>
  </si>
  <si>
    <t>Invocation de Saint Traft</t>
  </si>
  <si>
    <t>Nahiri, l'annonciatrice</t>
  </si>
  <si>
    <t>Olivia, mobilisée pour la guerre</t>
  </si>
  <si>
    <t>Amalgame prisé</t>
  </si>
  <si>
    <t>Sigarda, grâce du héron</t>
  </si>
  <si>
    <t>Sorin, némésis sinistre</t>
  </si>
  <si>
    <t>Cerveau en bocal</t>
  </si>
  <si>
    <t>Pierre de graf corrompue</t>
  </si>
  <si>
    <t>Golem d'épitaphe</t>
  </si>
  <si>
    <t>Dispositif explosif</t>
  </si>
  <si>
    <t>Main des moissons -&gt; Faux fouineuse</t>
  </si>
  <si>
    <t>Cape hantée</t>
  </si>
  <si>
    <t>Loupe</t>
  </si>
  <si>
    <t>Hache de meurtrier</t>
  </si>
  <si>
    <t>Héritage négligé -&gt; Lame de Cendregueule</t>
  </si>
  <si>
    <t>Calèche incontrôlée</t>
  </si>
  <si>
    <t>Éclat de verre brisé</t>
  </si>
  <si>
    <t>Passe-partout</t>
  </si>
  <si>
    <t>Plaque de tueur</t>
  </si>
  <si>
    <t>Journal de Tamiyo</t>
  </si>
  <si>
    <t>Gargouille de Thraben -&gt; Antagoniste ailepierre</t>
  </si>
  <si>
    <t>Encensoir de la vraie foi</t>
  </si>
  <si>
    <t>Envoûteuse d'osier</t>
  </si>
  <si>
    <t>Épouvantail des champs sauvages</t>
  </si>
  <si>
    <t>Estuaire asphyxié</t>
  </si>
  <si>
    <t>Temple du cimetière marin</t>
  </si>
  <si>
    <t>Ruines angoissantes</t>
  </si>
  <si>
    <t>Sanctuaire abandonné</t>
  </si>
  <si>
    <t>Village fortifié</t>
  </si>
  <si>
    <t>Verger infâme</t>
  </si>
  <si>
    <t>Piste du gibier</t>
  </si>
  <si>
    <t>Lac des hautes terres</t>
  </si>
  <si>
    <t>Ville portuaire</t>
  </si>
  <si>
    <t>Carrière de pierre</t>
  </si>
  <si>
    <t>Paysage difforme</t>
  </si>
  <si>
    <t>Abbaye du Val d'Orient -&gt; Ormendahl, prince des profanes</t>
  </si>
  <si>
    <t>Ruisseau des sylves</t>
  </si>
  <si>
    <t>Humain et Soldat</t>
  </si>
  <si>
    <t>Esprit</t>
  </si>
  <si>
    <t>Vampire et Chevalier</t>
  </si>
  <si>
    <t>Diable</t>
  </si>
  <si>
    <t>Insecte</t>
  </si>
  <si>
    <t>Limon</t>
  </si>
  <si>
    <t>Loup</t>
  </si>
  <si>
    <t>Humain et Clerc</t>
  </si>
  <si>
    <t>Indice</t>
  </si>
  <si>
    <t>J-15</t>
  </si>
  <si>
    <t>J-16</t>
  </si>
  <si>
    <t>J-17</t>
  </si>
  <si>
    <t>Emblème Jace, détisseur de secrets</t>
  </si>
  <si>
    <t>J-18</t>
  </si>
  <si>
    <t>Emblème Arlinn, étreinte par la lune</t>
  </si>
  <si>
    <t>Rareté</t>
  </si>
  <si>
    <t>Type</t>
  </si>
  <si>
    <t>Foil ?</t>
  </si>
  <si>
    <t>Qu. Man.</t>
  </si>
  <si>
    <t> Gueule d'abondance</t>
  </si>
  <si>
    <t>Créature</t>
  </si>
  <si>
    <t>TOTAL</t>
  </si>
  <si>
    <t>TOTAL %</t>
  </si>
  <si>
    <t> Décimateur des provinces</t>
  </si>
  <si>
    <t> Plieur d'esprit turgide</t>
  </si>
  <si>
    <t> Béhémoth du cimetière marin</t>
  </si>
  <si>
    <t> Ancêtre fielleux des profondeurs</t>
  </si>
  <si>
    <t xml:space="preserve"> FOIL</t>
  </si>
  <si>
    <t>FOIL %</t>
  </si>
  <si>
    <t> Emrakul, la Fin promise</t>
  </si>
  <si>
    <t>Créature légendaire</t>
  </si>
  <si>
    <t> Fléau éternel</t>
  </si>
  <si>
    <t> La chose de l'horrible essaim</t>
  </si>
  <si>
    <t> Guetteur cinglherbe</t>
  </si>
  <si>
    <t> Moquerie de la nature</t>
  </si>
  <si>
    <t> Coursier vexatoire</t>
  </si>
  <si>
    <t> Gryff misérable</t>
  </si>
  <si>
    <t> Alliance bénie</t>
  </si>
  <si>
    <t>Éphémère</t>
  </si>
  <si>
    <t> Grâce empruntée</t>
  </si>
  <si>
    <t> Bruna, la lumière pâlissante</t>
  </si>
  <si>
    <t> Restrictions étouffantes</t>
  </si>
  <si>
    <t>Enchantement</t>
  </si>
  <si>
    <t> Effort collectif</t>
  </si>
  <si>
    <t>Rituel</t>
  </si>
  <si>
    <t> Cavalière courageuse</t>
  </si>
  <si>
    <t> Gryff de l'aube</t>
  </si>
  <si>
    <t> Déploiement des Sentinelles</t>
  </si>
  <si>
    <t> Sentinelle désespérée</t>
  </si>
  <si>
    <t> Compagnon bouclier du drogskol</t>
  </si>
  <si>
    <t> Extirpateur de péché</t>
  </si>
  <si>
    <t> Foi intacte</t>
  </si>
  <si>
    <t> Paladin portefoi</t>
  </si>
  <si>
    <t> Entraveuse de fielleux</t>
  </si>
  <si>
    <t> Geist de la veille solitaire</t>
  </si>
  <si>
    <t> Gisela, la lame brisée</t>
  </si>
  <si>
    <t> Ne cédez pas de terrain !</t>
  </si>
  <si>
    <t> Gardienne des pèlerins</t>
  </si>
  <si>
    <t> Tueur cuirassé</t>
  </si>
  <si>
    <t> Purification du forgefer</t>
  </si>
  <si>
    <t> Cavalier solitaire</t>
  </si>
  <si>
    <t> Long retour au foyer</t>
  </si>
  <si>
    <t> Manteau du lunarque</t>
  </si>
  <si>
    <t> Paix de l'esprit</t>
  </si>
  <si>
    <t> Providence</t>
  </si>
  <si>
    <t> Repousser l'abominable</t>
  </si>
  <si>
    <t> Sanctificateur d’âmes</t>
  </si>
  <si>
    <t> Esprit dévoué</t>
  </si>
  <si>
    <t> Aide de Sigarda</t>
  </si>
  <si>
    <t> Prêtresse sigardienne</t>
  </si>
  <si>
    <t> Réserves spectrales</t>
  </si>
  <si>
    <t> Cathare inébranlable</t>
  </si>
  <si>
    <t> Ange subjugateur</t>
  </si>
  <si>
    <t> Thalia, cathare hérétique</t>
  </si>
  <si>
    <t> Lanciers de Thalia</t>
  </si>
  <si>
    <t> Porte-étendard de Thraben</t>
  </si>
  <si>
    <t> Évolution aux ailes suturées</t>
  </si>
  <si>
    <t> Emprise glaçante</t>
  </si>
  <si>
    <t> Rappel des Éternités aveugles</t>
  </si>
  <si>
    <t> Plan de contingence</t>
  </si>
  <si>
    <t> Circonvolution</t>
  </si>
  <si>
    <t> Homoncule curieux</t>
  </si>
  <si>
    <t> Déplacement</t>
  </si>
  <si>
    <t> Guide de perfection</t>
  </si>
  <si>
    <t> Engloutir</t>
  </si>
  <si>
    <t> Maniaque éclairé</t>
  </si>
  <si>
    <t> Cultiste exultante</t>
  </si>
  <si>
    <t> Marcheur des brumes</t>
  </si>
  <si>
    <t> Faveur de la fortune</t>
  </si>
  <si>
    <t> Geist des archives</t>
  </si>
  <si>
    <t> Pêcheur grison</t>
  </si>
  <si>
    <t> Voleur d'identité</t>
  </si>
  <si>
    <t> Prisonnier de la lune</t>
  </si>
  <si>
    <t> Skaab ingénieux</t>
  </si>
  <si>
    <t> Brute de laboratoire</t>
  </si>
  <si>
    <t> Force lunaire</t>
  </si>
  <si>
    <t> Vagabond des mausolées</t>
  </si>
  <si>
    <t> Dilatation de l'esprit</t>
  </si>
  <si>
    <t> Héraut de Nebelgast</t>
  </si>
  <si>
    <t> Niblis de gel</t>
  </si>
  <si>
    <t> Écurage de laboratoire</t>
  </si>
  <si>
    <t> Mutation spontanée</t>
  </si>
  <si>
    <t> Rejet sommaire</t>
  </si>
  <si>
    <t> Faire l'inventaire</t>
  </si>
  <si>
    <t> Hanteur en haillons</t>
  </si>
  <si>
    <t> Déviation</t>
  </si>
  <si>
    <t> Abolir</t>
  </si>
  <si>
    <t> Infiltratrice des quais</t>
  </si>
  <si>
    <t> Faveur d'Emrakul</t>
  </si>
  <si>
    <t> Malveillance empruntée</t>
  </si>
  <si>
    <t> Recrutement au cimetière</t>
  </si>
  <si>
    <t> Une mort certaine</t>
  </si>
  <si>
    <t> Brutalité collective</t>
  </si>
  <si>
    <t> Libérateur des cryptes</t>
  </si>
  <si>
    <t> Obscur salut</t>
  </si>
  <si>
    <t> Festoyeuse du crépuscule</t>
  </si>
  <si>
    <t> Anathème de Gavonie</t>
  </si>
  <si>
    <t> Moisson au graf</t>
  </si>
  <si>
    <t> Rats du graf</t>
  </si>
  <si>
    <t> Dépouille hantée</t>
  </si>
  <si>
    <t> Liliana, dernier espoir</t>
  </si>
  <si>
    <t>Planeswalker</t>
  </si>
  <si>
    <t> Élite de Liliana</t>
  </si>
  <si>
    <t> Croisé de Markov</t>
  </si>
  <si>
    <t> Charognards de minuit</t>
  </si>
  <si>
    <t> Homicide</t>
  </si>
  <si>
    <t> Foule du galgengraf</t>
  </si>
  <si>
    <t> Serment de Liliana</t>
  </si>
  <si>
    <t>Enchantement légendaire</t>
  </si>
  <si>
    <t> Grognarde d'Olivia</t>
  </si>
  <si>
    <t> Questions indiscrètes</t>
  </si>
  <si>
    <t> Reviviscence</t>
  </si>
  <si>
    <t> Disposition impitoyable</t>
  </si>
  <si>
    <t> Supplicatrice de Skirsdag</t>
  </si>
  <si>
    <t> Étrange augmentation</t>
  </si>
  <si>
    <t> Condamnée de Stromkirk</t>
  </si>
  <si>
    <t> Succomber à la tentation</t>
  </si>
  <si>
    <t> Pue-sangs de Thraben</t>
  </si>
  <si>
    <t> Arbre de la perdition</t>
  </si>
  <si>
    <t> Surineuse vampire</t>
  </si>
  <si>
    <t> Paria Voldaren</t>
  </si>
  <si>
    <t> Goule geignarde</t>
  </si>
  <si>
    <t> Vampire truculente</t>
  </si>
  <si>
    <t> Chuchotements d'Emrakul</t>
  </si>
  <si>
    <t> Abandonner toute raison</t>
  </si>
  <si>
    <t> Salutation de l'alchimiste</t>
  </si>
  <si>
    <t> Alphas rassemblés</t>
  </si>
  <si>
    <t> Fêtard du hourvari</t>
  </si>
  <si>
    <t> Brume de sang</t>
  </si>
  <si>
    <t> Empaleur audacieux</t>
  </si>
  <si>
    <t> Hostilité empruntée</t>
  </si>
  <si>
    <t> Loups intrépides</t>
  </si>
  <si>
    <t> Défiance collective</t>
  </si>
  <si>
    <t> Conduit des tempêtes</t>
  </si>
  <si>
    <t> Louveteau dément</t>
  </si>
  <si>
    <t> Fièvre virulente du sang</t>
  </si>
  <si>
    <t> Pillarde Falkenrath</t>
  </si>
  <si>
    <t> Vampire furilame</t>
  </si>
  <si>
    <t> Bombardement galvanique</t>
  </si>
  <si>
    <t> Garnison de Hanweir</t>
  </si>
  <si>
    <t> Offrande inoffensive</t>
  </si>
  <si>
    <t> Diables impétueux</t>
  </si>
  <si>
    <t> Flot incendiaire</t>
  </si>
  <si>
    <t> Avaleurs insatiables</t>
  </si>
  <si>
    <t> Jeux de malice</t>
  </si>
  <si>
    <t> Dragon aux ailes-miroir</t>
  </si>
  <si>
    <t> Colère de Nahiri</t>
  </si>
  <si>
    <t> Surgissement fantasmagorique</t>
  </si>
  <si>
    <t> Divagations prophétiques</t>
  </si>
  <si>
    <t> Alliance sauvage</t>
  </si>
  <si>
    <t> Lambeaux de lucidité</t>
  </si>
  <si>
    <t> Loup-garou fumant</t>
  </si>
  <si>
    <t> Flammes envahissantes</t>
  </si>
  <si>
    <t> Banquet stensien</t>
  </si>
  <si>
    <t> Aubergiste de Stensie</t>
  </si>
  <si>
    <t> Occultiste de Stromkirk</t>
  </si>
  <si>
    <t> Thermo-alchimiste</t>
  </si>
  <si>
    <t> Proscrit de la meute Vildin</t>
  </si>
  <si>
    <t> Tisseur de foudre</t>
  </si>
  <si>
    <t> Survivalistes de la forêt sauvage</t>
  </si>
  <si>
    <t> Sangbruyère</t>
  </si>
  <si>
    <t> Tir dégagé</t>
  </si>
  <si>
    <t> Sigille de culture</t>
  </si>
  <si>
    <t> Consécrateur de la croisée</t>
  </si>
  <si>
    <t> Évolution hermétique</t>
  </si>
  <si>
    <t> Prédicateur d'Emrakul</t>
  </si>
  <si>
    <t> Influence d'Emrakul</t>
  </si>
  <si>
    <t> Émissaire infâme</t>
  </si>
  <si>
    <t> Dryade de bois noueux</t>
  </si>
  <si>
    <t> Lutter contre le passé</t>
  </si>
  <si>
    <t> Capitaine du hameau</t>
  </si>
  <si>
    <t> Ishkhana, veuve de graf</t>
  </si>
  <si>
    <t> Rôdeur de Kessig</t>
  </si>
  <si>
    <t> Constricteur de potence</t>
  </si>
  <si>
    <t> Masse infiltratrice</t>
  </si>
  <si>
    <t> Chasseur chassé</t>
  </si>
  <si>
    <t> Druidesse primordiale</t>
  </si>
  <si>
    <t> Hurleur strident</t>
  </si>
  <si>
    <t> Cerf de Somberwald</t>
  </si>
  <si>
    <t> Esprit de la chasse</t>
  </si>
  <si>
    <t> Splendide restauration</t>
  </si>
  <si>
    <t> Rituel du sage du printemps</t>
  </si>
  <si>
    <t> Tisseuse expéditive</t>
  </si>
  <si>
    <t> Loup-garou aux griffes effilées</t>
  </si>
  <si>
    <t> Captif de l’Ulvenwald</t>
  </si>
  <si>
    <t> Observateur de l'Ulvenwald</t>
  </si>
  <si>
    <t> Lune croissante</t>
  </si>
  <si>
    <t> Lien lupeux</t>
  </si>
  <si>
    <t> Hargne du bûcheron</t>
  </si>
  <si>
    <t> Patrouille des sylves</t>
  </si>
  <si>
    <t> Prêtresse du hall de sang</t>
  </si>
  <si>
    <t> Campagne de vengeance</t>
  </si>
  <si>
    <t> Gisa et Geralf</t>
  </si>
  <si>
    <t> Sinistre écorcheur</t>
  </si>
  <si>
    <t> Champion de la Grâce du héron</t>
  </si>
  <si>
    <t> Geist mercuriels</t>
  </si>
  <si>
    <t> Saule geigneur</t>
  </si>
  <si>
    <t> Piétiner</t>
  </si>
  <si>
    <t> Foudroyeur de sorts</t>
  </si>
  <si>
    <t> Tamiyo, chercheuse sur le terrain</t>
  </si>
  <si>
    <t> Ulrich de la Krallenhorde</t>
  </si>
  <si>
    <t> Bouclier cathare</t>
  </si>
  <si>
    <t>Artefact</t>
  </si>
  <si>
    <t> Fragment de cryptolithe</t>
  </si>
  <si>
    <t> Bâton de cultiste</t>
  </si>
  <si>
    <t> Fureteur des champs</t>
  </si>
  <si>
    <t>Créature-artefact</t>
  </si>
  <si>
    <t> Épouvantail à geists</t>
  </si>
  <si>
    <t> Prototype lupin</t>
  </si>
  <si>
    <t> Hachoir de tueur</t>
  </si>
  <si>
    <t> Séparateur d'âme</t>
  </si>
  <si>
    <t> Greffe du raccommodeur</t>
  </si>
  <si>
    <t> Terrarion</t>
  </si>
  <si>
    <t> Hache assoiffée</t>
  </si>
  <si>
    <t> Asile de la Chaîne de Geier</t>
  </si>
  <si>
    <t>Terrain légendaire</t>
  </si>
  <si>
    <t> Remparts de Hanweir</t>
  </si>
  <si>
    <t>Terrain</t>
  </si>
  <si>
    <t> Académie de Néphalie</t>
  </si>
  <si>
    <t> Manœuvre acrobatique</t>
  </si>
  <si>
    <t> Secoureur aérien</t>
  </si>
  <si>
    <t> Rokh tempéther</t>
  </si>
  <si>
    <t> Ange de l’inventivité</t>
  </si>
  <si>
    <t> Autorité des consuls</t>
  </si>
  <si>
    <t> Mécanicienne de la volière</t>
  </si>
  <si>
    <t> Construit pour durer</t>
  </si>
  <si>
    <t> Capturée par le consulat</t>
  </si>
  <si>
    <t> Carcasse mécanique cataclysmique</t>
  </si>
  <si>
    <t> Surveillance du consulat</t>
  </si>
  <si>
    <t> Gardebouclier du consul</t>
  </si>
  <si>
    <t> Faucon des courants</t>
  </si>
  <si>
    <t> Garde de la foire</t>
  </si>
  <si>
    <t> Fragmentation</t>
  </si>
  <si>
    <t> Fumigation</t>
  </si>
  <si>
    <t> As de la boîte de vitesse</t>
  </si>
  <si>
    <t> Artisan de la Manche étincelante</t>
  </si>
  <si>
    <t> Héraut de la foire</t>
  </si>
  <si>
    <t> Moment opportun</t>
  </si>
  <si>
    <t> Charge inspirée</t>
  </si>
  <si>
    <t> Maître bibeloteur</t>
  </si>
  <si>
    <t> Patrouille du neuvième pont</t>
  </si>
  <si>
    <t> Point de pression</t>
  </si>
  <si>
    <t> Pionnière à hélices</t>
  </si>
  <si>
    <t> Rénovation</t>
  </si>
  <si>
    <t> Révocation des privilèges</t>
  </si>
  <si>
    <t> Exhibition de servos</t>
  </si>
  <si>
    <t> Busard des turbulences</t>
  </si>
  <si>
    <t> Tir du baleinier volant</t>
  </si>
  <si>
    <t> Dromadaire d'apparat</t>
  </si>
  <si>
    <t> Bouquetin prospère</t>
  </si>
  <si>
    <t> Archétype de façonneur d'outils</t>
  </si>
  <si>
    <t> Compagnon fidèle</t>
  </si>
  <si>
    <t> Amplificatrice visionnaire</t>
  </si>
  <si>
    <t> Ange tisseur de nuages</t>
  </si>
  <si>
    <t> Fusion de l'Éther</t>
  </si>
  <si>
    <t> Théoricien de l'Éther</t>
  </si>
  <si>
    <t> Alizés d'Éther</t>
  </si>
  <si>
    <t> Ancêtre souffléther</t>
  </si>
  <si>
    <t> Rejet solennel</t>
  </si>
  <si>
    <t> Coup de confiscation</t>
  </si>
  <si>
    <t> Vendeuse de bibelots</t>
  </si>
  <si>
    <t> Numéro de disparition</t>
  </si>
  <si>
    <t> Inversion dramatique</t>
  </si>
  <si>
    <t> Ère de l'innovation</t>
  </si>
  <si>
    <t> Aviateur expérimental</t>
  </si>
  <si>
    <t> Échec à l'inspection</t>
  </si>
  <si>
    <t> Serpent mécanochercheur</t>
  </si>
  <si>
    <t> Lueur de génie</t>
  </si>
  <si>
    <t> Grue au nid étincelant</t>
  </si>
  <si>
    <t> Bernard-l'ermite du flux</t>
  </si>
  <si>
    <t> Volonté insidieuse</t>
  </si>
  <si>
    <t> Sentinelle de Janjeet</t>
  </si>
  <si>
    <t> Baleine volante à longues nageoires</t>
  </si>
  <si>
    <t> Défaillance</t>
  </si>
  <si>
    <t> Invocations métallurgiques</t>
  </si>
  <si>
    <t> Ministre des enquêtes</t>
  </si>
  <si>
    <t> Innovatrice agile</t>
  </si>
  <si>
    <t> Padeem, consul de l’innovation</t>
  </si>
  <si>
    <t> Résultat paradoxal</t>
  </si>
  <si>
    <t> Rebuffade révolutionnaire</t>
  </si>
  <si>
    <t> Art de Saheeli</t>
  </si>
  <si>
    <t> Sélection pour l'inspection</t>
  </si>
  <si>
    <t> Habile négociation</t>
  </si>
  <si>
    <t> Ambitions de Tezzeret</t>
  </si>
  <si>
    <t> Tortue prospère</t>
  </si>
  <si>
    <t> Carcasse mécanique torrentielle</t>
  </si>
  <si>
    <t> Maître d'épée vedalken</t>
  </si>
  <si>
    <t> Forgeur d’ailes de Vive-Soudure</t>
  </si>
  <si>
    <t> Drakôn des vents</t>
  </si>
  <si>
    <t> Maraudeur éthérien</t>
  </si>
  <si>
    <t> Présomptueux éthérien</t>
  </si>
  <si>
    <t> Démon aux noirs desseins</t>
  </si>
  <si>
    <t> Agent de Dhund</t>
  </si>
  <si>
    <t> Précepteur démoniaque</t>
  </si>
  <si>
    <t> Mourir jeune</t>
  </si>
  <si>
    <t> Charognard de Dukhara</t>
  </si>
  <si>
    <t> Éliminer la concurrence</t>
  </si>
  <si>
    <t> Cogneur d'Embraal</t>
  </si>
  <si>
    <t> Extraction d’essence</t>
  </si>
  <si>
    <t> Découverte fortuite</t>
  </si>
  <si>
    <t> Crisseur de la fonderie</t>
  </si>
  <si>
    <t> Colonie de frettes</t>
  </si>
  <si>
    <t> Gonti, seigneur de l'opulence</t>
  </si>
  <si>
    <t> Examen attentif</t>
  </si>
  <si>
    <t> Courtier sans foi ni loi</t>
  </si>
  <si>
    <t> Vivre dangereusement</t>
  </si>
  <si>
    <t> Héritage perdu</t>
  </si>
  <si>
    <t> Obsolescence</t>
  </si>
  <si>
    <t> Maîtresse des marionnettes</t>
  </si>
  <si>
    <t> Escouade de Massepoing</t>
  </si>
  <si>
    <t> Nuit blanche</t>
  </si>
  <si>
    <t> Pourrissement cérébral</t>
  </si>
  <si>
    <t> Curiosité morbide</t>
  </si>
  <si>
    <t> Vigie du marché nocturne</t>
  </si>
  <si>
    <t> Carcasse mécanique délétère</t>
  </si>
  <si>
    <t> Casse-cou de la Course ovale</t>
  </si>
  <si>
    <t> Sécurité du Club Prakhata</t>
  </si>
  <si>
    <t> Afflux de vitalité</t>
  </si>
  <si>
    <t> Frappe subtile</t>
  </si>
  <si>
    <t> Trafiquant du syndicat</t>
  </si>
  <si>
    <t> Rats prospères</t>
  </si>
  <si>
    <t> Conclusion sans bavure</t>
  </si>
  <si>
    <t> Motifs sournois</t>
  </si>
  <si>
    <t> Façonneur d’armes amateur</t>
  </si>
  <si>
    <t> Renégat à la torche d'Éther</t>
  </si>
  <si>
    <t> Fléau intrépide</t>
  </si>
  <si>
    <t> Construit pour détruire</t>
  </si>
  <si>
    <t> Retrouvailles cathartiques</t>
  </si>
  <si>
    <t> Chandra, torche de la défiance</t>
  </si>
  <si>
    <t> Pyrohélice de Chandra</t>
  </si>
  <si>
    <t> Carcasse mécanique combustible</t>
  </si>
  <si>
    <t> Démolition</t>
  </si>
  <si>
    <t> Confrontation fatidique</t>
  </si>
  <si>
    <t> Représailles furieuses</t>
  </si>
  <si>
    <t> Spectacle géant</t>
  </si>
  <si>
    <t> Éclairs maîtrisés</t>
  </si>
  <si>
    <t> Détourner</t>
  </si>
  <si>
    <t> Sabotage incendiaire</t>
  </si>
  <si>
    <t> Apprentie de l’inventeur</t>
  </si>
  <si>
    <t> Monstruosité de Lathnu</t>
  </si>
  <si>
    <t> Expérience de tête brûlée</t>
  </si>
  <si>
    <t> Briseporte de Massepoing</t>
  </si>
  <si>
    <t> Pia Nalaàr</t>
  </si>
  <si>
    <t> Génie forgevif</t>
  </si>
  <si>
    <t> Tissefeu téméraire</t>
  </si>
  <si>
    <t> Tactiques de rénégat</t>
  </si>
  <si>
    <t> Gremlin ruineux</t>
  </si>
  <si>
    <t> Gremlins salivants</t>
  </si>
  <si>
    <t> Pisteur de vaisseaux volants</t>
  </si>
  <si>
    <t> Étincelle de créativité</t>
  </si>
  <si>
    <t> Fanatique du circuit</t>
  </si>
  <si>
    <t> Infiltrateur de façade</t>
  </si>
  <si>
    <t> Artiste spontanée</t>
  </si>
  <si>
    <t> Allumez les moteurs !</t>
  </si>
  <si>
    <t> Avaleur territorial</t>
  </si>
  <si>
    <t> Terreur de la foire</t>
  </si>
  <si>
    <t> Larves prospères</t>
  </si>
  <si>
    <t> Géant rétif</t>
  </si>
  <si>
    <t> Étincelles de soudure</t>
  </si>
  <si>
    <t> Envie d'artificiel</t>
  </si>
  <si>
    <t> Piétineur à dos arboré</t>
  </si>
  <si>
    <t> Architecte de la sauvagerie</t>
  </si>
  <si>
    <t> Juge des façonneurs d'armures</t>
  </si>
  <si>
    <t> Harmonie avec l’Éther</t>
  </si>
  <si>
    <t> Défense en essor</t>
  </si>
  <si>
    <t> Hydre hérissée</t>
  </si>
  <si>
    <t> Début des festivités</t>
  </si>
  <si>
    <t> Rôdeur de l'Auvent</t>
  </si>
  <si>
    <t> Moisissure rampante</t>
  </si>
  <si>
    <t> Cultivatrice de lames</t>
  </si>
  <si>
    <t> Défi douteux</t>
  </si>
  <si>
    <t> Artisanat durable</t>
  </si>
  <si>
    <t> Façonneurs de lames élégants</t>
  </si>
  <si>
    <t> Joueur de trompe de la foire</t>
  </si>
  <si>
    <t> Guide de Ghirapur</t>
  </si>
  <si>
    <t> Artisan de hautecime</t>
  </si>
  <si>
    <t> Chasse aux plus faibles</t>
  </si>
  <si>
    <t> Entailleuse de graine de Kujar</t>
  </si>
  <si>
    <t> Hors du commun</t>
  </si>
  <si>
    <t> Jeune tigre à défenses de sabre</t>
  </si>
  <si>
    <t> Procédé naturel</t>
  </si>
  <si>
    <t> Nissa, force vitale</t>
  </si>
  <si>
    <t> Courage ornemental</t>
  </si>
  <si>
    <t> Oviya Pashiri, sage façonneuse de vie</t>
  </si>
  <si>
    <t> Cavalier de Peema</t>
  </si>
  <si>
    <t> Tigre riverain</t>
  </si>
  <si>
    <t> Sage du Maquis de Shaila</t>
  </si>
  <si>
    <t> Servant du Conduit</t>
  </si>
  <si>
    <t> Abattre</t>
  </si>
  <si>
    <t> Rhinocéros prospère</t>
  </si>
  <si>
    <t> Carcasse mécanique de verdure</t>
  </si>
  <si>
    <t> Vagabonde sauvage</t>
  </si>
  <si>
    <t> Les rêves les plus fous</t>
  </si>
  <si>
    <t> Bandar rusé</t>
  </si>
  <si>
    <t> Défricheuse des nuages</t>
  </si>
  <si>
    <t> Baron de la contrebande</t>
  </si>
  <si>
    <t> Dépala, archétype de pilote</t>
  </si>
  <si>
    <t> Dovin Baàn</t>
  </si>
  <si>
    <t> Pérégrin empyréen</t>
  </si>
  <si>
    <t> Puissance artificielle</t>
  </si>
  <si>
    <t> Conditions dangereuses</t>
  </si>
  <si>
    <t> Kambal, consul de l'attribution</t>
  </si>
  <si>
    <t> Rashmi, façonneuse des Éternités</t>
  </si>
  <si>
    <t> Restauratrice mécanique</t>
  </si>
  <si>
    <t> Saheeli Rai</t>
  </si>
  <si>
    <t> Désintégration illicite</t>
  </si>
  <si>
    <t> Pilote vétéran</t>
  </si>
  <si>
    <t> Bagarreur voltaïque</t>
  </si>
  <si>
    <t> Virtuose des voltigeurs</t>
  </si>
  <si>
    <t> Automate accompli</t>
  </si>
  <si>
    <t> Réservoir de flux éthérique</t>
  </si>
  <si>
    <t> Pompe éthérique modèle</t>
  </si>
  <si>
    <t>Artefact légendaire</t>
  </si>
  <si>
    <t> Module d'animation</t>
  </si>
  <si>
    <t> Express d’Aradara</t>
  </si>
  <si>
    <t> Chargeur à baliste</t>
  </si>
  <si>
    <t> Mastodonte du bastion</t>
  </si>
  <si>
    <t> Barge du bazar de Bomat</t>
  </si>
  <si>
    <t> Messager de Bomat</t>
  </si>
  <si>
    <t> Chef de la fonderie</t>
  </si>
  <si>
    <t> Casse-tête du rouagier</t>
  </si>
  <si>
    <t> Porte aérienne du consulat</t>
  </si>
  <si>
    <t> Caravane de cultivateur</t>
  </si>
  <si>
    <t> Piège sans issue</t>
  </si>
  <si>
    <t> Module de décoction</t>
  </si>
  <si>
    <t> Piétineur de démolition</t>
  </si>
  <si>
    <t> Paon de Dukhara</t>
  </si>
  <si>
    <t> Tour dynavolt</t>
  </si>
  <si>
    <t> Construction impatiente</t>
  </si>
  <si>
    <t> Marteleur électrostatique</t>
  </si>
  <si>
    <t> Module de fabrication</t>
  </si>
  <si>
    <t> Familier de filigrane</t>
  </si>
  <si>
    <t> Casse-tête du forgeur de feu</t>
  </si>
  <si>
    <t> Croiseur roulevif</t>
  </si>
  <si>
    <t> Inspecteur de la fonderie</t>
  </si>
  <si>
    <t> Planétaire mécanique de Ghirapur</t>
  </si>
  <si>
    <t> Casse-tête du souffleur de verre</t>
  </si>
  <si>
    <t> Lunettes d'inventeur</t>
  </si>
  <si>
    <t> Destrier de la Ligue de fer</t>
  </si>
  <si>
    <t> Clé de la ville</t>
  </si>
  <si>
    <t> Casse-tête du tourneur sur métal</t>
  </si>
  <si>
    <t> Colosse de métallurgie</t>
  </si>
  <si>
    <t> Merveille multiforme</t>
  </si>
  <si>
    <t> Cobra de Narnam</t>
  </si>
  <si>
    <t> Dragster de la Course ovale</t>
  </si>
  <si>
    <t> Panharmonicus</t>
  </si>
  <si>
    <t> Sablier perpétuel</t>
  </si>
  <si>
    <t> Myriapode de Prakhata</t>
  </si>
  <si>
    <t> Prisme prophétique</t>
  </si>
  <si>
    <t> Cargo renégat</t>
  </si>
  <si>
    <t> Parasite du rebut</t>
  </si>
  <si>
    <t> Auto-assembleur</t>
  </si>
  <si>
    <t> Esquif volant</t>
  </si>
  <si>
    <t> Souverain des cieux, navire amiral du consul</t>
  </si>
  <si>
    <t> Coptère de contrebandier</t>
  </si>
  <si>
    <t> Mécanoptère piégeur</t>
  </si>
  <si>
    <t> Gantelet torche</t>
  </si>
  <si>
    <t> Surveillant de Vive-soudure</t>
  </si>
  <si>
    <t> Concepteur de voltigeurs</t>
  </si>
  <si>
    <t> Casse-tête du tisseur de bois</t>
  </si>
  <si>
    <t> Assistant d’atelier</t>
  </si>
  <si>
    <t> Centre d'Éther</t>
  </si>
  <si>
    <t> Marécage bourgeonnant</t>
  </si>
  <si>
    <t> Sanctuaire botanique</t>
  </si>
  <si>
    <t> Cour dissimulée</t>
  </si>
  <si>
    <t> Point de vue exaltant</t>
  </si>
  <si>
    <t> Foire des inventeurs</t>
  </si>
  <si>
    <t> Réserve séquestrée</t>
  </si>
  <si>
    <t> Canal du belvédère</t>
  </si>
  <si>
    <t>Plaine 1</t>
  </si>
  <si>
    <t>Terrain de base</t>
  </si>
  <si>
    <t>Plaine 2</t>
  </si>
  <si>
    <t>Plaine 3</t>
  </si>
  <si>
    <t>Île 1</t>
  </si>
  <si>
    <t>Île 2</t>
  </si>
  <si>
    <t>Île 3</t>
  </si>
  <si>
    <t>Marais 1</t>
  </si>
  <si>
    <t>Marais 2</t>
  </si>
  <si>
    <t>Marais 3</t>
  </si>
  <si>
    <t>Montagne 1</t>
  </si>
  <si>
    <t>Montagne 2</t>
  </si>
  <si>
    <t>Montagne 3</t>
  </si>
  <si>
    <t>Forêt 1</t>
  </si>
  <si>
    <t>Forêt 2</t>
  </si>
  <si>
    <t>Forêt 3</t>
  </si>
  <si>
    <t> Chandra, pyrogénie</t>
  </si>
  <si>
    <t> Fouet de flamme</t>
  </si>
  <si>
    <t> Combustion libératrice</t>
  </si>
  <si>
    <t> Brandon renégat</t>
  </si>
  <si>
    <t> Carrière de pierre</t>
  </si>
  <si>
    <t> Nissa, artisane de la nature</t>
  </si>
  <si>
    <t> Gardien du Grand conduit</t>
  </si>
  <si>
    <t> Élémental de terrain</t>
  </si>
  <si>
    <t> Apogée verdoyante</t>
  </si>
  <si>
    <t> Ruisseau des sylves</t>
  </si>
  <si>
    <t> Modification aérienne</t>
  </si>
  <si>
    <t> Amiral aéronaute</t>
  </si>
  <si>
    <t> Inspecteur d'Éther</t>
  </si>
  <si>
    <t> Mineuse de géodes d'Éther</t>
  </si>
  <si>
    <t> Aéronautes de largage</t>
  </si>
  <si>
    <t> Évasion des ruelles</t>
  </si>
  <si>
    <t xml:space="preserve">  </t>
  </si>
  <si>
    <t> Infiltrateur audacieux</t>
  </si>
  <si>
    <t> Argousin du bastion</t>
  </si>
  <si>
    <t> Appel à l'unité</t>
  </si>
  <si>
    <t> Pris dans la lumière</t>
  </si>
  <si>
    <t> Répression du Consulat</t>
  </si>
  <si>
    <t> Conviction</t>
  </si>
  <si>
    <t> Renégate aux machines innombrables</t>
  </si>
  <si>
    <t> Aigle aux plumes d'aube</t>
  </si>
  <si>
    <t> Harponneuse d'élite</t>
  </si>
  <si>
    <t> Mise hors service</t>
  </si>
  <si>
    <t> Rejet adroit</t>
  </si>
  <si>
    <t> Archange admirable</t>
  </si>
  <si>
    <t> Gardien félidar</t>
  </si>
  <si>
    <t> Balbuzard de Ghirapur</t>
  </si>
  <si>
    <t> Spécialiste de la restauration</t>
  </si>
  <si>
    <t> Recrue solennelle</t>
  </si>
  <si>
    <t> Sram, chef édificateur</t>
  </si>
  <si>
    <t> Expertise de Sram</t>
  </si>
  <si>
    <t> Arrestation par mécanoptère</t>
  </si>
  <si>
    <t> Voltigeuse de l'Éther</t>
  </si>
  <si>
    <t> Baleine éthertidale</t>
  </si>
  <si>
    <t> Baral, directeur de conformité</t>
  </si>
  <si>
    <t> Expertise de Baral</t>
  </si>
  <si>
    <t> Inventeur du bastion</t>
  </si>
  <si>
    <t> Refus</t>
  </si>
  <si>
    <t> Technicien de dispersion</t>
  </si>
  <si>
    <t> Construction efficace</t>
  </si>
  <si>
    <t> Drakôn de l'arrière-pays</t>
  </si>
  <si>
    <t> Recouvrir de glace</t>
  </si>
  <si>
    <t> Stratagème de l'illusionniste</t>
  </si>
  <si>
    <t> Départ poussiéreux</t>
  </si>
  <si>
    <t> Production mécanisée</t>
  </si>
  <si>
    <t> Blâme métallique</t>
  </si>
  <si>
    <t> Négation</t>
  </si>
  <si>
    <t> Espionne forgevif</t>
  </si>
  <si>
    <t> Rétro-ingénieur</t>
  </si>
  <si>
    <t> Crabe renfloueur</t>
  </si>
  <si>
    <t> Voleur d'Éther protégé</t>
  </si>
  <si>
    <t> Murène des épaves</t>
  </si>
  <si>
    <t> Saccageur de vaisseau volant</t>
  </si>
  <si>
    <t> Mise en état d'arrestation</t>
  </si>
  <si>
    <t> Mage des trophées</t>
  </si>
  <si>
    <t> Ronronnement de l'inventivité</t>
  </si>
  <si>
    <t> Pillards frères des vents</t>
  </si>
  <si>
    <t> Empoisonneuse d'Éther</t>
  </si>
  <si>
    <t> Étrangleur des ruelles</t>
  </si>
  <si>
    <t> Bataille du pont</t>
  </si>
  <si>
    <t> Fatalité cruelle</t>
  </si>
  <si>
    <t> Démolition audacieuse</t>
  </si>
  <si>
    <t> Récupérateur provocateur</t>
  </si>
  <si>
    <t> Poussée fatale</t>
  </si>
  <si>
    <t> Transporteur des maremmes</t>
  </si>
  <si>
    <t> Frelon de la fonderie</t>
  </si>
  <si>
    <t> Rôdeuse du quatrième pont</t>
  </si>
  <si>
    <t> Éthérien doué</t>
  </si>
  <si>
    <t> Siphonneuse de la Manche étincelante</t>
  </si>
  <si>
    <t> Machinations de Gonti</t>
  </si>
  <si>
    <t> Héraut de l'angoisse</t>
  </si>
  <si>
    <t> Révolutionnaire cuirassé</t>
  </si>
  <si>
    <t> Entourage de minuit</t>
  </si>
  <si>
    <t> Aéronaute du marché nocturne</t>
  </si>
  <si>
    <t> Situation délicate</t>
  </si>
  <si>
    <t> Subterfuge du renégat</t>
  </si>
  <si>
    <t> Retour ingénieux</t>
  </si>
  <si>
    <t> Récupération secrète</t>
  </si>
  <si>
    <t> Réquisitionneuse sournoise</t>
  </si>
  <si>
    <t> Rebelle vengeur</t>
  </si>
  <si>
    <t> Yahenni, partisan immortel</t>
  </si>
  <si>
    <t> Expertise de Yahenni</t>
  </si>
  <si>
    <t> Chasseur d'Éther</t>
  </si>
  <si>
    <t> Révolte de Chandra</t>
  </si>
  <si>
    <t> Détraquement destructeur</t>
  </si>
  <si>
    <t> Fracasseur d'équipement d'Embraal</t>
  </si>
  <si>
    <t> Géant enragé</t>
  </si>
  <si>
    <t> Régent de Librefusion</t>
  </si>
  <si>
    <t> Rebelle du front</t>
  </si>
  <si>
    <t> Infestation de gremlins</t>
  </si>
  <si>
    <t> Flammes voraces</t>
  </si>
  <si>
    <t> Créativité indomptable</t>
  </si>
  <si>
    <t> Sauvagerie revigorée</t>
  </si>
  <si>
    <t> Kari Zev, pillarde de vaisseau volant</t>
  </si>
  <si>
    <t> Expertise de Kari Zev</t>
  </si>
  <si>
    <t> Voiléchine de Lathnu</t>
  </si>
  <si>
    <t> Coureuse d'éclairs</t>
  </si>
  <si>
    <t> Révolte de Pia</t>
  </si>
  <si>
    <t> Frappe de précision</t>
  </si>
  <si>
    <t> Rebelle forgevif</t>
  </si>
  <si>
    <t> Intrus vorace</t>
  </si>
  <si>
    <t> Coureur téméraire</t>
  </si>
  <si>
    <t> Lâcher de gremlins</t>
  </si>
  <si>
    <t> Championne ferrailleuse</t>
  </si>
  <si>
    <t> Choc</t>
  </si>
  <si>
    <t> Modification de siège</t>
  </si>
  <si>
    <t> Bagarreuse de la ferronnerie clandestine</t>
  </si>
  <si>
    <t> Dompter</t>
  </si>
  <si>
    <t> Berger de l'Éther</t>
  </si>
  <si>
    <t> Léopard des ruisseaux d'Éther</t>
  </si>
  <si>
    <t> Lézard des vents éthériques</t>
  </si>
  <si>
    <t> Aide de l'Auvent</t>
  </si>
  <si>
    <t> Druidesse de l'Auvent</t>
  </si>
  <si>
    <t> Saccageur de la ceinture de verdure</t>
  </si>
  <si>
    <t> Libératrice de la Roue Verdoyante</t>
  </si>
  <si>
    <t> Intervention héroïque</t>
  </si>
  <si>
    <t> Herboristes cachés</t>
  </si>
  <si>
    <t> Infusion de hautecime</t>
  </si>
  <si>
    <t> Éveil du façonneur de vie</t>
  </si>
  <si>
    <t> Cavalière façonneuse de vie</t>
  </si>
  <si>
    <t> Don de la façonneuse de vie</t>
  </si>
  <si>
    <t> Révolutionnaire de Massepoing</t>
  </si>
  <si>
    <t> Carnage monstrueux</t>
  </si>
  <si>
    <t> Renégat de Narnam</t>
  </si>
  <si>
    <t> Obsolescence naturelle</t>
  </si>
  <si>
    <t> Voyante éthérique de Peema</t>
  </si>
  <si>
    <t> Terrocorne à écailles striées</t>
  </si>
  <si>
    <t> Rishkar, renégat de Peema</t>
  </si>
  <si>
    <t> Expertise de Rishkar</t>
  </si>
  <si>
    <t> Bandar fouineur</t>
  </si>
  <si>
    <t> Élite tissesoie</t>
  </si>
  <si>
    <t> Croissance déchaînée</t>
  </si>
  <si>
    <t> Ajani l'inflexible</t>
  </si>
  <si>
    <t> Obscures suggestions</t>
  </si>
  <si>
    <t> Réserve cachée</t>
  </si>
  <si>
    <t> Mécanoptériste dissident</t>
  </si>
  <si>
    <t> Serment d'Ajani</t>
  </si>
  <si>
    <t> Sanglier de l'horizon</t>
  </si>
  <si>
    <t> Rallieur renégat</t>
  </si>
  <si>
    <t> Gyrocycliste renégat</t>
  </si>
  <si>
    <t> Gredin raffineur</t>
  </si>
  <si>
    <t> Patrouille des tours</t>
  </si>
  <si>
    <t> Tezzeret le Conspirateur</t>
  </si>
  <si>
    <t> Toucher de Tezzeret</t>
  </si>
  <si>
    <t> Ingénieur de Vive-Soudure</t>
  </si>
  <si>
    <t> Boa sinueux</t>
  </si>
  <si>
    <t> Automate de l'égide</t>
  </si>
  <si>
    <t> Moissonneur de l'Éthersphère</t>
  </si>
  <si>
    <t> Automate progressif</t>
  </si>
  <si>
    <t> Briseur de barricades</t>
  </si>
  <si>
    <t> Assembleur mécanique</t>
  </si>
  <si>
    <t> Cuirassé du Consulat</t>
  </si>
  <si>
    <t> Tourelle du Consulat</t>
  </si>
  <si>
    <t> Construction répressive</t>
  </si>
  <si>
    <t> Dragster casse-cou</t>
  </si>
  <si>
    <t> Rampeur de filigrane</t>
  </si>
  <si>
    <t> Assembleur de la fonderie</t>
  </si>
  <si>
    <t> Cœur éthérique de Gonti</t>
  </si>
  <si>
    <t> Cœur de Kiran</t>
  </si>
  <si>
    <t> Espoir de Ghirapur</t>
  </si>
  <si>
    <t>Créature-artefact légendaire</t>
  </si>
  <si>
    <t> Outil de combustion</t>
  </si>
  <si>
    <t> Outil d'observation</t>
  </si>
  <si>
    <t> Outil de férocité</t>
  </si>
  <si>
    <t> Outil d'amélioration</t>
  </si>
  <si>
    <t> Outil de malice</t>
  </si>
  <si>
    <t> Statuaire inspiratrice</t>
  </si>
  <si>
    <t> Écrabouilleur roulefer</t>
  </si>
  <si>
    <t> Bestiaire du façonneur de vie</t>
  </si>
  <si>
    <t> Débardeur du marchand</t>
  </si>
  <si>
    <t> Mimique métallique</t>
  </si>
  <si>
    <t> Garnison mobile</t>
  </si>
  <si>
    <t> Garde du marché nocturne</t>
  </si>
  <si>
    <t> Ornithoptère</t>
  </si>
  <si>
    <t> Déploiement de pacification</t>
  </si>
  <si>
    <t> Machine paradoxale</t>
  </si>
  <si>
    <t> Colosse marchepaix</t>
  </si>
  <si>
    <t> Pont planaire</t>
  </si>
  <si>
    <t> Construction pugiliste</t>
  </si>
  <si>
    <t> Carte des renégats</t>
  </si>
  <si>
    <t> Marcheur réservoir</t>
  </si>
  <si>
    <t> Charrieur de ferraille</t>
  </si>
  <si>
    <t> Schéma de servo</t>
  </si>
  <si>
    <t> Gardien du trésor</t>
  </si>
  <si>
    <t> Solvant universel</t>
  </si>
  <si>
    <t> Express incontrôlé</t>
  </si>
  <si>
    <t> Automate verdoyant</t>
  </si>
  <si>
    <t> Baliste ambulante</t>
  </si>
  <si>
    <t> Automate alerte</t>
  </si>
  <si>
    <t> Automate soudeur</t>
  </si>
  <si>
    <t> Tour de l'industrie</t>
  </si>
  <si>
    <t> Ajani, protecteur valeureux</t>
  </si>
  <si>
    <t> Rugissement inspirateur</t>
  </si>
  <si>
    <t> Camarade d'Ajani</t>
  </si>
  <si>
    <t> Aide d'Ajani</t>
  </si>
  <si>
    <t> Immensité tranquille</t>
  </si>
  <si>
    <t> Tezzeret, maître du métal</t>
  </si>
  <si>
    <t> Trahison de Tezzeret</t>
  </si>
  <si>
    <t> Pendule à motifs</t>
  </si>
  <si>
    <t> Simulacre de Tezzeret</t>
  </si>
  <si>
    <t> Ossuaire submergé</t>
  </si>
  <si>
    <t>1.</t>
  </si>
  <si>
    <t> Ange des condamnations</t>
  </si>
  <si>
    <t>2.</t>
  </si>
  <si>
    <t> Procession consécratrice</t>
  </si>
  <si>
    <t>3.</t>
  </si>
  <si>
    <t> Prêtresse consécratrice</t>
  </si>
  <si>
    <t>4.</t>
  </si>
  <si>
    <t> Approche du Second Soleil</t>
  </si>
  <si>
    <t>5.</t>
  </si>
  <si>
    <t> Cérébrocenseur avemain</t>
  </si>
  <si>
    <t>6.</t>
  </si>
  <si>
    <t> Momie d’emprisonnement</t>
  </si>
  <si>
    <t>7.</t>
  </si>
  <si>
    <t> Cartouche de solidarité</t>
  </si>
  <si>
    <t>8.</t>
  </si>
  <si>
    <t> Proscription</t>
  </si>
  <si>
    <t>9.</t>
  </si>
  <si>
    <t> Repos forcé</t>
  </si>
  <si>
    <t>10.</t>
  </si>
  <si>
    <t> Compagnon de moisson dévoué</t>
  </si>
  <si>
    <t>11.</t>
  </si>
  <si>
    <t> Résolution de Djeru</t>
  </si>
  <si>
    <t>12.</t>
  </si>
  <si>
    <t> Flabellifère</t>
  </si>
  <si>
    <t>13.</t>
  </si>
  <si>
    <t> Renoncement au monde</t>
  </si>
  <si>
    <t>14.</t>
  </si>
  <si>
    <t> Gideon des Épreuves</t>
  </si>
  <si>
    <t>15.</t>
  </si>
  <si>
    <t> Intervention de Gideon</t>
  </si>
  <si>
    <t>16.</t>
  </si>
  <si>
    <t> Adepte guidé par la gloire</t>
  </si>
  <si>
    <t>17.</t>
  </si>
  <si>
    <t> Marcheur des rafales</t>
  </si>
  <si>
    <t>18.</t>
  </si>
  <si>
    <t>19.</t>
  </si>
  <si>
    <t> Au nom d'Oketra</t>
  </si>
  <si>
    <t>20.</t>
  </si>
  <si>
    <t> Sacré saut</t>
  </si>
  <si>
    <t>21.</t>
  </si>
  <si>
    <t> Oketra la Loyale</t>
  </si>
  <si>
    <t>22.</t>
  </si>
  <si>
    <t> Suivante d’Oketra</t>
  </si>
  <si>
    <t>23.</t>
  </si>
  <si>
    <t> Protection de l’Hekma</t>
  </si>
  <si>
    <t>24.</t>
  </si>
  <si>
    <t> Caracal royal</t>
  </si>
  <si>
    <t>25.</t>
  </si>
  <si>
    <t> Foi renouvelée</t>
  </si>
  <si>
    <t>26.</t>
  </si>
  <si>
    <t> Maître lancier de la moisson Rhet</t>
  </si>
  <si>
    <t>27.</t>
  </si>
  <si>
    <t> Chat sacré</t>
  </si>
  <si>
    <t>28.</t>
  </si>
  <si>
    <t> Séraphin des Soleils</t>
  </si>
  <si>
    <t>29.</t>
  </si>
  <si>
    <t> Momie d'entrainement</t>
  </si>
  <si>
    <t>30.</t>
  </si>
  <si>
    <t> Caravane de marchandises</t>
  </si>
  <si>
    <t>31.</t>
  </si>
  <si>
    <t> Élite de la moisson Tah</t>
  </si>
  <si>
    <t>32.</t>
  </si>
  <si>
    <t> Ceux qui servent</t>
  </si>
  <si>
    <t>33.</t>
  </si>
  <si>
    <t> Heure de réflexion</t>
  </si>
  <si>
    <t>34.</t>
  </si>
  <si>
    <t> Épreuve de solidarité</t>
  </si>
  <si>
    <t>35.</t>
  </si>
  <si>
    <t> Duelliste au cœur pur</t>
  </si>
  <si>
    <t>36.</t>
  </si>
  <si>
    <t> Adepte inébranlable</t>
  </si>
  <si>
    <t>37.</t>
  </si>
  <si>
    <t> Vizir de sursis</t>
  </si>
  <si>
    <t>38.</t>
  </si>
  <si>
    <t> Vizir des remèdes</t>
  </si>
  <si>
    <t>39.</t>
  </si>
  <si>
    <t> Berger ailé</t>
  </si>
  <si>
    <t>40.</t>
  </si>
  <si>
    <t> Crabe ancien</t>
  </si>
  <si>
    <t>41.</t>
  </si>
  <si>
    <t> Drakôn pêcheur</t>
  </si>
  <si>
    <t>42.</t>
  </si>
  <si>
    <t> Conforme à la prédiction</t>
  </si>
  <si>
    <t>43.</t>
  </si>
  <si>
    <t> Adepte avemain</t>
  </si>
  <si>
    <t>44.</t>
  </si>
  <si>
    <t> Annuler</t>
  </si>
  <si>
    <t>45.</t>
  </si>
  <si>
    <t> Cartouche de connaissance</t>
  </si>
  <si>
    <t>46.</t>
  </si>
  <si>
    <t> Réprobation</t>
  </si>
  <si>
    <t>47.</t>
  </si>
  <si>
    <t> Argument irrésistible</t>
  </si>
  <si>
    <t>48.</t>
  </si>
  <si>
    <t> Serpent cryptique</t>
  </si>
  <si>
    <t>49.</t>
  </si>
  <si>
    <t> Conservateur de mystères</t>
  </si>
  <si>
    <t>50.</t>
  </si>
  <si>
    <t> Paralysie décisionnelle</t>
  </si>
  <si>
    <t>51.</t>
  </si>
  <si>
    <t> Havre de drakôns</t>
  </si>
  <si>
    <t>52.</t>
  </si>
  <si>
    <t> Dispersion d'essence</t>
  </si>
  <si>
    <t>53.</t>
  </si>
  <si>
    <t> Eaux de crue</t>
  </si>
  <si>
    <t>54.</t>
  </si>
  <si>
    <t> Frappe de la bourrasque</t>
  </si>
  <si>
    <t>55.</t>
  </si>
  <si>
    <t> Gardien des glyphes</t>
  </si>
  <si>
    <t>56.</t>
  </si>
  <si>
    <t> Sentinelles de l'Hekma</t>
  </si>
  <si>
    <t>57.</t>
  </si>
  <si>
    <t> Illumination hiéroglyphique</t>
  </si>
  <si>
    <t>58.</t>
  </si>
  <si>
    <t> Bandelettes illusoires</t>
  </si>
  <si>
    <t>59.</t>
  </si>
  <si>
    <t> Kefnet le Clairvoyant</t>
  </si>
  <si>
    <t>60.</t>
  </si>
  <si>
    <t> Vigile du labyrinthe</t>
  </si>
  <si>
    <t>61.</t>
  </si>
  <si>
    <t> Revendiquer</t>
  </si>
  <si>
    <t>62.</t>
  </si>
  <si>
    <t> Oracle naga</t>
  </si>
  <si>
    <t>63.</t>
  </si>
  <si>
    <t> Nouvelles perspectives</t>
  </si>
  <si>
    <t>64.</t>
  </si>
  <si>
    <t> Accès aux merveilles</t>
  </si>
  <si>
    <t>65.</t>
  </si>
  <si>
    <t> Extraction du lendemain</t>
  </si>
  <si>
    <t>66.</t>
  </si>
  <si>
    <t> Serpent du fleuve</t>
  </si>
  <si>
    <t>67.</t>
  </si>
  <si>
    <t> Excavation sacrée</t>
  </si>
  <si>
    <t>68.</t>
  </si>
  <si>
    <t> Scribe du Clairvoyant</t>
  </si>
  <si>
    <t>69.</t>
  </si>
  <si>
    <t> Chercheur de perspicacité</t>
  </si>
  <si>
    <t>70.</t>
  </si>
  <si>
    <t> Drakôn aux écailles rutilantes</t>
  </si>
  <si>
    <t>71.</t>
  </si>
  <si>
    <t> Lame rampante</t>
  </si>
  <si>
    <t>72.</t>
  </si>
  <si>
    <t> Assaillante de la moisson Tah</t>
  </si>
  <si>
    <t>73.</t>
  </si>
  <si>
    <t> Épreuve de connaissance</t>
  </si>
  <si>
    <t>74.</t>
  </si>
  <si>
    <t> Vizir aux nombreux visages</t>
  </si>
  <si>
    <t>75.</t>
  </si>
  <si>
    <t> Vizir de la chute du sable</t>
  </si>
  <si>
    <t>76.</t>
  </si>
  <si>
    <t> Vents de blâme</t>
  </si>
  <si>
    <t>77.</t>
  </si>
  <si>
    <t> Chercheur de zénith</t>
  </si>
  <si>
    <t>78.</t>
  </si>
  <si>
    <t> Archifielleux d’Ifnir</t>
  </si>
  <si>
    <t>79.</t>
  </si>
  <si>
    <t> Ammout sinistre</t>
  </si>
  <si>
    <t>80.</t>
  </si>
  <si>
    <t> Chauve-souris gangrenée</t>
  </si>
  <si>
    <t>81.</t>
  </si>
  <si>
    <t> Glaneur d'os</t>
  </si>
  <si>
    <t>82.</t>
  </si>
  <si>
    <t> Bontu la Glorifiée</t>
  </si>
  <si>
    <t>83.</t>
  </si>
  <si>
    <t> Cartouche d'ambition</t>
  </si>
  <si>
    <t>84.</t>
  </si>
  <si>
    <t> Réalité cruelle</t>
  </si>
  <si>
    <t>85.</t>
  </si>
  <si>
    <t> Minotaure maudit</t>
  </si>
  <si>
    <t>86.</t>
  </si>
  <si>
    <t> Dépossession</t>
  </si>
  <si>
    <t>87.</t>
  </si>
  <si>
    <t> Dissident damné</t>
  </si>
  <si>
    <t>88.</t>
  </si>
  <si>
    <t> Vagabond effroyable</t>
  </si>
  <si>
    <t>89.</t>
  </si>
  <si>
    <t> Scarabée des dunes</t>
  </si>
  <si>
    <t>90.</t>
  </si>
  <si>
    <t> Foi des dévoués</t>
  </si>
  <si>
    <t>91.</t>
  </si>
  <si>
    <t> Momie pourrissante</t>
  </si>
  <si>
    <t>92.</t>
  </si>
  <si>
    <t> Récompense finale</t>
  </si>
  <si>
    <t>93.</t>
  </si>
  <si>
    <t> Fossoyeur</t>
  </si>
  <si>
    <t>94.</t>
  </si>
  <si>
    <t> Enjambeur sinistre</t>
  </si>
  <si>
    <t>95.</t>
  </si>
  <si>
    <t> Horreur des terres brisées</t>
  </si>
  <si>
    <t>96.</t>
  </si>
  <si>
    <t> Cœur à nu</t>
  </si>
  <si>
    <t>97.</t>
  </si>
  <si>
    <t> Liliana, majesté de la mort</t>
  </si>
  <si>
    <t>98.</t>
  </si>
  <si>
    <t> Maîtrise de Liliana</t>
  </si>
  <si>
    <t>99.</t>
  </si>
  <si>
    <t> Seigneuresse des maudits</t>
  </si>
  <si>
    <t>100.</t>
  </si>
  <si>
    <t> Momie miasmatique</t>
  </si>
  <si>
    <t>101.</t>
  </si>
  <si>
    <t> Nid de scarabées</t>
  </si>
  <si>
    <t>102.</t>
  </si>
  <si>
    <t> Leçon douloureuse</t>
  </si>
  <si>
    <t>103.</t>
  </si>
  <si>
    <t> Vizir impitoyable</t>
  </si>
  <si>
    <t>104.</t>
  </si>
  <si>
    <t> Éructeur de peste</t>
  </si>
  <si>
    <t>105.</t>
  </si>
  <si>
    <t> Franc-tireur impitoyable</t>
  </si>
  <si>
    <t>106.</t>
  </si>
  <si>
    <t> Festin de scarabées</t>
  </si>
  <si>
    <t>107.</t>
  </si>
  <si>
    <t> Ombre de la tombe</t>
  </si>
  <si>
    <t>108.</t>
  </si>
  <si>
    <t> Pique-âme</t>
  </si>
  <si>
    <t>109.</t>
  </si>
  <si>
    <t> Angoisse splendide</t>
  </si>
  <si>
    <t>110.</t>
  </si>
  <si>
    <t> Éveil du sable</t>
  </si>
  <si>
    <t>111.</t>
  </si>
  <si>
    <t> Vigueur supernaturelle</t>
  </si>
  <si>
    <t>112.</t>
  </si>
  <si>
    <t> Malédiction de l'intrus</t>
  </si>
  <si>
    <t>113.</t>
  </si>
  <si>
    <t> Épreuve d'ambition</t>
  </si>
  <si>
    <t>114.</t>
  </si>
  <si>
    <t> Décharge</t>
  </si>
  <si>
    <t>115.</t>
  </si>
  <si>
    <t> Errance dans la mort</t>
  </si>
  <si>
    <t>116.</t>
  </si>
  <si>
    <t> Scorpion des terres dévastées</t>
  </si>
  <si>
    <t>117.</t>
  </si>
  <si>
    <t> Fracasseur de la moisson Ahn</t>
  </si>
  <si>
    <t>118.</t>
  </si>
  <si>
    <t> Charognard de campagne</t>
  </si>
  <si>
    <t>119.</t>
  </si>
  <si>
    <t> Volée brûlante</t>
  </si>
  <si>
    <t>120.</t>
  </si>
  <si>
    <t> Incitateur à la soif de sang</t>
  </si>
  <si>
    <t>121.</t>
  </si>
  <si>
    <t> Bagarreur à la rage de sang</t>
  </si>
  <si>
    <t>122.</t>
  </si>
  <si>
    <t> Force brutale</t>
  </si>
  <si>
    <t>123.</t>
  </si>
  <si>
    <t> Par la force</t>
  </si>
  <si>
    <t>124.</t>
  </si>
  <si>
    <t> Cartouche de zèle</t>
  </si>
  <si>
    <t>125.</t>
  </si>
  <si>
    <t> Célébrant de combat</t>
  </si>
  <si>
    <t>126.</t>
  </si>
  <si>
    <t> Ferveur dévorante</t>
  </si>
  <si>
    <t>127.</t>
  </si>
  <si>
    <t> Jugé valeureux</t>
  </si>
  <si>
    <t>128.</t>
  </si>
  <si>
    <t> Cérodon du désert</t>
  </si>
  <si>
    <t>129.</t>
  </si>
  <si>
    <t> Électrifier</t>
  </si>
  <si>
    <t>130.</t>
  </si>
  <si>
    <t> Minotaure cornebraise</t>
  </si>
  <si>
    <t>131.</t>
  </si>
  <si>
    <t> Expert lamefeu</t>
  </si>
  <si>
    <t>132.</t>
  </si>
  <si>
    <t> Jet</t>
  </si>
  <si>
    <t>133.</t>
  </si>
  <si>
    <t> Fin glorieuse</t>
  </si>
  <si>
    <t>134.</t>
  </si>
  <si>
    <t> Annonciateur de gloire</t>
  </si>
  <si>
    <t>135.</t>
  </si>
  <si>
    <t> Mentor exigeant</t>
  </si>
  <si>
    <t>136.</t>
  </si>
  <si>
    <t> Hazoret la Fervente</t>
  </si>
  <si>
    <t>137.</t>
  </si>
  <si>
    <t> Faveur d'Hazoret</t>
  </si>
  <si>
    <t>138.</t>
  </si>
  <si>
    <t> Manticore perce-cœur</t>
  </si>
  <si>
    <t>139.</t>
  </si>
  <si>
    <t> Meute de hyènes</t>
  </si>
  <si>
    <t>140.</t>
  </si>
  <si>
    <t> Limites de la solidarité</t>
  </si>
  <si>
    <t>141.</t>
  </si>
  <si>
    <t> Giclée de magma</t>
  </si>
  <si>
    <t>142.</t>
  </si>
  <si>
    <t> Manticore de la Géhenne</t>
  </si>
  <si>
    <t>143.</t>
  </si>
  <si>
    <t> Buteuse minotaure</t>
  </si>
  <si>
    <t>144.</t>
  </si>
  <si>
    <t> Enchevêtreur de la moisson Nef</t>
  </si>
  <si>
    <t>145.</t>
  </si>
  <si>
    <t> Khenra à la lame agile</t>
  </si>
  <si>
    <t>146.</t>
  </si>
  <si>
    <t> Adepte ouvrevoie</t>
  </si>
  <si>
    <t>147.</t>
  </si>
  <si>
    <t> Courir après la gloire</t>
  </si>
  <si>
    <t>148.</t>
  </si>
  <si>
    <t> Mage scarifiâme</t>
  </si>
  <si>
    <t>149.</t>
  </si>
  <si>
    <t> Soleils accablants</t>
  </si>
  <si>
    <t>150.</t>
  </si>
  <si>
    <t> Lézard batteur</t>
  </si>
  <si>
    <t>151.</t>
  </si>
  <si>
    <t> Voix lancinante</t>
  </si>
  <si>
    <t>152.</t>
  </si>
  <si>
    <t> Épreuve de zèle</t>
  </si>
  <si>
    <t>153.</t>
  </si>
  <si>
    <t> Jumeaux au cœur pur</t>
  </si>
  <si>
    <t>154.</t>
  </si>
  <si>
    <t> Impact violent</t>
  </si>
  <si>
    <t>155.</t>
  </si>
  <si>
    <t> Javelinier au feu de guerre</t>
  </si>
  <si>
    <t>156.</t>
  </si>
  <si>
    <t> Bienfait de Rhonas</t>
  </si>
  <si>
    <t>157.</t>
  </si>
  <si>
    <t> Guerrier âprelame</t>
  </si>
  <si>
    <t>158.</t>
  </si>
  <si>
    <t> Cartouche de force</t>
  </si>
  <si>
    <t>159.</t>
  </si>
  <si>
    <t> Championne de Rhonas</t>
  </si>
  <si>
    <t>160.</t>
  </si>
  <si>
    <t> Adepte canaliseuse</t>
  </si>
  <si>
    <t>161.</t>
  </si>
  <si>
    <t> Colossapède</t>
  </si>
  <si>
    <t>162.</t>
  </si>
  <si>
    <t> Crocodile de la Traversée</t>
  </si>
  <si>
    <t>163.</t>
  </si>
  <si>
    <t> Gueule du fleuve provocatrice</t>
  </si>
  <si>
    <t>164.</t>
  </si>
  <si>
    <t> Délivrance de la dissidente</t>
  </si>
  <si>
    <t>165.</t>
  </si>
  <si>
    <t> Archétype de force</t>
  </si>
  <si>
    <t>166.</t>
  </si>
  <si>
    <t> Araignée géante</t>
  </si>
  <si>
    <t>167.</t>
  </si>
  <si>
    <t> Don de paradis</t>
  </si>
  <si>
    <t>168.</t>
  </si>
  <si>
    <t> Grande guivre des sables</t>
  </si>
  <si>
    <t>169.</t>
  </si>
  <si>
    <t> Marque d’Hapatra</t>
  </si>
  <si>
    <t>170.</t>
  </si>
  <si>
    <t> Saison des récoltes</t>
  </si>
  <si>
    <t>171.</t>
  </si>
  <si>
    <t> Brume de pollen</t>
  </si>
  <si>
    <t>172.</t>
  </si>
  <si>
    <t> Hydre honorée</t>
  </si>
  <si>
    <t>173.</t>
  </si>
  <si>
    <t> Bagarreur cagoulard</t>
  </si>
  <si>
    <t>174.</t>
  </si>
  <si>
    <t> Compagnon d’adepte</t>
  </si>
  <si>
    <t>175.</t>
  </si>
  <si>
    <t> Déchiqueteur cornu</t>
  </si>
  <si>
    <t>176.</t>
  </si>
  <si>
    <t> Vitaliste naga</t>
  </si>
  <si>
    <t>177.</t>
  </si>
  <si>
    <t> Cultivatrice d’Oashra</t>
  </si>
  <si>
    <t>178.</t>
  </si>
  <si>
    <t> Koudou hargneux</t>
  </si>
  <si>
    <t>179.</t>
  </si>
  <si>
    <t> Guépard bondissant</t>
  </si>
  <si>
    <t>180.</t>
  </si>
  <si>
    <t> Serpopard rôdeur</t>
  </si>
  <si>
    <t>181.</t>
  </si>
  <si>
    <t> Transporteur des carrières</t>
  </si>
  <si>
    <t>182.</t>
  </si>
  <si>
    <t> Rhonas l’Indomptable</t>
  </si>
  <si>
    <t>183.</t>
  </si>
  <si>
    <t> Convergence des guivres des sables</t>
  </si>
  <si>
    <t>184.</t>
  </si>
  <si>
    <t> Béhémoth écailleux</t>
  </si>
  <si>
    <t>185.</t>
  </si>
  <si>
    <t> Faiblesse en mue</t>
  </si>
  <si>
    <t>186.</t>
  </si>
  <si>
    <t> Surveillant de Shefet</t>
  </si>
  <si>
    <t>187.</t>
  </si>
  <si>
    <t> Sixième sens</t>
  </si>
  <si>
    <t>188.</t>
  </si>
  <si>
    <t> Emprise arachnide</t>
  </si>
  <si>
    <t>189.</t>
  </si>
  <si>
    <t> Tir cinglant</t>
  </si>
  <si>
    <t>190.</t>
  </si>
  <si>
    <t> Frappe synchronisée</t>
  </si>
  <si>
    <t>191.</t>
  </si>
  <si>
    <t> Épreuve de force</t>
  </si>
  <si>
    <t>192.</t>
  </si>
  <si>
    <t> Vizir de la ménagerie</t>
  </si>
  <si>
    <t>193.</t>
  </si>
  <si>
    <t> Naga alerte</t>
  </si>
  <si>
    <t>194.</t>
  </si>
  <si>
    <t> Champion de la moisson Ahn</t>
  </si>
  <si>
    <t>195.</t>
  </si>
  <si>
    <t> Guidevent avemain</t>
  </si>
  <si>
    <t>196.</t>
  </si>
  <si>
    <t> Don de Luxa</t>
  </si>
  <si>
    <t>197.</t>
  </si>
  <si>
    <t> Scarabée de décimation</t>
  </si>
  <si>
    <t>198.</t>
  </si>
  <si>
    <t> Drakôn du logogriphe</t>
  </si>
  <si>
    <t>199.</t>
  </si>
  <si>
    <t> Hapatra, vizir des poisons</t>
  </si>
  <si>
    <t>200.</t>
  </si>
  <si>
    <t> Capitaine de moisson honorée</t>
  </si>
  <si>
    <t>201.</t>
  </si>
  <si>
    <t> Aurige khenra</t>
  </si>
  <si>
    <t>202.</t>
  </si>
  <si>
    <t> Javelinière impitoyable</t>
  </si>
  <si>
    <t>203.</t>
  </si>
  <si>
    <t> Neheb, le Valeureux</t>
  </si>
  <si>
    <t>204.</t>
  </si>
  <si>
    <t> Nissa, intendante des éléments</t>
  </si>
  <si>
    <t>205.</t>
  </si>
  <si>
    <t> Samut, voix de la sédition</t>
  </si>
  <si>
    <t>206.</t>
  </si>
  <si>
    <t> Vizir de la tempête de distorsion</t>
  </si>
  <si>
    <t>207.</t>
  </si>
  <si>
    <t> Temmet, vizir de Naktamon</t>
  </si>
  <si>
    <t>208.</t>
  </si>
  <si>
    <t> Servant rétif</t>
  </si>
  <si>
    <t>209.</t>
  </si>
  <si>
    <t> Tisseuse des courants</t>
  </si>
  <si>
    <t>210.</t>
  </si>
  <si>
    <t> Crépuscule // Aube</t>
  </si>
  <si>
    <t>Rituel // Rituel</t>
  </si>
  <si>
    <t>211.</t>
  </si>
  <si>
    <t> Graver // Mémoire</t>
  </si>
  <si>
    <t>Éphémère // Rituel</t>
  </si>
  <si>
    <t>212.</t>
  </si>
  <si>
    <t> Impossible // Retour</t>
  </si>
  <si>
    <t>213.</t>
  </si>
  <si>
    <t> Couteau // Plaie</t>
  </si>
  <si>
    <t>214.</t>
  </si>
  <si>
    <t> Bouche // Nourrir</t>
  </si>
  <si>
    <t>215.</t>
  </si>
  <si>
    <t> Début // Fin</t>
  </si>
  <si>
    <t>216.</t>
  </si>
  <si>
    <t> Réduire // Néant</t>
  </si>
  <si>
    <t>217.</t>
  </si>
  <si>
    <t> Destinée // Commander</t>
  </si>
  <si>
    <t>218.</t>
  </si>
  <si>
    <t> En avant // Victoire</t>
  </si>
  <si>
    <t>219.</t>
  </si>
  <si>
    <t> Source // Savoir</t>
  </si>
  <si>
    <t>Rituel // Éphémère</t>
  </si>
  <si>
    <t>220.</t>
  </si>
  <si>
    <t> Préparation // Combat</t>
  </si>
  <si>
    <t>221.</t>
  </si>
  <si>
    <t> Refus // Obtempérer</t>
  </si>
  <si>
    <t>222.</t>
  </si>
  <si>
    <t> Misère // Luxe</t>
  </si>
  <si>
    <t>223.</t>
  </si>
  <si>
    <t> Couper // Morceaux</t>
  </si>
  <si>
    <t>224.</t>
  </si>
  <si>
    <t> Ciel // Terre</t>
  </si>
  <si>
    <t>225.</t>
  </si>
  <si>
    <t> Monument de Bontu</t>
  </si>
  <si>
    <t>226.</t>
  </si>
  <si>
    <t> Édifice d’autorité</t>
  </si>
  <si>
    <t>227.</t>
  </si>
  <si>
    <t> Outils de l’embaumeur</t>
  </si>
  <si>
    <t>228.</t>
  </si>
  <si>
    <t> Portail vers l’au-delà</t>
  </si>
  <si>
    <t>229.</t>
  </si>
  <si>
    <t> Monument d'Hazoret</t>
  </si>
  <si>
    <t>230.</t>
  </si>
  <si>
    <t> Khépesh affûté</t>
  </si>
  <si>
    <t>231.</t>
  </si>
  <si>
    <t> Monument de Kefnet</t>
  </si>
  <si>
    <t>232.</t>
  </si>
  <si>
    <t> Reliquaire du fleuve Luxa</t>
  </si>
  <si>
    <t>233.</t>
  </si>
  <si>
    <t> Monument d'Oketra</t>
  </si>
  <si>
    <t>234.</t>
  </si>
  <si>
    <t> Caveau de l’oracle</t>
  </si>
  <si>
    <t>235.</t>
  </si>
  <si>
    <t> Pyramide du panthéon</t>
  </si>
  <si>
    <t>236.</t>
  </si>
  <si>
    <t> Monument de Rhonas</t>
  </si>
  <si>
    <t>237.</t>
  </si>
  <si>
    <t> Trône du Dieu-Pharaon</t>
  </si>
  <si>
    <t>238.</t>
  </si>
  <si>
    <t> Gardiens des morts</t>
  </si>
  <si>
    <t>239.</t>
  </si>
  <si>
    <t> Canyon croupissant</t>
  </si>
  <si>
    <t>240.</t>
  </si>
  <si>
    <t> Cataractes iridescentes</t>
  </si>
  <si>
    <t>241.</t>
  </si>
  <si>
    <t> Berceau des maudits</t>
  </si>
  <si>
    <t>242.</t>
  </si>
  <si>
    <t> Étendues sauvages en évolution</t>
  </si>
  <si>
    <t>243.</t>
  </si>
  <si>
    <t> Bassins fétides</t>
  </si>
  <si>
    <t>244.</t>
  </si>
  <si>
    <t> Dunes saisissantes</t>
  </si>
  <si>
    <t>245.</t>
  </si>
  <si>
    <t> Terres arables irriguées</t>
  </si>
  <si>
    <t>246.</t>
  </si>
  <si>
    <t> Promontoires peints</t>
  </si>
  <si>
    <t>247.</t>
  </si>
  <si>
    <t> Bosquets épars</t>
  </si>
  <si>
    <t>248.</t>
  </si>
  <si>
    <t> Halliers protégés</t>
  </si>
  <si>
    <t>249.</t>
  </si>
  <si>
    <t> Désert brûlé par le soleil</t>
  </si>
  <si>
    <t>250.</t>
  </si>
  <si>
    <t> Plaine 1</t>
  </si>
  <si>
    <t>251.</t>
  </si>
  <si>
    <t> Île 1</t>
  </si>
  <si>
    <t>252.</t>
  </si>
  <si>
    <t> Marais 1</t>
  </si>
  <si>
    <t>253.</t>
  </si>
  <si>
    <t> Montagne 1</t>
  </si>
  <si>
    <t>254.</t>
  </si>
  <si>
    <t> Forêt 1</t>
  </si>
  <si>
    <t>255.</t>
  </si>
  <si>
    <t> Plaine 2</t>
  </si>
  <si>
    <t>256.</t>
  </si>
  <si>
    <t> Plaine 3</t>
  </si>
  <si>
    <t>257.</t>
  </si>
  <si>
    <t> Plaine 4</t>
  </si>
  <si>
    <t>258.</t>
  </si>
  <si>
    <t> Île 2</t>
  </si>
  <si>
    <t>259.</t>
  </si>
  <si>
    <t> Île 3</t>
  </si>
  <si>
    <t>260.</t>
  </si>
  <si>
    <t> Île 4</t>
  </si>
  <si>
    <t>261.</t>
  </si>
  <si>
    <t> Marais 2</t>
  </si>
  <si>
    <t>262.</t>
  </si>
  <si>
    <t> Marais 3</t>
  </si>
  <si>
    <t>263.</t>
  </si>
  <si>
    <t> Marais 4</t>
  </si>
  <si>
    <t>264.</t>
  </si>
  <si>
    <t> Montagne 2</t>
  </si>
  <si>
    <t>265.</t>
  </si>
  <si>
    <t> Montagne 3</t>
  </si>
  <si>
    <t>266.</t>
  </si>
  <si>
    <t> Montagne 4</t>
  </si>
  <si>
    <t>267.</t>
  </si>
  <si>
    <t> Forêt 2</t>
  </si>
  <si>
    <t>268.</t>
  </si>
  <si>
    <t> Forêt 3</t>
  </si>
  <si>
    <t>269.</t>
  </si>
  <si>
    <t> Forêt 4</t>
  </si>
  <si>
    <t>270.</t>
  </si>
  <si>
    <t> Gideon, parangon de soldat</t>
  </si>
  <si>
    <t>271.</t>
  </si>
  <si>
    <t> Compagnon des Épreuves</t>
  </si>
  <si>
    <t>272.</t>
  </si>
  <si>
    <t> Résolution de Gideon</t>
  </si>
  <si>
    <t>273.</t>
  </si>
  <si>
    <t> Chat gracieux</t>
  </si>
  <si>
    <t>274.</t>
  </si>
  <si>
    <t>275.</t>
  </si>
  <si>
    <t> Liliana, porteuse de mort</t>
  </si>
  <si>
    <t>276.</t>
  </si>
  <si>
    <t> Naga desséché</t>
  </si>
  <si>
    <t>277.</t>
  </si>
  <si>
    <t> Influence de Liliana</t>
  </si>
  <si>
    <t>278.</t>
  </si>
  <si>
    <t> Momie en lambeaux</t>
  </si>
  <si>
    <t>279.</t>
  </si>
  <si>
    <t> Verger infâme</t>
  </si>
  <si>
    <t>Acte héroïque</t>
  </si>
  <si>
    <t>Bondisseur paré</t>
  </si>
  <si>
    <t>Ange de la réprobation</t>
  </si>
  <si>
    <t>Ange du Dieu-Pharaon</t>
  </si>
  <si>
    <t>Avemain de l'espoir perpétuel</t>
  </si>
  <si>
    <t>Cheval solaire à crête</t>
  </si>
  <si>
    <t>Avemain intrépide</t>
  </si>
  <si>
    <t>Étau du désert</t>
  </si>
  <si>
    <t>Momie du rebut</t>
  </si>
  <si>
    <t>Djeru, face à la vérité</t>
  </si>
  <si>
    <t>Renonciation de Djeru</t>
  </si>
  <si>
    <t>Servants obéissants</t>
  </si>
  <si>
    <t>Défaite de Gideon</t>
  </si>
  <si>
    <t>Fidèle du Dieu-Pharaon</t>
  </si>
  <si>
    <t>L'Âge de la Révélation</t>
  </si>
  <si>
    <t>Momie suprême</t>
  </si>
  <si>
    <t>Vengeresse d'Oketra</t>
  </si>
  <si>
    <t>Dernière miséricorde d'Oketra</t>
  </si>
  <si>
    <t>Splendeur irrésistible</t>
  </si>
  <si>
    <t>Salve de sable</t>
  </si>
  <si>
    <t>Grâce salvatrice</t>
  </si>
  <si>
    <t>Solennité</t>
  </si>
  <si>
    <t>Dromadaire solitaire</t>
  </si>
  <si>
    <t>Sentinelle inébranlable</t>
  </si>
  <si>
    <t>Intendante de solidarité</t>
  </si>
  <si>
    <t>Championne au fléau solaire</t>
  </si>
  <si>
    <t>Tactiques peu conventionnelles</t>
  </si>
  <si>
    <t>Vizir de la Loyale</t>
  </si>
  <si>
    <t>Guide aérien</t>
  </si>
  <si>
    <t>Pisteuse des roseaux avemain</t>
  </si>
  <si>
    <t>Championne d'esprits</t>
  </si>
  <si>
    <t>Vents contraires</t>
  </si>
  <si>
    <t>Survivante rusée</t>
  </si>
  <si>
    <t>Éternel des Vérités cruelles</t>
  </si>
  <si>
    <t>Lucidité effilochée</t>
  </si>
  <si>
    <t>L'Âge de l'Éternité</t>
  </si>
  <si>
    <t>Menaces imaginaires</t>
  </si>
  <si>
    <t>Défaite de Jace</t>
  </si>
  <si>
    <t>Dernier mot de Kefnet</t>
  </si>
  <si>
    <t>Obstructionniste agile</t>
  </si>
  <si>
    <t>Sphinx comminatoire</t>
  </si>
  <si>
    <t>Combattante éprouvée</t>
  </si>
  <si>
    <t>Énigmomorphe</t>
  </si>
  <si>
    <t>Voyante du dernier lendemain</t>
  </si>
  <si>
    <t>Frappeuse sinueuse</t>
  </si>
  <si>
    <t>Éternelle tisse-sort</t>
  </si>
  <si>
    <t>Planification stratégique</t>
  </si>
  <si>
    <t>Crotale des rivières tigré</t>
  </si>
  <si>
    <t>Volonté suprême</t>
  </si>
  <si>
    <t>Intelligence de l'essaim</t>
  </si>
  <si>
    <t>Leçon tragique</t>
  </si>
  <si>
    <t>Unesh, Criosphinx Sovereign</t>
  </si>
  <si>
    <t>Soif inextinguible</t>
  </si>
  <si>
    <t>Désinvocation</t>
  </si>
  <si>
    <t>Vizir des consacrés</t>
  </si>
  <si>
    <t>Horde maudite</t>
  </si>
  <si>
    <t>Éternel ammout</t>
  </si>
  <si>
    <t>Démon de l'apocalypse</t>
  </si>
  <si>
    <t>Châtieuse au fouet du fléau</t>
  </si>
  <si>
    <t>Dernier jugement de Bontu</t>
  </si>
  <si>
    <t>Crisseur charognard</t>
  </si>
  <si>
    <t>Destin funeste</t>
  </si>
  <si>
    <t>Voleur de rêves</t>
  </si>
  <si>
    <t>Survivant sinistre</t>
  </si>
  <si>
    <t>L'Âge de la Gloire</t>
  </si>
  <si>
    <t>Éternel khenra</t>
  </si>
  <si>
    <t>Piqûre mortelle</t>
  </si>
  <si>
    <t>Défaite de Liliana</t>
  </si>
  <si>
    <t>Bête putréfiée vacillante</t>
  </si>
  <si>
    <t>Balafreur d'os en maraude</t>
  </si>
  <si>
    <t>Éternel impitoyable</t>
  </si>
  <si>
    <t>Mur gémissant</t>
  </si>
  <si>
    <t>Razaketh au sang immonde</t>
  </si>
  <si>
    <t>Rite de Razaketh</t>
  </si>
  <si>
    <t>Rat des ruines</t>
  </si>
  <si>
    <t>Parasite des âmes</t>
  </si>
  <si>
    <t>Tourment de grêle de feu</t>
  </si>
  <si>
    <t>Tourment de scarabées</t>
  </si>
  <si>
    <t>Tourment de venin</t>
  </si>
  <si>
    <t>Manifestation abjecte</t>
  </si>
  <si>
    <t>Sans faille</t>
  </si>
  <si>
    <t>Dromadaire misérable</t>
  </si>
  <si>
    <t>Fissuration</t>
  </si>
  <si>
    <t>Flou de lames</t>
  </si>
  <si>
    <t>Minotaure brûlepoing</t>
  </si>
  <si>
    <t>Défaite de Chandra</t>
  </si>
  <si>
    <t>Gueule du chaos</t>
  </si>
  <si>
    <t>Passer à travers</t>
  </si>
  <si>
    <t>Khenra provocateur</t>
  </si>
  <si>
    <t>Khenra trembleterre</t>
  </si>
  <si>
    <t>Lancedouleur fervente</t>
  </si>
  <si>
    <t>Archère au brandon</t>
  </si>
  <si>
    <t>Dévastatrice du front</t>
  </si>
  <si>
    <t>Cérodon doré</t>
  </si>
  <si>
    <t>Titan de granit</t>
  </si>
  <si>
    <t>Fureur immortelle d'Hazoret</t>
  </si>
  <si>
    <t>L'Âge de la Destruction</t>
  </si>
  <si>
    <t>Mort imminente</t>
  </si>
  <si>
    <t>Jet de la fournaise</t>
  </si>
  <si>
    <t>Ferrailleur khenra</t>
  </si>
  <si>
    <t>Fureur embrasée</t>
  </si>
  <si>
    <t>Magmaroth</t>
  </si>
  <si>
    <t>Éternelle manticore</t>
  </si>
  <si>
    <t>Neheb, l'Éternel</t>
  </si>
  <si>
    <t>Ouvrir le feu</t>
  </si>
  <si>
    <t>Coup perforant</t>
  </si>
  <si>
    <t>Étrangleur des sables</t>
  </si>
  <si>
    <t>Diable cornu épineux</t>
  </si>
  <si>
    <t>Éternel du feu dévastateur</t>
  </si>
  <si>
    <t>Traquenard</t>
  </si>
  <si>
    <t>Sous le sable</t>
  </si>
  <si>
    <t>Francs-tireurs cinglarc</t>
  </si>
  <si>
    <t>Dévot de force</t>
  </si>
  <si>
    <t>Devineresse des dunes</t>
  </si>
  <si>
    <t>Rôdeur sauvage</t>
  </si>
  <si>
    <t>Agame des sables à jabots</t>
  </si>
  <si>
    <t>Don de force</t>
  </si>
  <si>
    <t>Naga persécutrice</t>
  </si>
  <si>
    <t>Marraine de l'espoir</t>
  </si>
  <si>
    <t>L'Âge de la Promesse</t>
  </si>
  <si>
    <t>La vie continue</t>
  </si>
  <si>
    <t>Myriarque majestueux</t>
  </si>
  <si>
    <t>Défaite de Nissa</t>
  </si>
  <si>
    <t>Ritualiste de l'oasis</t>
  </si>
  <si>
    <t>Triompher</t>
  </si>
  <si>
    <t>Souverain de la bande</t>
  </si>
  <si>
    <t>Scarabée des carrières</t>
  </si>
  <si>
    <t>Hippopotame déchaîné</t>
  </si>
  <si>
    <t>Excavatrice de Ramunap</t>
  </si>
  <si>
    <t>Hydre de Ramunap</t>
  </si>
  <si>
    <t>Khenra résistant</t>
  </si>
  <si>
    <t>La dernière bataille de Rhonas</t>
  </si>
  <si>
    <t>Vaillante de Rhonas</t>
  </si>
  <si>
    <t>Naga crotale</t>
  </si>
  <si>
    <t>Guivre épuratrice</t>
  </si>
  <si>
    <t>Chasseur acharné</t>
  </si>
  <si>
    <t>Libération de la ménagerie</t>
  </si>
  <si>
    <t>Entité des eaux sanguines</t>
  </si>
  <si>
    <t>Le Dieu-Sauterelle</t>
  </si>
  <si>
    <t>Nicol Bolas, Dieu-Pharaon</t>
  </si>
  <si>
    <t>Planeswalker légendaire</t>
  </si>
  <si>
    <t>Araignée des obélisques</t>
  </si>
  <si>
    <t>Survivants déterminés</t>
  </si>
  <si>
    <t>Huppe fasciée du fleuve</t>
  </si>
  <si>
    <t>Samut, la Testée</t>
  </si>
  <si>
    <t>Le Dieu-Scarabée</t>
  </si>
  <si>
    <t>Le Dieu-Scorpion</t>
  </si>
  <si>
    <t>Momie détissée</t>
  </si>
  <si>
    <t>Exploitation (Exploitation/Marché)</t>
  </si>
  <si>
    <t>Reléguer (Reléguer/Oubliettes)</t>
  </si>
  <si>
    <t>Ambition (Ambition/Gloire)</t>
  </si>
  <si>
    <t>Lutter (Lutter/Survivre)</t>
  </si>
  <si>
    <t>Appel (Appel/Autorité)</t>
  </si>
  <si>
    <t>Laisser (Laisser/Hasard)</t>
  </si>
  <si>
    <t>Raison (Raison/Croire)</t>
  </si>
  <si>
    <t>Broyer (Broyer/Cendres)</t>
  </si>
  <si>
    <t>Refuser (Refuser/Coopérer)</t>
  </si>
  <si>
    <t>Éphémère // Éphémère</t>
  </si>
  <si>
    <t>En proie (En proie/Désespoir)</t>
  </si>
  <si>
    <t>Sarcophage abandonné</t>
  </si>
  <si>
    <t>Houlette de la réprobation</t>
  </si>
  <si>
    <t>Dague du Valeureux</t>
  </si>
  <si>
    <t>Don du Dieu-Pharaon</t>
  </si>
  <si>
    <t>Abomination sculptée</t>
  </si>
  <si>
    <t>Celui-qui-est-creux</t>
  </si>
  <si>
    <t>Manalithe</t>
  </si>
  <si>
    <t>Mirage miroir</t>
  </si>
  <si>
    <t>Pyramide du couchant</t>
  </si>
  <si>
    <t>Amulette du voyageur</t>
  </si>
  <si>
    <t>Mur des Pharaons oubliés</t>
  </si>
  <si>
    <t>Crypte des Éternels</t>
  </si>
  <si>
    <t>Désert de la Fervente</t>
  </si>
  <si>
    <t>Désert de la Glorifiée</t>
  </si>
  <si>
    <t>Désert de l'Indomptable</t>
  </si>
  <si>
    <t>Désert du Clairvoyant</t>
  </si>
  <si>
    <t>Désert de la Loyale</t>
  </si>
  <si>
    <t>Dunes des morts</t>
  </si>
  <si>
    <t>Sables infinis</t>
  </si>
  <si>
    <t>Oasis d'Hashep</t>
  </si>
  <si>
    <t>Désert hostile</t>
  </si>
  <si>
    <t>Morteterres d'Ifnir</t>
  </si>
  <si>
    <t>Ruisseau Ipnu</t>
  </si>
  <si>
    <t>Ruines de Ramunap</t>
  </si>
  <si>
    <t>Terrains des charognards</t>
  </si>
  <si>
    <t>Dunes de Shefet</t>
  </si>
  <si>
    <t>Campement des survivants</t>
  </si>
  <si>
    <t>Nissa, mage de genèse</t>
  </si>
  <si>
    <t>Recouvreuse avide</t>
  </si>
  <si>
    <t>Béhémoth trameronces</t>
  </si>
  <si>
    <t>Encouragement de Nissa</t>
  </si>
  <si>
    <t>Nicol Bolas, le manipulateur</t>
  </si>
  <si>
    <t>Guêpe de la fin tragique</t>
  </si>
  <si>
    <t>Zélateur du Dieu-Pharaon</t>
  </si>
  <si>
    <t>Visage de Bolas</t>
  </si>
  <si>
    <t> Avant-garde d'Adanto</t>
  </si>
  <si>
    <t> Cendres des abjects</t>
  </si>
  <si>
    <t> Axe de mortalité</t>
  </si>
  <si>
    <t> Égidosaure beuglard</t>
  </si>
  <si>
    <t> Évêque de la renaissance</t>
  </si>
  <si>
    <t> Soldat de l’évêque</t>
  </si>
  <si>
    <t> Représailles brillantes</t>
  </si>
  <si>
    <t> Démystification</t>
  </si>
  <si>
    <t> Marcheciel portée par le crépuscule</t>
  </si>
  <si>
    <t> Émissaire de l'aurore</t>
  </si>
  <si>
    <t> Gardien du campement</t>
  </si>
  <si>
    <t> Glorificatrice du crépuscule</t>
  </si>
  <si>
    <t> Cératops étripeur</t>
  </si>
  <si>
    <t> Aérosaure impérial</t>
  </si>
  <si>
    <t> Lancière impériale</t>
  </si>
  <si>
    <t> Clerc inspiratrice</t>
  </si>
  <si>
    <t> Entrave d’Ixalan</t>
  </si>
  <si>
    <t> Meneuse de Kinjalli</t>
  </si>
  <si>
    <t> Solaile de Kinjalli</t>
  </si>
  <si>
    <t> Conquistador de la Légion</t>
  </si>
  <si>
    <t> Jugement selon la Légion</t>
  </si>
  <si>
    <t> Débarquement de la Légion</t>
  </si>
  <si>
    <t> Altisaure surgissant</t>
  </si>
  <si>
    <t> Mavren Fein, Apôtre du crépuscule</t>
  </si>
  <si>
    <t> Paladine des Sanguinolents</t>
  </si>
  <si>
    <t> Interdiction pieuse</t>
  </si>
  <si>
    <t> Prêtre du Soleil levant</t>
  </si>
  <si>
    <t> Chevalière au ptérodonte</t>
  </si>
  <si>
    <t> Commission de la reine</t>
  </si>
  <si>
    <t> Rugissement rallieur</t>
  </si>
  <si>
    <t> Compagnon raptor</t>
  </si>
  <si>
    <t> Rituel de jouvence</t>
  </si>
  <si>
    <t> Sacrement sanguin</t>
  </si>
  <si>
    <t> Aménagement des décombres</t>
  </si>
  <si>
    <t> Lumière protectrice</t>
  </si>
  <si>
    <t> Aérosaure étincelant</t>
  </si>
  <si>
    <t> Lameciel de la Légion</t>
  </si>
  <si>
    <t> Balafre de serres</t>
  </si>
  <si>
    <t> Armosaure inébranlable</t>
  </si>
  <si>
    <t> Chercheur d’aurore</t>
  </si>
  <si>
    <t> Martèlecrâne territorial</t>
  </si>
  <si>
    <t> Garde d'honneur de Tocatli</t>
  </si>
  <si>
    <t> Zèle du vampire</t>
  </si>
  <si>
    <t> Avatar du Soleil levant</t>
  </si>
  <si>
    <t> Élémental d’air</t>
  </si>
  <si>
    <t> Adaptation ésotérique</t>
  </si>
  <si>
    <t> Révocation</t>
  </si>
  <si>
    <t> Tracer un cap</t>
  </si>
  <si>
    <t> Saboteuse audacieuse</t>
  </si>
  <si>
    <t> Quartier-maître morne-œil</t>
  </si>
  <si>
    <t> Eaux de Plongeracine</t>
  </si>
  <si>
    <t> Profondeurs du désir</t>
  </si>
  <si>
    <t> Plongée</t>
  </si>
  <si>
    <t> Sirène exhorterêve</t>
  </si>
  <si>
    <t> Mélodie enchanteresse</t>
  </si>
  <si>
    <t> Vents favorables</t>
  </si>
  <si>
    <t> Briffaud de flotte</t>
  </si>
  <si>
    <t> Sentinelles des sources</t>
  </si>
  <si>
    <t> Héraut des ruisseaux secrets</t>
  </si>
  <si>
    <t> Jace, naufragé rusé</t>
  </si>
  <si>
    <t> Kopala, gardien des vagues</t>
  </si>
  <si>
    <t> Dispersion de la vigie</t>
  </si>
  <si>
    <t> Ruine du navigateur</t>
  </si>
  <si>
    <t> En harmonie avec le vent</t>
  </si>
  <si>
    <t> Option</t>
  </si>
  <si>
    <t> Perspicacité surabondante</t>
  </si>
  <si>
    <t> Voyage périlleux</t>
  </si>
  <si>
    <t> Butin de pirate</t>
  </si>
  <si>
    <t> Pirates prospères</t>
  </si>
  <si>
    <t> Rôdeuse du fleuve</t>
  </si>
  <si>
    <t> Blâme du fleuve</t>
  </si>
  <si>
    <t> Échouage</t>
  </si>
  <si>
    <t> Riche marin</t>
  </si>
  <si>
    <t> À la recherche d’Azcanta</t>
  </si>
  <si>
    <t> Apprentie modeleuse</t>
  </si>
  <si>
    <t> Détrousseuse des épaves</t>
  </si>
  <si>
    <t> Gardien du littoral</t>
  </si>
  <si>
    <t> Sirène vigie</t>
  </si>
  <si>
    <t> Sirène dompte-tempête</t>
  </si>
  <si>
    <t> Ruse de la sirène</t>
  </si>
  <si>
    <t> Percesort</t>
  </si>
  <si>
    <t> Flouerie de sort</t>
  </si>
  <si>
    <t> Voltigeuse de la Flotte de la tempête</t>
  </si>
  <si>
    <t> Espionne de la Flotte de la tempête</t>
  </si>
  <si>
    <t> Sculpteur de tempête</t>
  </si>
  <si>
    <t> Meneur de tempête</t>
  </si>
  <si>
    <t> Tisseuse de piège aquatique</t>
  </si>
  <si>
    <t> Enjambeuse de vent</t>
  </si>
  <si>
    <t> Diacre consacré</t>
  </si>
  <si>
    <t> Jeûne de sang d’Arguel</t>
  </si>
  <si>
    <t> Évêque des Sanguinolents</t>
  </si>
  <si>
    <t> Gardien du fléau</t>
  </si>
  <si>
    <t> Paladin sanguinaire</t>
  </si>
  <si>
    <t> Pourparlers à l'ossuaire</t>
  </si>
  <si>
    <t> Assassinat commandité</t>
  </si>
  <si>
    <t> Saccage coûteux</t>
  </si>
  <si>
    <t> Obscure nourriture</t>
  </si>
  <si>
    <t> Persécuteur morne-œil</t>
  </si>
  <si>
    <t> Traqueur morne-œil</t>
  </si>
  <si>
    <t> Ancien immortel</t>
  </si>
  <si>
    <t> Naufragés désespérés</t>
  </si>
  <si>
    <t> Entasseuse de la Flotte implacable</t>
  </si>
  <si>
    <t> Importune de la Flotte implacable</t>
  </si>
  <si>
    <t> Dévastateur de la Flotte implacable</t>
  </si>
  <si>
    <t> Contrainte</t>
  </si>
  <si>
    <t> Capitaine de la flotte des grands fonds</t>
  </si>
  <si>
    <t> Surineuse de la Flotte des grands fonds</t>
  </si>
  <si>
    <t> Appel du capitaine sinistre</t>
  </si>
  <si>
    <t> Pillage cruel</t>
  </si>
  <si>
    <t> Flibustière à voile volante</t>
  </si>
  <si>
    <t> Chupacabra en maraude</t>
  </si>
  <si>
    <t> Marche des noyés</t>
  </si>
  <si>
    <t> Marque du vampire</t>
  </si>
  <si>
    <t> Agent de la reine</t>
  </si>
  <si>
    <t> Soldate de la Baie de la reine</t>
  </si>
  <si>
    <t> Sillage des pillards</t>
  </si>
  <si>
    <t> Jouissance des richesses</t>
  </si>
  <si>
    <t> Pillarde de ruine</t>
  </si>
  <si>
    <t> Forban impitoyable</t>
  </si>
  <si>
    <t> Quêteuse de sanctuaire</t>
  </si>
  <si>
    <t> Écuyère des quêteurs</t>
  </si>
  <si>
    <t> Plégicarde jaillissant</t>
  </si>
  <si>
    <t> Stratagème</t>
  </si>
  <si>
    <t> Gravesang marcheciel</t>
  </si>
  <si>
    <t> Pourriture envahissante</t>
  </si>
  <si>
    <t> Diplomatie à l’épée</t>
  </si>
  <si>
    <t> Victoire sur les faibles</t>
  </si>
  <si>
    <t> Conquistador vicieux</t>
  </si>
  <si>
    <t> Mépris de Vraska</t>
  </si>
  <si>
    <t> Supplice de la planche</t>
  </si>
  <si>
    <t> Vauriens recherchés</t>
  </si>
  <si>
    <t> Maraudeurs d'Angrath</t>
  </si>
  <si>
    <t> Crêtecorne conjoint</t>
  </si>
  <si>
    <t> Boucaniers intrépides</t>
  </si>
  <si>
    <t> Avatar du Soleil incandescent</t>
  </si>
  <si>
    <t> Capitaine Lanneray Tempeste</t>
  </si>
  <si>
    <t> Équipage captivant</t>
  </si>
  <si>
    <t> Monstrosaure chargeur</t>
  </si>
  <si>
    <t> Ruée de dinosaures</t>
  </si>
  <si>
    <t> Tir double</t>
  </si>
  <si>
    <t> Brandon de la Flotte des grands fonds</t>
  </si>
  <si>
    <t> Canonnade ardente</t>
  </si>
  <si>
    <t> Gardien du reliquaire de feu</t>
  </si>
  <si>
    <t> Salve de pyrocanon</t>
  </si>
  <si>
    <t> Raptor hystérique</t>
  </si>
  <si>
    <t> Brute entêtée</t>
  </si>
  <si>
    <t> Frappe foudroyante</t>
  </si>
  <si>
    <t> Équipage de canon à foudre</t>
  </si>
  <si>
    <t> Munitions improvisées</t>
  </si>
  <si>
    <t> Voleur de nid</t>
  </si>
  <si>
    <t> Maître-chasseur d’Otepec</t>
  </si>
  <si>
    <t> Férocidonte déchainé</t>
  </si>
  <si>
    <t> Progéniture de raptor</t>
  </si>
  <si>
    <t> Barrage à répétition</t>
  </si>
  <si>
    <t> Coureur du gréement</t>
  </si>
  <si>
    <t> Énervement</t>
  </si>
  <si>
    <t> Équipage batailleur</t>
  </si>
  <si>
    <t> Gobelin fouineur</t>
  </si>
  <si>
    <t> Étoile d'extinction</t>
  </si>
  <si>
    <t> Incendiaire de la Flotte de la tempête</t>
  </si>
  <si>
    <t> Pyromancienne de la Flotte de la tempête</t>
  </si>
  <si>
    <t> Chasseurs à crête solaire</t>
  </si>
  <si>
    <t> Invocation de l'oiseau-soleil</t>
  </si>
  <si>
    <t> Frappe assurée</t>
  </si>
  <si>
    <t> Brétailler</t>
  </si>
  <si>
    <t> Harde de raptors</t>
  </si>
  <si>
    <t> Chevalier de Tilonalli</t>
  </si>
  <si>
    <t> Changepeau de Tilonalli</t>
  </si>
  <si>
    <t> Trésor de la tentation</t>
  </si>
  <si>
    <t> Feu hostile</t>
  </si>
  <si>
    <t> Salve de canon de Vance</t>
  </si>
  <si>
    <t> Gobelin rusé</t>
  </si>
  <si>
    <t> Brontodonte ancien</t>
  </si>
  <si>
    <t> Archer d’Atzocan</t>
  </si>
  <si>
    <t> Brouillard aveuglant</t>
  </si>
  <si>
    <t> Dryade florale</t>
  </si>
  <si>
    <t> Tyran du carnage</t>
  </si>
  <si>
    <t> Gueuleffroi colossal</t>
  </si>
  <si>
    <t> Communion avec les dinosaures</t>
  </si>
  <si>
    <t> Fracassement de remparts</t>
  </si>
  <si>
    <t> Canopée écrasante</t>
  </si>
  <si>
    <t> Charognard avaleur de cadavres</t>
  </si>
  <si>
    <t> Champion de Plongeracine</t>
  </si>
  <si>
    <t> Guerrier de Plongeracine</t>
  </si>
  <si>
    <t> Bouvier des puissants</t>
  </si>
  <si>
    <t> Croissance émergente</t>
  </si>
  <si>
    <t> Avant-garde de l'empereur</t>
  </si>
  <si>
    <t> Queue en fouet paissant</t>
  </si>
  <si>
    <t> Rites de croissance d’Itlimoc</t>
  </si>
  <si>
    <t> Devineresse d’Ixalli</t>
  </si>
  <si>
    <t> Gardien d’Ixalli</t>
  </si>
  <si>
    <t> Vigile de jade</t>
  </si>
  <si>
    <t> Fouilleur de jungle</t>
  </si>
  <si>
    <t> Oratrice de Kumena</t>
  </si>
  <si>
    <t> Marchebranche ondine</t>
  </si>
  <si>
    <t> Nouveaux horizons</t>
  </si>
  <si>
    <t> Dryades primaires</t>
  </si>
  <si>
    <t> Bondissement</t>
  </si>
  <si>
    <t> Multitude de raptors</t>
  </si>
  <si>
    <t> Scramasaxe vorace</t>
  </si>
  <si>
    <t> Raptor déchiqueteur</t>
  </si>
  <si>
    <t> Faveur des Hérauts de l’onde</t>
  </si>
  <si>
    <t> Piétinement sauvage</t>
  </si>
  <si>
    <t> Sanctuaire des modeleurs</t>
  </si>
  <si>
    <t> Couper en deux</t>
  </si>
  <si>
    <t> Voiléchine happeur</t>
  </si>
  <si>
    <t> Cératops à la queue épineuse</t>
  </si>
  <si>
    <t> Dorspondyle fulminant</t>
  </si>
  <si>
    <t> Guidevoie de Tishana</t>
  </si>
  <si>
    <t> Renaissance verdoyante</t>
  </si>
  <si>
    <t> Avatar du Soleil verdoyant</t>
  </si>
  <si>
    <t> Mystique formeliane</t>
  </si>
  <si>
    <t> Éveilleuse des étendues sauvages</t>
  </si>
  <si>
    <t> Marcheur pousse-sauvage</t>
  </si>
  <si>
    <t> Amirale Beckett Hardiesce</t>
  </si>
  <si>
    <t> Brontodonte belligérant</t>
  </si>
  <si>
    <t> Appel au festin</t>
  </si>
  <si>
    <t> Saccageurs morne-œil</t>
  </si>
  <si>
    <t> Capitaine de la Flotte implacable</t>
  </si>
  <si>
    <t> Gishath, avatar du Soleil</t>
  </si>
  <si>
    <t> Preneuse d'otage</t>
  </si>
  <si>
    <t> Huatli, poétesse guerrière</t>
  </si>
  <si>
    <t> Détrousseuse en maraude</t>
  </si>
  <si>
    <t> Crocs-de-sabre enragé</t>
  </si>
  <si>
    <t> Régisaure alpha</t>
  </si>
  <si>
    <t> Modeleurs de la nature</t>
  </si>
  <si>
    <t> Terreur du ciel</t>
  </si>
  <si>
    <t> Tishana, voix du tonnerre</t>
  </si>
  <si>
    <t> Vona, bouchère de Magan</t>
  </si>
  <si>
    <t> Vraska, chercheuse de reliques</t>
  </si>
  <si>
    <t> Ailes rafistolées</t>
  </si>
  <si>
    <t xml:space="preserve"> Galion du conquérant</t>
  </si>
  <si>
    <t xml:space="preserve"> Dague de radiesthésie</t>
  </si>
  <si>
    <t> Cuirassé de la Légion du crépuscule</t>
  </si>
  <si>
    <t> Pyrocanon élaboré</t>
  </si>
  <si>
    <t> Navire amiral sinistre</t>
  </si>
  <si>
    <t> Sentinelle dorée</t>
  </si>
  <si>
    <t> Calice du hiérophante</t>
  </si>
  <si>
    <t> Pilier des origines</t>
  </si>
  <si>
    <t> Coutelas de pirate</t>
  </si>
  <si>
    <t> Amulette primordiale</t>
  </si>
  <si>
    <t> Lame extractrice</t>
  </si>
  <si>
    <t> Totem sentinelle</t>
  </si>
  <si>
    <t> Caravelle enténébrée</t>
  </si>
  <si>
    <t> Goélette élégante</t>
  </si>
  <si>
    <t> Longue-vue ensorceleuse</t>
  </si>
  <si>
    <t xml:space="preserve"> Compas thaumaturgique</t>
  </si>
  <si>
    <t> Crique au trésor</t>
  </si>
  <si>
    <t> Bannière du Vainqueur</t>
  </si>
  <si>
    <t> Sommet du Crânedragon</t>
  </si>
  <si>
    <t> Catacombes noyées</t>
  </si>
  <si>
    <t> Champ de ruine</t>
  </si>
  <si>
    <t> Forteresse glaciaire</t>
  </si>
  <si>
    <t> Mont enraciné</t>
  </si>
  <si>
    <t> Bosquet de Solpétal</t>
  </si>
  <si>
    <t> Terra nullius</t>
  </si>
  <si>
    <t> Rivages inconnus</t>
  </si>
  <si>
    <t>280.</t>
  </si>
  <si>
    <t> Jace, mage de l'esprit ingénieux</t>
  </si>
  <si>
    <t>281.</t>
  </si>
  <si>
    <t> Désespoir du naufragé</t>
  </si>
  <si>
    <t>282.</t>
  </si>
  <si>
    <t> Courant saisissant</t>
  </si>
  <si>
    <t>283.</t>
  </si>
  <si>
    <t> Sentinelle de Jace</t>
  </si>
  <si>
    <t>284.</t>
  </si>
  <si>
    <t>285.</t>
  </si>
  <si>
    <t> Huatli, chevalière au dinosaure</t>
  </si>
  <si>
    <t>286.</t>
  </si>
  <si>
    <t> Retroussecorne de Huatli</t>
  </si>
  <si>
    <t>287.</t>
  </si>
  <si>
    <t> Encouragement de Huatli</t>
  </si>
  <si>
    <t>288.</t>
  </si>
  <si>
    <t> Monture bénie par le Soleil</t>
  </si>
  <si>
    <t>289.</t>
  </si>
  <si>
    <t>Fin déconcertante</t>
  </si>
  <si>
    <t>Évêque d'emprisonnement</t>
  </si>
  <si>
    <t>Espoir brûlant</t>
  </si>
  <si>
    <t>Rayon purifiant</t>
  </si>
  <si>
    <t>Championne de l'aube pérenne</t>
  </si>
  <si>
    <t>Marcheciel exultante</t>
  </si>
  <si>
    <t>Paladin affamé</t>
  </si>
  <si>
    <t>Précurseur de la Légion</t>
  </si>
  <si>
    <t>Cératops impérial</t>
  </si>
  <si>
    <t>Conquistador de la Légion</t>
  </si>
  <si>
    <t>Liens lumineux</t>
  </si>
  <si>
    <t>Hélioptère majestueux</t>
  </si>
  <si>
    <t>Martyre du crépuscule</t>
  </si>
  <si>
    <t>Consécration</t>
  </si>
  <si>
    <t>Paladin de l'expiation</t>
  </si>
  <si>
    <t>Fierté des conquérants</t>
  </si>
  <si>
    <t>Destinée radieuse</t>
  </si>
  <si>
    <t>Compagnon raptor</t>
  </si>
  <si>
    <t>Glorificatrice sanguine</t>
  </si>
  <si>
    <t>Aspirante marcheciel</t>
  </si>
  <si>
    <t>Massacrer les forts</t>
  </si>
  <si>
    <t>Sentinelle retroussecorne</t>
  </si>
  <si>
    <t>Décret du Sphinx</t>
  </si>
  <si>
    <t>Dévotion de l'écuyère</t>
  </si>
  <si>
    <t>Sentinelle du Soleil</t>
  </si>
  <si>
    <t>Ptérodonte à crête solaire</t>
  </si>
  <si>
    <t>Altisaure du temple</t>
  </si>
  <si>
    <t>Tyran aux mâchoires-collet</t>
  </si>
  <si>
    <t>Zetalpa, Aube primordiale</t>
  </si>
  <si>
    <t>Ordre de l'amirale</t>
  </si>
  <si>
    <t>Incursion aquatique</t>
  </si>
  <si>
    <t>Coupe-bourse astucieuse</t>
  </si>
  <si>
    <t>Marée déferlante</t>
  </si>
  <si>
    <t>Obsession curieuse</t>
  </si>
  <si>
    <t>Hisseuse de gréement morne-œil</t>
  </si>
  <si>
    <t>Expulsion d'Orazca</t>
  </si>
  <si>
    <t>Déluge de souvenirs</t>
  </si>
  <si>
    <t>Entourloupe</t>
  </si>
  <si>
    <t>Amnésie induite</t>
  </si>
  <si>
    <t>Corsaire à voile volante</t>
  </si>
  <si>
    <t>Éveil de Kumena</t>
  </si>
  <si>
    <t>Héraut à l'habit de brume</t>
  </si>
  <si>
    <t>Nezahal, Marée primordiale</t>
  </si>
  <si>
    <t>Dispersé aux quatre vents</t>
  </si>
  <si>
    <t>Faufileuse d'onde</t>
  </si>
  <si>
    <t>Augure sophiopotame</t>
  </si>
  <si>
    <t>Riche marin</t>
  </si>
  <si>
    <t>Pied marin</t>
  </si>
  <si>
    <t>Oracle des fonds marins</t>
  </si>
  <si>
    <t>Secrets de la cité d'or</t>
  </si>
  <si>
    <t>Expert d'Ouidargent</t>
  </si>
  <si>
    <t>Pillard sirène</t>
  </si>
  <si>
    <t>Vaurienne insaisissable</t>
  </si>
  <si>
    <t>Âme des rapides</t>
  </si>
  <si>
    <t>Enrouleur des tours</t>
  </si>
  <si>
    <t>Vigile sous serment</t>
  </si>
  <si>
    <t>Navigatrice du flux temporel</t>
  </si>
  <si>
    <t>Maraudeuse à voile volante de guerre</t>
  </si>
  <si>
    <t>Nœud découlant</t>
  </si>
  <si>
    <t>Flot artériel</t>
  </si>
  <si>
    <t>Surveillant de canal</t>
  </si>
  <si>
    <t>Champion du crépuscule</t>
  </si>
  <si>
    <t>Obscure requête</t>
  </si>
  <si>
    <t>Coffre du moribond</t>
  </si>
  <si>
    <t>Chasseur de dinosaures</t>
  </si>
  <si>
    <t>Empoisonneuse de la Flotte implacable</t>
  </si>
  <si>
    <t>Batailleur du crépuscule</t>
  </si>
  <si>
    <t>Zélateur de la Légion du crépuscule</t>
  </si>
  <si>
    <t>Abordeuse de la Flotte des grands fonds</t>
  </si>
  <si>
    <t>Précurseuse de la Coalition</t>
  </si>
  <si>
    <t>Décès doré</t>
  </si>
  <si>
    <t>Vaurien avide</t>
  </si>
  <si>
    <t>Horrible destin</t>
  </si>
  <si>
    <t>Empaler</t>
  </si>
  <si>
    <t>Acquisition de l'esprit supérieur</t>
  </si>
  <si>
    <t>Harpie des mausolées</t>
  </si>
  <si>
    <t>Instant d'envie</t>
  </si>
  <si>
    <t>Vampire assermenté</t>
  </si>
  <si>
    <t>Saccageur impitoyable</t>
  </si>
  <si>
    <t>Chupacabra vorace</t>
  </si>
  <si>
    <t>Embuscade des pillards</t>
  </si>
  <si>
    <t>Recouvrement</t>
  </si>
  <si>
    <t>Marcheciel sadique</t>
  </si>
  <si>
    <t>Tetzimoc, Mort primordiale</t>
  </si>
  <si>
    <t>Bandit des tombes</t>
  </si>
  <si>
    <t>Prophétesse du crépuscule</t>
  </si>
  <si>
    <t>Revenant vampire</t>
  </si>
  <si>
    <t>Faim de Vona</t>
  </si>
  <si>
    <t>Vampire vorace</t>
  </si>
  <si>
    <t>Soleil de sang</t>
  </si>
  <si>
    <t>Canonnade</t>
  </si>
  <si>
    <t>Don d'Hardiesce</t>
  </si>
  <si>
    <t>Flibustière des hardis</t>
  </si>
  <si>
    <t>Bravade de la boucanière</t>
  </si>
  <si>
    <t>Ivoirodonte chargeur</t>
  </si>
  <si>
    <t>Boucanière audacieuse</t>
  </si>
  <si>
    <t>Casse-cou de la Flotte implacable</t>
  </si>
  <si>
    <t>Etali, Tempête primordiale</t>
  </si>
  <si>
    <t>Brandon fanatique</t>
  </si>
  <si>
    <t>Précurseur de l'Empire</t>
  </si>
  <si>
    <t>Forme du dinosaure</t>
  </si>
  <si>
    <t>Crachemort à jabots</t>
  </si>
  <si>
    <t>Pionnier gobelin</t>
  </si>
  <si>
    <t>Mutinerie</t>
  </si>
  <si>
    <t>Raptor à dents d'aiguille</t>
  </si>
  <si>
    <t>Raptor d'Orazca</t>
  </si>
  <si>
    <t>Pillage de pirate</t>
  </si>
  <si>
    <t>Rage téméraire</t>
  </si>
  <si>
    <t>Phénix ravivé</t>
  </si>
  <si>
    <t>Voir rouge</t>
  </si>
  <si>
    <t>Ébranler les fondations</t>
  </si>
  <si>
    <t>Fracasser</t>
  </si>
  <si>
    <t>Férocidontes plaqués d'argent</t>
  </si>
  <si>
    <t>Ruée de crêtecornes</t>
  </si>
  <si>
    <t>Brétailleur de la Flotte de la tempête</t>
  </si>
  <si>
    <t>Raptor à col solaire</t>
  </si>
  <si>
    <t>Corsaire bravache</t>
  </si>
  <si>
    <t>Couronne de Tilonalli</t>
  </si>
  <si>
    <t>Invocatrice de Tilonalli</t>
  </si>
  <si>
    <t>Pulsion agressive</t>
  </si>
  <si>
    <t>Cacophodonte</t>
  </si>
  <si>
    <t>Progéniture adorée</t>
  </si>
  <si>
    <t>Gueuleffroi colossal</t>
  </si>
  <si>
    <t>Meneur du troupeau à crête</t>
  </si>
  <si>
    <t>Élite de Plongeracine</t>
  </si>
  <si>
    <t>Saut dans l'inconnu</t>
  </si>
  <si>
    <t>Précurseuse des Hérauts</t>
  </si>
  <si>
    <t>Ghalta, Faim primordiale</t>
  </si>
  <si>
    <t>Pisteuse du bosquet vermeil</t>
  </si>
  <si>
    <t>Vétérane endurcie</t>
  </si>
  <si>
    <t>Chasse aux plus faibles</t>
  </si>
  <si>
    <t>Porteuse de jade</t>
  </si>
  <si>
    <t>Artisan du jade</t>
  </si>
  <si>
    <t>Ranger jadefeu</t>
  </si>
  <si>
    <t>Pionnière née de la jungle</t>
  </si>
  <si>
    <t>Chevalier de la ruée</t>
  </si>
  <si>
    <t>Naturalisation</t>
  </si>
  <si>
    <t>Crêtéchine d'Orazca</t>
  </si>
  <si>
    <t>Armosaure luxuriant</t>
  </si>
  <si>
    <t>Chemin de la découverte</t>
  </si>
  <si>
    <t>Polyraptor</t>
  </si>
  <si>
    <t>Force de la meute</t>
  </si>
  <si>
    <t>Gardienne expéditive</t>
  </si>
  <si>
    <t>Dryade de jeunes pousses</t>
  </si>
  <si>
    <t>Brontodonte farouche</t>
  </si>
  <si>
    <t>Migration de la meute grondante</t>
  </si>
  <si>
    <t>Crocs-de-sabre rétif</t>
  </si>
  <si>
    <t>Modeleur de monde</t>
  </si>
  <si>
    <t>Angrath aux chaînes de flamme</t>
  </si>
  <si>
    <t>Voyant d'Atzocan</t>
  </si>
  <si>
    <t>Azor, porteur de la Loi</t>
  </si>
  <si>
    <t>Bagarreur morne-œil</t>
  </si>
  <si>
    <t>Brise-cou de la Flotte implacable</t>
  </si>
  <si>
    <t>Elenda, la Rose du crépuscule</t>
  </si>
  <si>
    <t>Montée d'Hadana -&gt; Temple ailé d'Orazca</t>
  </si>
  <si>
    <t>Huatli, championne radieuse</t>
  </si>
  <si>
    <t>Voyage vers l'Éternité -&gt; Atzal, caverne de l'Éternité</t>
  </si>
  <si>
    <t>Fureteur de la jungle</t>
  </si>
  <si>
    <t>Kumena, tyran d'Orazca</t>
  </si>
  <si>
    <t>Lieutenante de la Légion</t>
  </si>
  <si>
    <t>Lieuse-brume ondine</t>
  </si>
  <si>
    <t>Chemin de l'ardeur -&gt; Metzali, tour de triomphe</t>
  </si>
  <si>
    <t>Procession profane -&gt; Tombeau de la Rose du crépuscule</t>
  </si>
  <si>
    <t>Pillarde protéenne</t>
  </si>
  <si>
    <t>Régisaure enragé</t>
  </si>
  <si>
    <t>Raptor implacable</t>
  </si>
  <si>
    <t>Griffon resplendissant</t>
  </si>
  <si>
    <t>Cératops cornesiège</t>
  </si>
  <si>
    <t>Cavaleuse de la Flotte de la tempête</t>
  </si>
  <si>
    <t>Assaut du caveau -&gt; Caveau de Catlacan</t>
  </si>
  <si>
    <t>Zacama, Calamité primordiale</t>
  </si>
  <si>
    <t>Amalgame éveillé</t>
  </si>
  <si>
    <t>Portail d'Azor -&gt; Sanctuaire du Soleil</t>
  </si>
  <si>
    <t>Crochet du capitaine</t>
  </si>
  <si>
    <t>Barrière étincelante</t>
  </si>
  <si>
    <t>Vigile d'or -&gt; Garnison de la forge d'or</t>
  </si>
  <si>
    <t>Le Soleil immortel</t>
  </si>
  <si>
    <t>Relique d'Orazca</t>
  </si>
  <si>
    <t>Pierre tombale silencieuse</t>
  </si>
  <si>
    <t>Arche d'Orazca</t>
  </si>
  <si>
    <t>Land</t>
  </si>
  <si>
    <t>Vraska, gorgone rusée</t>
  </si>
  <si>
    <t>Championne vampire</t>
  </si>
  <si>
    <t>Conquistador de Vraska</t>
  </si>
  <si>
    <t>Dédain de Vraska</t>
  </si>
  <si>
    <t>Angrath, pirate minotaure</t>
  </si>
  <si>
    <t>Embusqueur d'Angrath</t>
  </si>
  <si>
    <t>Mathurin gobelin</t>
  </si>
  <si>
    <t>Fureur d'Angrath</t>
  </si>
  <si>
    <t>Karn, scion d'Urza</t>
  </si>
  <si>
    <t>Volonté inflexible</t>
  </si>
  <si>
    <t>Sentinelle avemain</t>
  </si>
  <si>
    <t>Baird, intendant d'Argive</t>
  </si>
  <si>
    <t>Garde d'honneur bénaliane</t>
  </si>
  <si>
    <t>Maréchal bénalian</t>
  </si>
  <si>
    <t>Lumière bénie</t>
  </si>
  <si>
    <t>À bord de l'Aquilon</t>
  </si>
  <si>
    <t>Appel de la cavalerie</t>
  </si>
  <si>
    <t>Charge</t>
  </si>
  <si>
    <t>Trappeuse d'Avenant</t>
  </si>
  <si>
    <t>Danitha Capashen, parangon</t>
  </si>
  <si>
    <t>Archéologue audacieuse</t>
  </si>
  <si>
    <t>Garde du corps intrépide</t>
  </si>
  <si>
    <t>Adoubement</t>
  </si>
  <si>
    <t>Evra, témoin d'Alcyon</t>
  </si>
  <si>
    <t>Éléphant d'excavation</t>
  </si>
  <si>
    <t>Chute de l'Empire Thran</t>
  </si>
  <si>
    <t>Grâce curative</t>
  </si>
  <si>
    <t>Histoire de Bénalia</t>
  </si>
  <si>
    <t>Invocation de la divinité</t>
  </si>
  <si>
    <t>Chevalière de la grâce</t>
  </si>
  <si>
    <t>Chevalière de la Nouvelle Bénalia</t>
  </si>
  <si>
    <t>Kwende, fierté de Fémeiref</t>
  </si>
  <si>
    <t>Lyra Aubevenant</t>
  </si>
  <si>
    <t>Licorne de mesa</t>
  </si>
  <si>
    <t>Sur les ailes de Serra</t>
  </si>
  <si>
    <t>Coursier pégase</t>
  </si>
  <si>
    <t>Esprit du sanctuaire</t>
  </si>
  <si>
    <t>Sceller</t>
  </si>
  <si>
    <t>Sergent d'armes</t>
  </si>
  <si>
    <t>Disciple de Serra</t>
  </si>
  <si>
    <t>Shalaï, Voix de l'abondance</t>
  </si>
  <si>
    <t>Teshar, apôtre de l'Ancêtre</t>
  </si>
  <si>
    <t>Poétesse tragique</t>
  </si>
  <si>
    <t>Triomphe de Gerrard</t>
  </si>
  <si>
    <t>Salve désastreuse d'Urza</t>
  </si>
  <si>
    <t>Rituel légendaire</t>
  </si>
  <si>
    <t>Drakôn de l'Académie</t>
  </si>
  <si>
    <t>Mage compagnon de l'Académie</t>
  </si>
  <si>
    <t>La Guerre des Antiquités</t>
  </si>
  <si>
    <t>Vol ésotérique</t>
  </si>
  <si>
    <t>Assistant de l'artificier</t>
  </si>
  <si>
    <t>Stupéfier</t>
  </si>
  <si>
    <t>Clin d'œil</t>
  </si>
  <si>
    <t>Sphinx déchiffre-nuage</t>
  </si>
  <si>
    <t>Claqueur des eaux froides</t>
  </si>
  <si>
    <t>Rune de garde du conservateur</t>
  </si>
  <si>
    <t>Congélation</t>
  </si>
  <si>
    <t>Excavatrice appliquée</t>
  </si>
  <si>
    <t>Divination</t>
  </si>
  <si>
    <t>Explorateur homaride</t>
  </si>
  <si>
    <t>Entre les griffes de Bolas</t>
  </si>
  <si>
    <t>Déchirure temporelle de Karn</t>
  </si>
  <si>
    <t>Escroc ondin</t>
  </si>
  <si>
    <t>La conjecture du Mirari</t>
  </si>
  <si>
    <t>Naban, doyen de l'itération</t>
  </si>
  <si>
    <t>Naru Meha, maître sorcier</t>
  </si>
  <si>
    <t>Option</t>
  </si>
  <si>
    <t>Champ de préscience</t>
  </si>
  <si>
    <t>Coureuse de reliques</t>
  </si>
  <si>
    <t>Opération de sauvetage</t>
  </si>
  <si>
    <t>Sage de Lat-Nam</t>
  </si>
  <si>
    <t>Sentinelle du Trident de perles</t>
  </si>
  <si>
    <t>Slinn Voda, la Profondeur ascendante</t>
  </si>
  <si>
    <t>Syncope</t>
  </si>
  <si>
    <t>Djinn des tempêtes</t>
  </si>
  <si>
    <t>Tetsuko Umezawa, fugitive</t>
  </si>
  <si>
    <t>Temps des glaces</t>
  </si>
  <si>
    <t>Érudit tolarian</t>
  </si>
  <si>
    <t>Débobinage</t>
  </si>
  <si>
    <t>Arcaniste vodalian</t>
  </si>
  <si>
    <t>Poids de la mémoire</t>
  </si>
  <si>
    <t>Riposte de sorcier</t>
  </si>
  <si>
    <t>Zahid, djinn de la lampe</t>
  </si>
  <si>
    <t>Bénédiction de Belzenlok</t>
  </si>
  <si>
    <t>Prédicatrice de la Coterie</t>
  </si>
  <si>
    <t>Paladin de la Coterie</t>
  </si>
  <si>
    <t>Envoûteuse écorcheuse de Caligo</t>
  </si>
  <si>
    <t>Réduit à néant</t>
  </si>
  <si>
    <t>Tourment de Chaînes</t>
  </si>
  <si>
    <t>Obscur marché</t>
  </si>
  <si>
    <t>Thallidé à fleurs de mort</t>
  </si>
  <si>
    <t>Vigueur démoniaque</t>
  </si>
  <si>
    <t>Seigneur démon Belzenlok</t>
  </si>
  <si>
    <t>Dépouiller</t>
  </si>
  <si>
    <t>Ombre d'effroi</t>
  </si>
  <si>
    <t>Sentinelle servile</t>
  </si>
  <si>
    <t>La Renaissance de l'aîné</t>
  </si>
  <si>
    <t>Étriper</t>
  </si>
  <si>
    <t>Abomination sauvage</t>
  </si>
  <si>
    <t>Dernière séparation</t>
  </si>
  <si>
    <t>Infection fongoïde</t>
  </si>
  <si>
    <t>Josu Vess, chevalier liche</t>
  </si>
  <si>
    <t>Kazarov, sengien pur-sang</t>
  </si>
  <si>
    <t>Chevalière de la malice</t>
  </si>
  <si>
    <t>Maîtrise de la liche</t>
  </si>
  <si>
    <t>Fantôme persistant</t>
  </si>
  <si>
    <t>Les Saintes Écritures phyrexianes</t>
  </si>
  <si>
    <t>Nichée de rats</t>
  </si>
  <si>
    <t>Rituel de Belzenlok</t>
  </si>
  <si>
    <t>Règlement de comptes</t>
  </si>
  <si>
    <t>Récupération d'âmes</t>
  </si>
  <si>
    <t>Confesseur de la forteresse</t>
  </si>
  <si>
    <t>Thallidé omnivore</t>
  </si>
  <si>
    <t>Aruspice thallidé</t>
  </si>
  <si>
    <t>Torgaar, famine incarnée</t>
  </si>
  <si>
    <t>Urgoros, Lui-qui-est-vide</t>
  </si>
  <si>
    <t>Offrande vicieuse</t>
  </si>
  <si>
    <t>Murmure, liturgiste de sang</t>
  </si>
  <si>
    <t>Acolyte Vent des vertus</t>
  </si>
  <si>
    <t>Yargle, glouton d'Urborg</t>
  </si>
  <si>
    <t>Offrande abjecte de Yaugzebul</t>
  </si>
  <si>
    <t>Gobelin d'hématite</t>
  </si>
  <si>
    <t>Champion de la Flamme</t>
  </si>
  <si>
    <t>Frappe fervente</t>
  </si>
  <si>
    <t>Intervention ardente</t>
  </si>
  <si>
    <t>Combat par le feu</t>
  </si>
  <si>
    <t>Élémental de feu</t>
  </si>
  <si>
    <t>Expert Poingdefeu</t>
  </si>
  <si>
    <t>La première éruption</t>
  </si>
  <si>
    <t>La Flamme de Keld</t>
  </si>
  <si>
    <t>Rage hystérique</t>
  </si>
  <si>
    <t>Chroniqueuse guitûke</t>
  </si>
  <si>
    <t>Mage compagnon guitûke</t>
  </si>
  <si>
    <t>Coureur des laves guitûk</t>
  </si>
  <si>
    <t>Barrage gobelin</t>
  </si>
  <si>
    <t>Tournoyeur de chaînes gobelin</t>
  </si>
  <si>
    <t>Chef de guerre gobelin</t>
  </si>
  <si>
    <t>Bombardement incertain</t>
  </si>
  <si>
    <t>Jaya Ballard</t>
  </si>
  <si>
    <t>Fournaise immolatrice de Jaya</t>
  </si>
  <si>
    <t>Brigadier kelde</t>
  </si>
  <si>
    <t>Pillarde kelde</t>
  </si>
  <si>
    <t>Meneur de guerre kelde</t>
  </si>
  <si>
    <t>Vandale orque</t>
  </si>
  <si>
    <t>Foudre irradiante</t>
  </si>
  <si>
    <t>Cyclope déchaîné</t>
  </si>
  <si>
    <t>Folie furieuse</t>
  </si>
  <si>
    <t>Bouleversement sismique</t>
  </si>
  <si>
    <t>Feu shivân</t>
  </si>
  <si>
    <t>Commandant des assiégeants</t>
  </si>
  <si>
    <t>Prospecteur skirkien</t>
  </si>
  <si>
    <t>Skizzik</t>
  </si>
  <si>
    <t>Skwi, l'immortel</t>
  </si>
  <si>
    <t>Géant bicéphale</t>
  </si>
  <si>
    <t>Valduk, gardien de la Flamme</t>
  </si>
  <si>
    <t>Verix Ailelame</t>
  </si>
  <si>
    <t>Phénix au cri de guerre</t>
  </si>
  <si>
    <t>Fureur du seigneur de guerre</t>
  </si>
  <si>
    <t>Éclair de sorcier</t>
  </si>
  <si>
    <t>Impulsion audacieuse</t>
  </si>
  <si>
    <t>Animus ancien</t>
  </si>
  <si>
    <t>Armement arboricole</t>
  </si>
  <si>
    <t>Avaleur baloth</t>
  </si>
  <si>
    <t>Lien brisé</t>
  </si>
  <si>
    <t>Limon corrosif</t>
  </si>
  <si>
    <t>Druidesse terrelfe</t>
  </si>
  <si>
    <t>Pépinières de champignons</t>
  </si>
  <si>
    <t>Bénédiction selon Gaia</t>
  </si>
  <si>
    <t>Protecteur de Gaia</t>
  </si>
  <si>
    <t>Don de croissance</t>
  </si>
  <si>
    <t>Naître des cendres</t>
  </si>
  <si>
    <t>Grunn, le roi solitaire</t>
  </si>
  <si>
    <t>Vœu druidique de Kamahl</t>
  </si>
  <si>
    <t>Druidesse krosiane</t>
  </si>
  <si>
    <t>Elfes de Llanowar</t>
  </si>
  <si>
    <t>Représentante de Llanowar</t>
  </si>
  <si>
    <t>Éclaireur de Llanowar</t>
  </si>
  <si>
    <t>Araignée mammouth</t>
  </si>
  <si>
    <t>Marwyn, la nourricière</t>
  </si>
  <si>
    <t>La Restauration de Dominaria</t>
  </si>
  <si>
    <t>Multani, avatar de la Yavimaya</t>
  </si>
  <si>
    <t>Spirale de la nature</t>
  </si>
  <si>
    <t>Transpercer le ciel</t>
  </si>
  <si>
    <t>Guivre primordiale</t>
  </si>
  <si>
    <t>Migration de saprobiontes</t>
  </si>
  <si>
    <t>Chant de Freyalise</t>
  </si>
  <si>
    <t>Essaim de spores</t>
  </si>
  <si>
    <t>Thallidé fritillaire</t>
  </si>
  <si>
    <t>Champion Feuille-Acier</t>
  </si>
  <si>
    <t>Éveil sylvestre</t>
  </si>
  <si>
    <t>Allosaure territorial</t>
  </si>
  <si>
    <t>Élémental d'épines</t>
  </si>
  <si>
    <t>Kavru sauvage</t>
  </si>
  <si>
    <t>Force verdoyante</t>
  </si>
  <si>
    <t>Carnage de la forêt</t>
  </si>
  <si>
    <t>Saproberger de la Yavimaya</t>
  </si>
  <si>
    <t>Adeliz, le vent de cendres</t>
  </si>
  <si>
    <t>Arvad le maudit</t>
  </si>
  <si>
    <t>Aryel, chevalière Vent des vertus</t>
  </si>
  <si>
    <t>Darigaaz réincarné</t>
  </si>
  <si>
    <t>Garna, la Flamme de sang</t>
  </si>
  <si>
    <t>Grand seigneur de guerre Radha</t>
  </si>
  <si>
    <t>Hallar, le pyrarcher</t>
  </si>
  <si>
    <t>Djoïra, capitaine de l'Aquilon</t>
  </si>
  <si>
    <t>Jodah, archimage éternel</t>
  </si>
  <si>
    <t>Muldrotha, la marée funéraire</t>
  </si>
  <si>
    <t>Serment de Téfeiri</t>
  </si>
  <si>
    <t>Renaissance glorieuse des Archéens</t>
  </si>
  <si>
    <t>Raff Capashen, mage de navire</t>
  </si>
  <si>
    <t>Rona, disciple de Gix</t>
  </si>
  <si>
    <t>Shanna, héritage de Sissay</t>
  </si>
  <si>
    <t>Fongepied, le clandestin</t>
  </si>
  <si>
    <t>Tatyova, druidesse benthique</t>
  </si>
  <si>
    <t>Téfeiri, héros de Dominaria</t>
  </si>
  <si>
    <t>Tiana, pourvoyeuse de navire</t>
  </si>
  <si>
    <t>Planeur d'aeszir</t>
  </si>
  <si>
    <t>Mur d'amarante</t>
  </si>
  <si>
    <t>Lamenoire reforgée</t>
  </si>
  <si>
    <t>Chandelle de suif de sang</t>
  </si>
  <si>
    <t>Sphère d'amortissement</t>
  </si>
  <si>
    <t>Lame de l'aïeul</t>
  </si>
  <si>
    <t>Lotus doré</t>
  </si>
  <si>
    <t>Vigiles de Koïlos</t>
  </si>
  <si>
    <t>Heaume de la multitude</t>
  </si>
  <si>
    <t>Golem rugissant</t>
  </si>
  <si>
    <t>Manipulateur glacial</t>
  </si>
  <si>
    <t>Familier de Djoïra</t>
  </si>
  <si>
    <t>Lance de joute</t>
  </si>
  <si>
    <t>Djaggernaut</t>
  </si>
  <si>
    <t>Auto-réplicateur de Mishra</t>
  </si>
  <si>
    <t>Mox d'ambre</t>
  </si>
  <si>
    <t>Boussole de navigateur</t>
  </si>
  <si>
    <t>Vagabond pardique</t>
  </si>
  <si>
    <t>Éclat de lithoforce</t>
  </si>
  <si>
    <t>Bouclier du royaume</t>
  </si>
  <si>
    <t>Épée courte</t>
  </si>
  <si>
    <t>Arpenteur jaillissant</t>
  </si>
  <si>
    <t>Baguette de sorcier</t>
  </si>
  <si>
    <t>Construction d'entraînement</t>
  </si>
  <si>
    <t>Portail temporel thran</t>
  </si>
  <si>
    <t>Traxos, fléau de Kroog</t>
  </si>
  <si>
    <t>Grimoire d'Urza</t>
  </si>
  <si>
    <t>Servant voltaïque</t>
  </si>
  <si>
    <t>Aquilon</t>
  </si>
  <si>
    <t>Forteresse de la Coterie</t>
  </si>
  <si>
    <t>Rectorat du haut des falaises</t>
  </si>
  <si>
    <t>Port de l'arrière-pays</t>
  </si>
  <si>
    <t>Chapelle isolée</t>
  </si>
  <si>
    <t>Mémorial à la folie</t>
  </si>
  <si>
    <t>Mémorial au génie</t>
  </si>
  <si>
    <t>Mémorial à la gloire</t>
  </si>
  <si>
    <t>Mémorial à l'unité</t>
  </si>
  <si>
    <t>Mémorial à la guerre</t>
  </si>
  <si>
    <t>Chutes de soufre</t>
  </si>
  <si>
    <t>Cimetière des sylves</t>
  </si>
  <si>
    <t>Vide zhalfirin</t>
  </si>
  <si>
    <t xml:space="preserve">Plaine 3 </t>
  </si>
  <si>
    <t xml:space="preserve">Plaine 4 </t>
  </si>
  <si>
    <t>Île 4</t>
  </si>
  <si>
    <t>Marais 4</t>
  </si>
  <si>
    <t>Montagne3</t>
  </si>
  <si>
    <t>Montagne 4</t>
  </si>
  <si>
    <t>Forêt 4</t>
  </si>
  <si>
    <t>Téfeiri, plieur de temps</t>
  </si>
  <si>
    <t>Machinations temporelles</t>
  </si>
  <si>
    <t>Niambi, guérisseuse fidèle</t>
  </si>
  <si>
    <t>Sentinelle de Téfeiri</t>
  </si>
  <si>
    <t>Chandra, pyromancienne audacieuse</t>
  </si>
  <si>
    <t>Surgissement de Chandra</t>
  </si>
  <si>
    <t>Chien karpluséan</t>
  </si>
  <si>
    <t>Pèlerin pyromantique</t>
  </si>
  <si>
    <t>Chantefeu et Languesoleil</t>
  </si>
  <si>
    <t>Égide des Cieux</t>
  </si>
  <si>
    <t>Artificière au bouclier d'Éther</t>
  </si>
  <si>
    <t>Ajani, adversaire des tyrans</t>
  </si>
  <si>
    <t>La dernière bataille d'Ajani</t>
  </si>
  <si>
    <t>Frère de bande d'Ajani</t>
  </si>
  <si>
    <t>Accueil d'Ajani</t>
  </si>
  <si>
    <t>Ange de l'aube</t>
  </si>
  <si>
    <t>Maître-recruteur de cavalerie</t>
  </si>
  <si>
    <t>Nova purificatrice</t>
  </si>
  <si>
    <t>Aumônière du point du jour</t>
  </si>
  <si>
    <t>Prêtre nain</t>
  </si>
  <si>
    <t>Cavalerie vaillante</t>
  </si>
  <si>
    <t>Héraut de la foi</t>
  </si>
  <si>
    <t>Cage du hiéromancien</t>
  </si>
  <si>
    <t>Isoler</t>
  </si>
  <si>
    <t>Chevalier de l'ivoire</t>
  </si>
  <si>
    <t>Promesse de la chevalière</t>
  </si>
  <si>
    <t>Lena, championne dévouée</t>
  </si>
  <si>
    <t>Avant-garde léonine</t>
  </si>
  <si>
    <t>Chef de guerre léonin</t>
  </si>
  <si>
    <t>Briseur de ligne loxodon</t>
  </si>
  <si>
    <t>Mentor des humbles</t>
  </si>
  <si>
    <t>Sonneur de la milice</t>
  </si>
  <si>
    <t>Chevalier novice</t>
  </si>
  <si>
    <t>Lestegriffe d'Oreskos</t>
  </si>
  <si>
    <t>Clerc pénitent</t>
  </si>
  <si>
    <t>Ange resplendissant</t>
  </si>
  <si>
    <t>Revitaliser</t>
  </si>
  <si>
    <t>Faucon aux ailes de rouille</t>
  </si>
  <si>
    <t>Jument du bouclier</t>
  </si>
  <si>
    <t>Cerf à couronne d'étoiles</t>
  </si>
  <si>
    <t>Purificatrice solaire</t>
  </si>
  <si>
    <t>Prendre sa vengeance</t>
  </si>
  <si>
    <t>Bête de somme fidèle</t>
  </si>
  <si>
    <t>Chevalière valeureuse</t>
  </si>
  <si>
    <t>Tunnel d'Éther</t>
  </si>
  <si>
    <t>Magevent avemain</t>
  </si>
  <si>
    <t>Pionnière de l'aviation</t>
  </si>
  <si>
    <t>Révocation</t>
  </si>
  <si>
    <t>Mousse disparu</t>
  </si>
  <si>
    <t>Djinn aux souhaits</t>
  </si>
  <si>
    <t>Rétrécir</t>
  </si>
  <si>
    <t>Dispersion d'essence</t>
  </si>
  <si>
    <t>Mage d'exclusion</t>
  </si>
  <si>
    <t>Serpent de mer à jabots</t>
  </si>
  <si>
    <t>Prodige mécanique</t>
  </si>
  <si>
    <t>Forme fantôme</t>
  </si>
  <si>
    <t>Érudit de l'horizon</t>
  </si>
  <si>
    <t>Altération métamorphe</t>
  </si>
  <si>
    <t>Image miroir</t>
  </si>
  <si>
    <t>Meneur de brume</t>
  </si>
  <si>
    <t>Archéologue mystique</t>
  </si>
  <si>
    <t>Sibylle</t>
  </si>
  <si>
    <t>Omniscience</t>
  </si>
  <si>
    <t>Fusion avec la machine</t>
  </si>
  <si>
    <t>Reconstruction patiente</t>
  </si>
  <si>
    <t>Corrosion psychique</t>
  </si>
  <si>
    <t>Sai, maître mécanoptériste</t>
  </si>
  <si>
    <t>Récupératrice de secrets</t>
  </si>
  <si>
    <t>Érudit des étoiles</t>
  </si>
  <si>
    <t>Tamis</t>
  </si>
  <si>
    <t>Animeur talentueux</t>
  </si>
  <si>
    <t>Sommeil</t>
  </si>
  <si>
    <t>Drakôn happeur</t>
  </si>
  <si>
    <t>Fantôme suprême</t>
  </si>
  <si>
    <t>Jument de la houle</t>
  </si>
  <si>
    <t>Volte-face</t>
  </si>
  <si>
    <t>Tezzeret, maître artificier</t>
  </si>
  <si>
    <t>Complètement perdu</t>
  </si>
  <si>
    <t>Refroidissement inconfortable</t>
  </si>
  <si>
    <t>Mur de brume</t>
  </si>
  <si>
    <t>Sphinx déchiffre-vent</t>
  </si>
  <si>
    <t>Endurance anormale</t>
  </si>
  <si>
    <t>Divination de sang</t>
  </si>
  <si>
    <t>Piétineur des marécages</t>
  </si>
  <si>
    <t>Dragon d'os</t>
  </si>
  <si>
    <t>Enfant de la nuit</t>
  </si>
  <si>
    <t>Baron de la mort</t>
  </si>
  <si>
    <t>Démon des catastrophes</t>
  </si>
  <si>
    <t>Goule du diregraf</t>
  </si>
  <si>
    <t>Dissident damné</t>
  </si>
  <si>
    <t>Contrainte</t>
  </si>
  <si>
    <t>Épicurien du sang</t>
  </si>
  <si>
    <t>Spectre sinistre</t>
  </si>
  <si>
    <t>Omnipotence étiolée</t>
  </si>
  <si>
    <t>Fossoyeur</t>
  </si>
  <si>
    <t>Maréchal de cimetière</t>
  </si>
  <si>
    <t>Bretteur à gages</t>
  </si>
  <si>
    <t>Horreur infectieuse</t>
  </si>
  <si>
    <t>Jugement infernal</t>
  </si>
  <si>
    <t>Isareth l'éveilleuse</t>
  </si>
  <si>
    <t>Caresse de la liche</t>
  </si>
  <si>
    <t>Liliana, épargnée par la mort</t>
  </si>
  <si>
    <t>Pacte de Liliana</t>
  </si>
  <si>
    <t>Homicide</t>
  </si>
  <si>
    <t>Soif du cauchemar</t>
  </si>
  <si>
    <t>Ouvrez les tombes !</t>
  </si>
  <si>
    <t>Liche aux phylactères</t>
  </si>
  <si>
    <t>Jument de la peste</t>
  </si>
  <si>
    <t>Harpie vorace</t>
  </si>
  <si>
    <t>Squelette réassemblable</t>
  </si>
  <si>
    <t>Reviviscence</t>
  </si>
  <si>
    <t>Archer squelette</t>
  </si>
  <si>
    <t>Gravesang marcheciel</t>
  </si>
  <si>
    <t>Morsure de la souveraine</t>
  </si>
  <si>
    <t>Approvisionneuse du raccommodeur</t>
  </si>
  <si>
    <t>Spores étrangleuses</t>
  </si>
  <si>
    <t>Zombie bicéphale</t>
  </si>
  <si>
    <t>Nouveau-né vampire</t>
  </si>
  <si>
    <t>Souveraine vampire</t>
  </si>
  <si>
    <t>Cadavre ambulant</t>
  </si>
  <si>
    <t>Lune alpine</t>
  </si>
  <si>
    <t>Zénith du pouvoir</t>
  </si>
  <si>
    <t>Pestefeu</t>
  </si>
  <si>
    <t>Élémental catalytique</t>
  </si>
  <si>
    <t>Oracle sciaphile</t>
  </si>
  <si>
    <t>Dragon exigeant</t>
  </si>
  <si>
    <t>Pyromancien dédaigneux</t>
  </si>
  <si>
    <t>Double lancer</t>
  </si>
  <si>
    <t>Œuf de dragon</t>
  </si>
  <si>
    <t>Électrifier</t>
  </si>
  <si>
    <t>Fin ardente</t>
  </si>
  <si>
    <t>Instigateur gobelin</t>
  </si>
  <si>
    <t>Motiveur gobelin</t>
  </si>
  <si>
    <t>Maître-vandale gobelin</t>
  </si>
  <si>
    <t>Gobelin des rues</t>
  </si>
  <si>
    <t>Diables ravageurs</t>
  </si>
  <si>
    <t>Minotaure hostile</t>
  </si>
  <si>
    <t>Monstruosité de la fournaise</t>
  </si>
  <si>
    <t>Lathliss, reine des dragons</t>
  </si>
  <si>
    <t>Hache de lave</t>
  </si>
  <si>
    <t>Jument des éclairs</t>
  </si>
  <si>
    <t>Frappe foudroyante</t>
  </si>
  <si>
    <t>Ogre onakke</t>
  </si>
  <si>
    <t>Sarkhan, le sang de feu</t>
  </si>
  <si>
    <t>Descellement de Sarkhan</t>
  </si>
  <si>
    <t>Choc</t>
  </si>
  <si>
    <t>Géante brise-siège</t>
  </si>
  <si>
    <t>Liquation</t>
  </si>
  <si>
    <t>Dragon languefoudre</t>
  </si>
  <si>
    <t>Cracher des flammes</t>
  </si>
  <si>
    <t>Faille tectonique</t>
  </si>
  <si>
    <t>Splaf !</t>
  </si>
  <si>
    <t>Sonnerie de trompe</t>
  </si>
  <si>
    <t>Pyromancien viashino</t>
  </si>
  <si>
    <t>Dragon des volcans</t>
  </si>
  <si>
    <t>Vétéran de la volée</t>
  </si>
  <si>
    <t>Armure de boisblanc</t>
  </si>
  <si>
    <t>Sanglier hérissé</t>
  </si>
  <si>
    <t>Coursier centaure</t>
  </si>
  <si>
    <t>Majesté colossale</t>
  </si>
  <si>
    <t>Basilic daguéchine</t>
  </si>
  <si>
    <t>Déclarer sa domination</t>
  </si>
  <si>
    <t>Druide de cornes</t>
  </si>
  <si>
    <t>Druidesse de l'Auvent</t>
  </si>
  <si>
    <t>Dryade chercheuse de verdure</t>
  </si>
  <si>
    <t>Meneuse de clan elfe</t>
  </si>
  <si>
    <t>Rajeunisseur elfe</t>
  </si>
  <si>
    <t>Jumeaux pâlécorces</t>
  </si>
  <si>
    <t>Guide de Ghirapur</t>
  </si>
  <si>
    <t>Araignée géante</t>
  </si>
  <si>
    <t>Don de paradis</t>
  </si>
  <si>
    <t>Giganotosaurus</t>
  </si>
  <si>
    <t>Griffeboyaux, terreur de Qal Sisma</t>
  </si>
  <si>
    <t>Sentinelle de Boisvert</t>
  </si>
  <si>
    <t>Gibier des hautes terres</t>
  </si>
  <si>
    <t>Hydre affamée</t>
  </si>
  <si>
    <t>Forme du chêne</t>
  </si>
  <si>
    <t>Guivre de Pelakka</t>
  </si>
  <si>
    <t>Croissance prodigieuse</t>
  </si>
  <si>
    <t>Sage du reboisement</t>
  </si>
  <si>
    <t>Souvenance</t>
  </si>
  <si>
    <t>Oracle rhox</t>
  </si>
  <si>
    <t>Collet de racines</t>
  </si>
  <si>
    <t>Armosaure runique</t>
  </si>
  <si>
    <t>Changelieu</t>
  </si>
  <si>
    <t>Serres du bois sauvage</t>
  </si>
  <si>
    <t>Lieutenant d'épines</t>
  </si>
  <si>
    <t>Baloth vigilant</t>
  </si>
  <si>
    <t>Jument des lianes</t>
  </si>
  <si>
    <t>Vivien Reid</t>
  </si>
  <si>
    <t>Invocation de Vivien</t>
  </si>
  <si>
    <t>Mur de vignes</t>
  </si>
  <si>
    <t>Ingénieure aérienne</t>
  </si>
  <si>
    <t>Arcades, le stratège</t>
  </si>
  <si>
    <t>Ogre lyncherixe</t>
  </si>
  <si>
    <t>Chromium, l'altérable</t>
  </si>
  <si>
    <t>Disciple draconique</t>
  </si>
  <si>
    <t>Drakôn du logogriphe</t>
  </si>
  <si>
    <t>Renforts héroïques</t>
  </si>
  <si>
    <t>Nicol Bolas, le dévastateur</t>
  </si>
  <si>
    <t>Palladia-Mors, la destructrice</t>
  </si>
  <si>
    <t>Archer aux pointes empoisonnées</t>
  </si>
  <si>
    <t>Symbiote psychique</t>
  </si>
  <si>
    <t>Seigneur de sang royal</t>
  </si>
  <si>
    <t>Enchanteur satyre</t>
  </si>
  <si>
    <t>Patrouille de cavaliers célestes</t>
  </si>
  <si>
    <t>Vaevictis Asmadi, le sinistre</t>
  </si>
  <si>
    <t>Amulette de sauvegarde</t>
  </si>
  <si>
    <t>Encyclopédie ésotérique</t>
  </si>
  <si>
    <t>Baguette du chaos</t>
  </si>
  <si>
    <t>Creuset des mondes</t>
  </si>
  <si>
    <t>Tombe profanée</t>
  </si>
  <si>
    <t>Jument du diamant</t>
  </si>
  <si>
    <t>Butin du dragon</t>
  </si>
  <si>
    <t>Fureteur des champs</t>
  </si>
  <si>
    <t>Fontaine du renouveau</t>
  </si>
  <si>
    <t>Sentinelle gargouille</t>
  </si>
  <si>
    <t>Vigile mécanique</t>
  </si>
  <si>
    <t>Sceptre du magistrat</t>
  </si>
  <si>
    <t>Hache de maraudeur</t>
  </si>
  <si>
    <t>Golem météoritique</t>
  </si>
  <si>
    <t>Meule</t>
  </si>
  <si>
    <t>Gants de gredin</t>
  </si>
  <si>
    <t>Épée sigilée de Valéron</t>
  </si>
  <si>
    <t>Scruteciel</t>
  </si>
  <si>
    <t>Bibliothèque suspecte</t>
  </si>
  <si>
    <t>Baguette transfiguratrice</t>
  </si>
  <si>
    <t>Tour de détection</t>
  </si>
  <si>
    <t>Tour du Reliquaire</t>
  </si>
  <si>
    <t>Tour de la Rupture</t>
  </si>
  <si>
    <t>Plaine 4</t>
  </si>
  <si>
    <t>Ajani, sage conseiller</t>
  </si>
  <si>
    <t>Influence d'Ajani</t>
  </si>
  <si>
    <t>Clerc de la cour</t>
  </si>
  <si>
    <t>Vigile de Serra</t>
  </si>
  <si>
    <t>Griffon au bec d'argent</t>
  </si>
  <si>
    <t>Tezzeret, machiniste cruel</t>
  </si>
  <si>
    <t>Sphinge maîtresse des énigmes</t>
  </si>
  <si>
    <t>Pendule à motifs</t>
  </si>
  <si>
    <t>Brise-porte de Tezzeret</t>
  </si>
  <si>
    <t>290.</t>
  </si>
  <si>
    <t>Enjambeur de Tezzeret</t>
  </si>
  <si>
    <t>291.</t>
  </si>
  <si>
    <t>Liliana, la Nécromancienne</t>
  </si>
  <si>
    <t>292.</t>
  </si>
  <si>
    <t>Gorgone revivifiée</t>
  </si>
  <si>
    <t>293.</t>
  </si>
  <si>
    <t>Éveilleur des tombes</t>
  </si>
  <si>
    <t>294.</t>
  </si>
  <si>
    <t>Butin de Liliana</t>
  </si>
  <si>
    <t>295.</t>
  </si>
  <si>
    <t>Momie en lambeaux</t>
  </si>
  <si>
    <t>296.</t>
  </si>
  <si>
    <t>Sarkhan, âme-dragon</t>
  </si>
  <si>
    <t>297.</t>
  </si>
  <si>
    <t>Cavalier-dragon kargan</t>
  </si>
  <si>
    <t>298.</t>
  </si>
  <si>
    <t>Feu des dragons de Sarkhan</t>
  </si>
  <si>
    <t>299.</t>
  </si>
  <si>
    <t>Dragonnet de Sarkhan</t>
  </si>
  <si>
    <t>300.</t>
  </si>
  <si>
    <t>301.</t>
  </si>
  <si>
    <t>Vivien au bestiarc</t>
  </si>
  <si>
    <t>302.</t>
  </si>
  <si>
    <t>Mammouth agressif</t>
  </si>
  <si>
    <t>303.</t>
  </si>
  <si>
    <t>Loup de Skalla</t>
  </si>
  <si>
    <t>304.</t>
  </si>
  <si>
    <t>Championne ursidée</t>
  </si>
  <si>
    <t>305.</t>
  </si>
  <si>
    <t>Jaguar de Vivien</t>
  </si>
  <si>
    <t>306.</t>
  </si>
  <si>
    <t>Nexus du destin</t>
  </si>
  <si>
    <t>307.</t>
  </si>
  <si>
    <t>308.</t>
  </si>
  <si>
    <t>Élémental d'air</t>
  </si>
  <si>
    <t>309.</t>
  </si>
  <si>
    <t>310.</t>
  </si>
  <si>
    <t>311.</t>
  </si>
  <si>
    <t>312.</t>
  </si>
  <si>
    <t>313.</t>
  </si>
  <si>
    <t>314.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</si>
</sst>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4"/>
      <color theme="2" tint="-0.74999237037263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666666"/>
      <name val="Arial"/>
      <family val="2"/>
    </font>
    <font>
      <sz val="18"/>
      <color rgb="FF444444"/>
      <name val="Arial"/>
      <family val="2"/>
    </font>
    <font>
      <i/>
      <sz val="9"/>
      <color theme="2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 tint="0.499984740745262"/>
      <name val="Arial"/>
      <family val="2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5" tint="-0.2499465926084170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9"/>
      <color theme="1" tint="0.499984740745262"/>
      <name val="Arial"/>
      <family val="2"/>
    </font>
    <font>
      <b/>
      <sz val="12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0"/>
      <name val="Calibri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BE2D5"/>
        <bgColor indexed="64"/>
      </patternFill>
    </fill>
    <fill>
      <patternFill patternType="solid">
        <fgColor rgb="FF1B9D7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1B958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</borders>
  <cellStyleXfs count="7">
    <xf numFmtId="0" fontId="0" fillId="0" borderId="0"/>
    <xf numFmtId="0" fontId="5" fillId="0" borderId="0"/>
    <xf numFmtId="0" fontId="7" fillId="0" borderId="0" applyNumberFormat="0" applyFill="0" applyBorder="0" applyAlignment="0" applyProtection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>
      <alignment horizontal="left" vertical="center" indent="1"/>
    </xf>
  </cellStyleXfs>
  <cellXfs count="201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0" borderId="0" xfId="1" applyFont="1" applyAlignment="1">
      <alignment horizontal="center"/>
    </xf>
    <xf numFmtId="0" fontId="4" fillId="0" borderId="0" xfId="1" applyFont="1"/>
    <xf numFmtId="0" fontId="7" fillId="0" borderId="0" xfId="2"/>
    <xf numFmtId="0" fontId="0" fillId="0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1" applyFont="1" applyFill="1" applyAlignment="1">
      <alignment horizontal="left"/>
    </xf>
    <xf numFmtId="3" fontId="0" fillId="0" borderId="0" xfId="1" applyNumberFormat="1" applyFont="1" applyFill="1" applyAlignment="1">
      <alignment horizontal="center"/>
    </xf>
    <xf numFmtId="0" fontId="0" fillId="0" borderId="0" xfId="1" applyFont="1"/>
    <xf numFmtId="0" fontId="9" fillId="0" borderId="0" xfId="0" applyFont="1"/>
    <xf numFmtId="0" fontId="0" fillId="0" borderId="0" xfId="1" applyFont="1" applyAlignment="1">
      <alignment wrapText="1"/>
    </xf>
    <xf numFmtId="0" fontId="10" fillId="0" borderId="0" xfId="0" applyFont="1" applyAlignment="1">
      <alignment horizontal="center" vertical="center" wrapText="1"/>
    </xf>
    <xf numFmtId="3" fontId="0" fillId="0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1" applyNumberFormat="1" applyFont="1" applyFill="1" applyAlignment="1">
      <alignment horizontal="left" vertical="center"/>
    </xf>
    <xf numFmtId="0" fontId="11" fillId="0" borderId="0" xfId="1" applyFont="1" applyAlignment="1">
      <alignment horizontal="center" vertical="center"/>
    </xf>
    <xf numFmtId="3" fontId="11" fillId="0" borderId="0" xfId="1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0" fillId="0" borderId="0" xfId="1" applyNumberFormat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12" fillId="0" borderId="0" xfId="1" applyNumberFormat="1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5" borderId="0" xfId="0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5" borderId="0" xfId="1" applyFont="1" applyFill="1" applyAlignment="1">
      <alignment horizontal="center"/>
    </xf>
    <xf numFmtId="0" fontId="8" fillId="6" borderId="0" xfId="1" applyNumberFormat="1" applyFont="1" applyFill="1" applyAlignment="1">
      <alignment horizontal="left" vertical="center"/>
    </xf>
    <xf numFmtId="0" fontId="8" fillId="6" borderId="0" xfId="1" applyNumberFormat="1" applyFont="1" applyFill="1" applyAlignment="1">
      <alignment horizontal="right" vertical="center"/>
    </xf>
    <xf numFmtId="9" fontId="8" fillId="6" borderId="0" xfId="3" applyFont="1" applyFill="1" applyAlignment="1">
      <alignment horizontal="center" vertical="center"/>
    </xf>
    <xf numFmtId="0" fontId="8" fillId="7" borderId="0" xfId="1" applyNumberFormat="1" applyFont="1" applyFill="1" applyAlignment="1">
      <alignment horizontal="right" vertical="center"/>
    </xf>
    <xf numFmtId="0" fontId="8" fillId="7" borderId="0" xfId="1" applyNumberFormat="1" applyFont="1" applyFill="1" applyAlignment="1">
      <alignment horizontal="left" vertical="center"/>
    </xf>
    <xf numFmtId="9" fontId="8" fillId="7" borderId="0" xfId="3" applyFont="1" applyFill="1" applyAlignment="1">
      <alignment horizontal="center" vertical="center"/>
    </xf>
    <xf numFmtId="0" fontId="15" fillId="0" borderId="0" xfId="1" applyFont="1" applyAlignment="1">
      <alignment horizontal="center"/>
    </xf>
    <xf numFmtId="0" fontId="15" fillId="0" borderId="0" xfId="0" applyFont="1" applyFill="1" applyAlignment="1">
      <alignment horizontal="center" vertical="center"/>
    </xf>
    <xf numFmtId="3" fontId="15" fillId="0" borderId="0" xfId="1" applyNumberFormat="1" applyFont="1" applyFill="1" applyAlignment="1">
      <alignment horizontal="center"/>
    </xf>
    <xf numFmtId="0" fontId="15" fillId="0" borderId="0" xfId="1" applyFont="1" applyFill="1" applyAlignment="1">
      <alignment horizontal="center"/>
    </xf>
    <xf numFmtId="0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center"/>
    </xf>
    <xf numFmtId="164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left"/>
    </xf>
    <xf numFmtId="3" fontId="2" fillId="0" borderId="0" xfId="1" applyNumberFormat="1" applyFont="1" applyFill="1" applyAlignment="1">
      <alignment horizontal="center"/>
    </xf>
    <xf numFmtId="3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horizontal="center" vertical="center"/>
    </xf>
    <xf numFmtId="3" fontId="2" fillId="0" borderId="0" xfId="1" applyNumberFormat="1" applyFont="1" applyFill="1" applyAlignment="1">
      <alignment horizontal="center" vertical="center"/>
    </xf>
    <xf numFmtId="0" fontId="2" fillId="5" borderId="0" xfId="1" applyFont="1" applyFill="1" applyAlignment="1">
      <alignment horizontal="center"/>
    </xf>
    <xf numFmtId="0" fontId="16" fillId="0" borderId="0" xfId="1" applyFont="1"/>
    <xf numFmtId="0" fontId="2" fillId="0" borderId="0" xfId="1" applyFont="1"/>
    <xf numFmtId="16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7" fillId="6" borderId="0" xfId="1" applyNumberFormat="1" applyFont="1" applyFill="1" applyAlignment="1">
      <alignment horizontal="right" vertical="center"/>
    </xf>
    <xf numFmtId="0" fontId="17" fillId="6" borderId="0" xfId="1" applyNumberFormat="1" applyFont="1" applyFill="1" applyAlignment="1">
      <alignment horizontal="left" vertical="center"/>
    </xf>
    <xf numFmtId="9" fontId="17" fillId="6" borderId="0" xfId="3" applyFont="1" applyFill="1" applyAlignment="1">
      <alignment horizontal="center" vertical="center"/>
    </xf>
    <xf numFmtId="0" fontId="17" fillId="7" borderId="0" xfId="1" applyNumberFormat="1" applyFont="1" applyFill="1" applyAlignment="1">
      <alignment horizontal="right" vertical="center"/>
    </xf>
    <xf numFmtId="0" fontId="17" fillId="7" borderId="0" xfId="1" applyNumberFormat="1" applyFont="1" applyFill="1" applyAlignment="1">
      <alignment horizontal="left" vertical="center"/>
    </xf>
    <xf numFmtId="9" fontId="17" fillId="7" borderId="0" xfId="3" applyFont="1" applyFill="1" applyAlignment="1">
      <alignment horizontal="center" vertical="center"/>
    </xf>
    <xf numFmtId="9" fontId="0" fillId="7" borderId="0" xfId="3" applyFont="1" applyFill="1" applyAlignment="1">
      <alignment horizontal="center" vertical="center"/>
    </xf>
    <xf numFmtId="0" fontId="0" fillId="7" borderId="0" xfId="1" applyNumberFormat="1" applyFont="1" applyFill="1" applyAlignment="1">
      <alignment horizontal="left" vertical="center"/>
    </xf>
    <xf numFmtId="0" fontId="0" fillId="7" borderId="0" xfId="1" applyNumberFormat="1" applyFont="1" applyFill="1" applyAlignment="1">
      <alignment horizontal="right" vertical="center"/>
    </xf>
    <xf numFmtId="9" fontId="0" fillId="6" borderId="0" xfId="3" applyFont="1" applyFill="1" applyAlignment="1">
      <alignment horizontal="center" vertical="center"/>
    </xf>
    <xf numFmtId="0" fontId="0" fillId="6" borderId="0" xfId="1" applyNumberFormat="1" applyFont="1" applyFill="1" applyAlignment="1">
      <alignment horizontal="left" vertical="center"/>
    </xf>
    <xf numFmtId="0" fontId="0" fillId="6" borderId="0" xfId="1" applyNumberFormat="1" applyFont="1" applyFill="1" applyAlignment="1">
      <alignment horizontal="right" vertical="center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3" fontId="18" fillId="0" borderId="0" xfId="1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9" fillId="0" borderId="0" xfId="1" applyNumberFormat="1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0" fontId="0" fillId="0" borderId="0" xfId="4" applyNumberFormat="1" applyFont="1" applyFill="1" applyAlignment="1">
      <alignment horizontal="center" vertical="center"/>
    </xf>
    <xf numFmtId="0" fontId="2" fillId="0" borderId="0" xfId="4" applyNumberFormat="1" applyFont="1" applyFill="1" applyAlignment="1">
      <alignment horizontal="center" vertical="center"/>
    </xf>
    <xf numFmtId="0" fontId="2" fillId="0" borderId="0" xfId="4" applyNumberFormat="1" applyFont="1" applyAlignment="1">
      <alignment horizontal="center" vertical="center"/>
    </xf>
    <xf numFmtId="0" fontId="4" fillId="0" borderId="0" xfId="4" applyNumberFormat="1" applyFont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5" borderId="0" xfId="1" applyNumberFormat="1" applyFont="1" applyFill="1" applyAlignment="1">
      <alignment horizontal="center"/>
    </xf>
    <xf numFmtId="0" fontId="2" fillId="0" borderId="0" xfId="1" applyFont="1" applyAlignment="1">
      <alignment horizontal="left" vertical="center" indent="2"/>
    </xf>
    <xf numFmtId="0" fontId="0" fillId="0" borderId="0" xfId="0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2"/>
    </xf>
    <xf numFmtId="3" fontId="2" fillId="0" borderId="0" xfId="1" applyNumberFormat="1" applyFont="1" applyFill="1" applyAlignment="1">
      <alignment horizontal="left" vertical="center" indent="2"/>
    </xf>
    <xf numFmtId="3" fontId="0" fillId="0" borderId="0" xfId="1" applyNumberFormat="1" applyFont="1" applyFill="1" applyAlignment="1">
      <alignment horizontal="left" vertical="center" indent="2"/>
    </xf>
    <xf numFmtId="0" fontId="4" fillId="0" borderId="0" xfId="1" applyFont="1" applyAlignment="1">
      <alignment horizontal="left" vertical="center" indent="2"/>
    </xf>
    <xf numFmtId="0" fontId="8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8" fillId="4" borderId="0" xfId="4" applyNumberFormat="1" applyFont="1" applyFill="1" applyAlignment="1">
      <alignment horizontal="center" vertical="center"/>
    </xf>
    <xf numFmtId="0" fontId="2" fillId="0" borderId="0" xfId="1" applyFont="1" applyAlignment="1">
      <alignment horizontal="left" indent="1"/>
    </xf>
    <xf numFmtId="0" fontId="2" fillId="0" borderId="0" xfId="1" applyFont="1" applyFill="1" applyAlignment="1">
      <alignment horizontal="left" indent="1"/>
    </xf>
    <xf numFmtId="0" fontId="4" fillId="0" borderId="0" xfId="1" applyFont="1" applyAlignment="1">
      <alignment horizontal="left" indent="1"/>
    </xf>
    <xf numFmtId="0" fontId="21" fillId="0" borderId="0" xfId="1" applyFont="1" applyAlignment="1">
      <alignment horizontal="center"/>
    </xf>
    <xf numFmtId="0" fontId="21" fillId="0" borderId="0" xfId="0" applyFont="1"/>
    <xf numFmtId="0" fontId="25" fillId="10" borderId="0" xfId="1" applyNumberFormat="1" applyFont="1" applyFill="1" applyAlignment="1">
      <alignment horizontal="center" vertical="center"/>
    </xf>
    <xf numFmtId="0" fontId="8" fillId="10" borderId="0" xfId="1" applyNumberFormat="1" applyFont="1" applyFill="1" applyAlignment="1">
      <alignment horizontal="center" vertical="center"/>
    </xf>
    <xf numFmtId="0" fontId="26" fillId="0" borderId="0" xfId="0" applyFont="1"/>
    <xf numFmtId="0" fontId="27" fillId="4" borderId="0" xfId="0" applyFont="1" applyFill="1" applyAlignment="1">
      <alignment horizontal="center" vertical="center"/>
    </xf>
    <xf numFmtId="0" fontId="29" fillId="4" borderId="0" xfId="4" applyNumberFormat="1" applyFont="1" applyFill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3" fontId="21" fillId="0" borderId="3" xfId="1" applyNumberFormat="1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 indent="1"/>
    </xf>
    <xf numFmtId="3" fontId="21" fillId="0" borderId="6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11" borderId="5" xfId="1" applyFont="1" applyFill="1" applyBorder="1" applyAlignment="1">
      <alignment horizontal="center"/>
    </xf>
    <xf numFmtId="0" fontId="0" fillId="0" borderId="6" xfId="1" applyFont="1" applyFill="1" applyBorder="1" applyAlignment="1">
      <alignment horizontal="left" indent="1"/>
    </xf>
    <xf numFmtId="0" fontId="2" fillId="11" borderId="5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indent="1"/>
    </xf>
    <xf numFmtId="0" fontId="0" fillId="0" borderId="7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24" fillId="0" borderId="7" xfId="0" applyFont="1" applyBorder="1" applyAlignment="1">
      <alignment horizontal="center"/>
    </xf>
    <xf numFmtId="0" fontId="0" fillId="11" borderId="5" xfId="0" applyFont="1" applyFill="1" applyBorder="1" applyAlignment="1">
      <alignment horizontal="center" vertical="center"/>
    </xf>
    <xf numFmtId="0" fontId="0" fillId="0" borderId="6" xfId="1" applyFont="1" applyBorder="1" applyAlignment="1">
      <alignment horizontal="left" indent="1"/>
    </xf>
    <xf numFmtId="0" fontId="0" fillId="0" borderId="7" xfId="1" applyFont="1" applyFill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0" fillId="0" borderId="6" xfId="1" applyFont="1" applyFill="1" applyBorder="1" applyAlignment="1">
      <alignment horizontal="left" wrapText="1" indent="1"/>
    </xf>
    <xf numFmtId="0" fontId="0" fillId="11" borderId="8" xfId="1" applyFont="1" applyFill="1" applyBorder="1" applyAlignment="1">
      <alignment horizontal="center"/>
    </xf>
    <xf numFmtId="0" fontId="0" fillId="0" borderId="9" xfId="1" applyFont="1" applyFill="1" applyBorder="1" applyAlignment="1">
      <alignment horizontal="left" wrapText="1" indent="1"/>
    </xf>
    <xf numFmtId="3" fontId="21" fillId="0" borderId="9" xfId="1" applyNumberFormat="1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1" applyNumberFormat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left" indent="1"/>
    </xf>
    <xf numFmtId="0" fontId="0" fillId="0" borderId="7" xfId="1" applyNumberFormat="1" applyFont="1" applyFill="1" applyBorder="1" applyAlignment="1">
      <alignment horizontal="center" vertical="center"/>
    </xf>
    <xf numFmtId="0" fontId="0" fillId="0" borderId="10" xfId="1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2" fillId="0" borderId="7" xfId="1" applyNumberFormat="1" applyFont="1" applyFill="1" applyBorder="1" applyAlignment="1">
      <alignment horizontal="center" vertical="center"/>
    </xf>
    <xf numFmtId="3" fontId="2" fillId="0" borderId="7" xfId="1" applyNumberFormat="1" applyFont="1" applyFill="1" applyBorder="1" applyAlignment="1">
      <alignment horizont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3" fillId="0" borderId="3" xfId="5" applyNumberFormat="1" applyFont="1" applyFill="1" applyBorder="1" applyAlignment="1">
      <alignment horizontal="center" vertical="center"/>
    </xf>
    <xf numFmtId="0" fontId="23" fillId="0" borderId="6" xfId="5" applyNumberFormat="1" applyFont="1" applyFill="1" applyBorder="1" applyAlignment="1">
      <alignment horizontal="center" vertical="center"/>
    </xf>
    <xf numFmtId="0" fontId="23" fillId="0" borderId="6" xfId="0" applyNumberFormat="1" applyFont="1" applyFill="1" applyBorder="1" applyAlignment="1">
      <alignment horizontal="center" vertical="center"/>
    </xf>
    <xf numFmtId="0" fontId="23" fillId="0" borderId="9" xfId="0" applyNumberFormat="1" applyFont="1" applyFill="1" applyBorder="1" applyAlignment="1">
      <alignment horizontal="center" vertical="center"/>
    </xf>
    <xf numFmtId="0" fontId="2" fillId="11" borderId="4" xfId="4" applyNumberFormat="1" applyFont="1" applyFill="1" applyBorder="1" applyAlignment="1">
      <alignment horizontal="center" vertical="center"/>
    </xf>
    <xf numFmtId="0" fontId="0" fillId="11" borderId="7" xfId="4" applyNumberFormat="1" applyFont="1" applyFill="1" applyBorder="1" applyAlignment="1">
      <alignment horizontal="center" vertical="center"/>
    </xf>
    <xf numFmtId="0" fontId="2" fillId="11" borderId="7" xfId="4" applyNumberFormat="1" applyFont="1" applyFill="1" applyBorder="1" applyAlignment="1">
      <alignment horizontal="center" vertical="center"/>
    </xf>
    <xf numFmtId="0" fontId="2" fillId="11" borderId="10" xfId="4" applyNumberFormat="1" applyFont="1" applyFill="1" applyBorder="1" applyAlignment="1">
      <alignment horizontal="center" vertical="center"/>
    </xf>
    <xf numFmtId="9" fontId="31" fillId="0" borderId="2" xfId="5" applyNumberFormat="1" applyFont="1" applyFill="1" applyBorder="1" applyAlignment="1">
      <alignment horizontal="center" vertical="center"/>
    </xf>
    <xf numFmtId="9" fontId="31" fillId="0" borderId="5" xfId="5" applyNumberFormat="1" applyFont="1" applyFill="1" applyBorder="1" applyAlignment="1">
      <alignment horizontal="center" vertical="center"/>
    </xf>
    <xf numFmtId="9" fontId="30" fillId="0" borderId="5" xfId="0" applyNumberFormat="1" applyFont="1" applyFill="1" applyBorder="1" applyAlignment="1">
      <alignment horizontal="center" vertical="center"/>
    </xf>
    <xf numFmtId="9" fontId="30" fillId="0" borderId="8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indent="1"/>
    </xf>
    <xf numFmtId="0" fontId="0" fillId="0" borderId="6" xfId="0" applyFont="1" applyBorder="1" applyAlignment="1">
      <alignment horizontal="left" vertical="center" indent="1"/>
    </xf>
    <xf numFmtId="0" fontId="2" fillId="0" borderId="6" xfId="1" applyFont="1" applyFill="1" applyBorder="1" applyAlignment="1">
      <alignment horizontal="left" vertical="center" indent="1"/>
    </xf>
    <xf numFmtId="0" fontId="0" fillId="0" borderId="6" xfId="0" applyFont="1" applyFill="1" applyBorder="1" applyAlignment="1">
      <alignment horizontal="left" vertical="center" indent="1"/>
    </xf>
    <xf numFmtId="0" fontId="0" fillId="0" borderId="9" xfId="0" applyFont="1" applyFill="1" applyBorder="1" applyAlignment="1">
      <alignment horizontal="left" vertical="center" indent="1"/>
    </xf>
    <xf numFmtId="49" fontId="28" fillId="0" borderId="4" xfId="0" applyNumberFormat="1" applyFont="1" applyFill="1" applyBorder="1" applyAlignment="1">
      <alignment horizontal="center" vertical="center"/>
    </xf>
    <xf numFmtId="49" fontId="28" fillId="0" borderId="7" xfId="0" applyNumberFormat="1" applyFont="1" applyFill="1" applyBorder="1" applyAlignment="1">
      <alignment horizontal="center" vertical="center"/>
    </xf>
    <xf numFmtId="49" fontId="28" fillId="0" borderId="10" xfId="0" applyNumberFormat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34" fillId="10" borderId="0" xfId="1" applyNumberFormat="1" applyFont="1" applyFill="1" applyAlignment="1">
      <alignment horizontal="center" vertical="center"/>
    </xf>
    <xf numFmtId="0" fontId="0" fillId="0" borderId="13" xfId="1" applyNumberFormat="1" applyFont="1" applyFill="1" applyBorder="1" applyAlignment="1">
      <alignment horizontal="center" vertical="center"/>
    </xf>
    <xf numFmtId="0" fontId="0" fillId="0" borderId="5" xfId="1" applyNumberFormat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NumberFormat="1" applyFont="1" applyFill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2"/>
    </xf>
    <xf numFmtId="0" fontId="0" fillId="0" borderId="6" xfId="0" applyFill="1" applyBorder="1" applyAlignment="1">
      <alignment horizontal="left" vertical="center" indent="2"/>
    </xf>
    <xf numFmtId="0" fontId="0" fillId="0" borderId="6" xfId="1" applyFont="1" applyFill="1" applyBorder="1" applyAlignment="1">
      <alignment horizontal="left" indent="2"/>
    </xf>
    <xf numFmtId="0" fontId="2" fillId="0" borderId="6" xfId="1" applyFont="1" applyFill="1" applyBorder="1" applyAlignment="1">
      <alignment horizontal="left" indent="2"/>
    </xf>
    <xf numFmtId="0" fontId="0" fillId="0" borderId="6" xfId="1" applyFont="1" applyFill="1" applyBorder="1" applyAlignment="1">
      <alignment horizontal="left" wrapText="1" indent="2"/>
    </xf>
    <xf numFmtId="0" fontId="0" fillId="0" borderId="7" xfId="1" applyFont="1" applyBorder="1" applyAlignment="1">
      <alignment horizontal="center"/>
    </xf>
    <xf numFmtId="3" fontId="2" fillId="0" borderId="0" xfId="1" applyNumberFormat="1" applyFont="1"/>
    <xf numFmtId="0" fontId="6" fillId="0" borderId="0" xfId="1" applyFont="1" applyAlignment="1">
      <alignment horizontal="center" vertical="center"/>
    </xf>
    <xf numFmtId="0" fontId="8" fillId="4" borderId="0" xfId="1" applyFont="1" applyFill="1" applyAlignment="1">
      <alignment horizontal="center" vertical="center"/>
    </xf>
    <xf numFmtId="0" fontId="1" fillId="0" borderId="2" xfId="4" applyNumberFormat="1" applyFont="1" applyFill="1" applyBorder="1" applyAlignment="1">
      <alignment horizontal="center" vertical="center"/>
    </xf>
    <xf numFmtId="0" fontId="1" fillId="0" borderId="3" xfId="4" applyNumberFormat="1" applyFont="1" applyFill="1" applyBorder="1" applyAlignment="1">
      <alignment horizontal="center" vertical="center"/>
    </xf>
    <xf numFmtId="0" fontId="1" fillId="0" borderId="5" xfId="4" applyNumberFormat="1" applyFont="1" applyFill="1" applyBorder="1" applyAlignment="1">
      <alignment horizontal="center" vertical="center"/>
    </xf>
    <xf numFmtId="0" fontId="1" fillId="0" borderId="6" xfId="4" applyNumberFormat="1" applyFont="1" applyFill="1" applyBorder="1" applyAlignment="1">
      <alignment horizontal="center" vertical="center"/>
    </xf>
    <xf numFmtId="0" fontId="1" fillId="0" borderId="8" xfId="4" applyNumberFormat="1" applyFont="1" applyFill="1" applyBorder="1" applyAlignment="1">
      <alignment horizontal="center" vertical="center"/>
    </xf>
    <xf numFmtId="0" fontId="1" fillId="0" borderId="12" xfId="1" applyNumberFormat="1" applyFont="1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0" fontId="1" fillId="11" borderId="5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left" indent="1"/>
    </xf>
    <xf numFmtId="9" fontId="25" fillId="10" borderId="0" xfId="3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4" borderId="0" xfId="1" applyFont="1" applyFill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9" fontId="8" fillId="10" borderId="0" xfId="3" applyFont="1" applyFill="1" applyAlignment="1">
      <alignment horizontal="center" vertical="center"/>
    </xf>
    <xf numFmtId="9" fontId="34" fillId="10" borderId="0" xfId="3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 vertical="center"/>
    </xf>
    <xf numFmtId="0" fontId="14" fillId="4" borderId="1" xfId="1" applyFont="1" applyFill="1" applyBorder="1" applyAlignment="1">
      <alignment horizontal="center" vertical="center"/>
    </xf>
  </cellXfs>
  <cellStyles count="7">
    <cellStyle name="Lien" xfId="6"/>
    <cellStyle name="Lien hypertexte" xfId="2" builtinId="8"/>
    <cellStyle name="Milliers" xfId="4" builtinId="3"/>
    <cellStyle name="Normal" xfId="0" builtinId="0"/>
    <cellStyle name="Normal 3" xfId="1"/>
    <cellStyle name="Pourcentage" xfId="3" builtinId="5"/>
    <cellStyle name="Texte explicatif" xfId="5" builtinId="53"/>
  </cellStyles>
  <dxfs count="286">
    <dxf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9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z val="11"/>
        <name val="Calibri"/>
        <scheme val="minor"/>
      </font>
      <fill>
        <patternFill patternType="solid">
          <fgColor indexed="64"/>
          <bgColor rgb="FFEBE2D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DC0E3A"/>
        </patternFill>
      </fill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14993743705557422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ill>
        <patternFill>
          <bgColor rgb="FFE1E5EB"/>
        </patternFill>
      </fill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14993743705557422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ill>
        <patternFill>
          <bgColor rgb="FFE1E5EB"/>
        </patternFill>
      </fill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14993743705557422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ill>
        <patternFill>
          <bgColor rgb="FFE1E5EB"/>
        </patternFill>
      </fill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</font>
    </dxf>
    <dxf>
      <font>
        <b val="0"/>
      </font>
    </dxf>
    <dxf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 patternType="solid">
          <bgColor rgb="FFE1E5E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left" vertical="center" textRotation="0" wrapText="0" relativeIndent="-1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2"/>
      </font>
      <fill>
        <patternFill>
          <bgColor rgb="FF1B9589"/>
        </patternFill>
      </fill>
    </dxf>
  </dxfs>
  <tableStyles count="0" defaultTableStyle="TableStyleMedium2" defaultPivotStyle="PivotStyleLight16"/>
  <colors>
    <mruColors>
      <color rgb="FFD6DCE4"/>
      <color rgb="FFE1E5EB"/>
      <color rgb="FF9FAFAF"/>
      <color rgb="FFC5D52B"/>
      <color rgb="FF4EA4B2"/>
      <color rgb="FF1B9589"/>
      <color rgb="FFFFE5EB"/>
      <color rgb="FF627694"/>
      <color rgb="FFFFFFFF"/>
      <color rgb="FF8AD2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8</xdr:row>
      <xdr:rowOff>0</xdr:rowOff>
    </xdr:from>
    <xdr:to>
      <xdr:col>5</xdr:col>
      <xdr:colOff>190500</xdr:colOff>
      <xdr:row>9</xdr:row>
      <xdr:rowOff>152400</xdr:rowOff>
    </xdr:to>
    <xdr:sp macro="[0]!ExtraireTousLesOnglets" textlink="">
      <xdr:nvSpPr>
        <xdr:cNvPr id="2" name="ZoneTexte 1"/>
        <xdr:cNvSpPr txBox="1"/>
      </xdr:nvSpPr>
      <xdr:spPr>
        <a:xfrm>
          <a:off x="2286000" y="1524000"/>
          <a:ext cx="1714500" cy="3429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 tous les onglets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0" name="SommaireCollections" displayName="SommaireCollections" ref="B2:E26" insertRowShift="1" headerRowDxfId="284" dataDxfId="283" headerRowCellStyle="Normal 3" dataCellStyle="Normal 3">
  <autoFilter ref="B2:E26"/>
  <sortState ref="B3:G296">
    <sortCondition ref="B2:B296"/>
  </sortState>
  <tableColumns count="4">
    <tableColumn id="2" name="%" totalsRowLabel="Total" dataDxfId="282" dataCellStyle="Normal">
      <calculatedColumnFormula>#REF!</calculatedColumnFormula>
    </tableColumn>
    <tableColumn id="3" name="Cartes" dataDxfId="281">
      <calculatedColumnFormula>INDIRECT('Magic Origines'!M5:'Magic Origines'!K5)</calculatedColumnFormula>
    </tableColumn>
    <tableColumn id="4" name="Extension" dataDxfId="280" totalsRowDxfId="279" dataCellStyle="Normal 3"/>
    <tableColumn id="1" name="Date" totalsRowFunction="count" dataDxfId="278" dataCellStyle="Normal 3"/>
  </tableColumns>
  <tableStyleInfo name="TableStyleLight4" showFirstColumn="0" showLastColumn="0" showRowStripes="0" showColumnStripes="0"/>
</table>
</file>

<file path=xl/tables/table2.xml><?xml version="1.0" encoding="utf-8"?>
<table xmlns="http://schemas.openxmlformats.org/spreadsheetml/2006/main" id="24" name="SommaireBoites" displayName="SommaireBoites" ref="G2:I26" totalsRowShown="0" headerRowDxfId="277" dataDxfId="276">
  <autoFilter ref="G2:I26"/>
  <tableColumns count="3">
    <tableColumn id="1" name="Cartes" dataDxfId="275">
      <calculatedColumnFormula>COUNTIF(MagicOrigineVentes[Double],"&gt;0")</calculatedColumnFormula>
    </tableColumn>
    <tableColumn id="2" name="Foils" dataDxfId="274">
      <calculatedColumnFormula>COUNTIF(MagicOrigineVentes[Foil],"&gt;0")</calculatedColumnFormula>
    </tableColumn>
    <tableColumn id="3" name="B.N°" dataDxfId="273"/>
  </tableColumns>
  <tableStyleInfo name="TableStyleLight4" showFirstColumn="0" showLastColumn="0" showRowStripes="0" showColumnStripes="0"/>
</table>
</file>

<file path=xl/tables/table3.xml><?xml version="1.0" encoding="utf-8"?>
<table xmlns="http://schemas.openxmlformats.org/spreadsheetml/2006/main" id="14" name="MagicOrigineRecherche" displayName="MagicOrigineRecherche" ref="F2:F304" insertRowShift="1" totalsRowShown="0" headerRowDxfId="267" dataDxfId="266" headerRowCellStyle="Normal 3" dataCellStyle="Normal 3">
  <autoFilter ref="F2:F304">
    <filterColumn colId="0">
      <filters>
        <filter val="OUI"/>
      </filters>
    </filterColumn>
  </autoFilter>
  <tableColumns count="1">
    <tableColumn id="2" name="Recherche" dataDxfId="265" dataCellStyle="Normal 3">
      <calculatedColumnFormula>IF(NOT(MagicOrigine[[#This Row],[Qu.]]&gt;=1),"OUI","NON")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5" name="MagicOrigine" displayName="MagicOrigine" ref="B2:E304" insertRowShift="1" headerRowDxfId="264" dataDxfId="263" headerRowCellStyle="Normal 3" dataCellStyle="Normal 3">
  <tableColumns count="4">
    <tableColumn id="2" name="N°" totalsRowLabel="Total" dataDxfId="262" dataCellStyle="Normal 3"/>
    <tableColumn id="1" name="Nom de la carte" dataDxfId="261" totalsRowDxfId="260" dataCellStyle="Normal 3"/>
    <tableColumn id="3" name="Qu." dataDxfId="259" totalsRowDxfId="258" dataCellStyle="Normal 3"/>
    <tableColumn id="7" name="Rté" dataDxfId="257"/>
  </tableColumns>
  <tableStyleInfo name="TableStyleLight4" showFirstColumn="0" showLastColumn="0" showRowStripes="0" showColumnStripes="0"/>
</table>
</file>

<file path=xl/tables/table5.xml><?xml version="1.0" encoding="utf-8"?>
<table xmlns="http://schemas.openxmlformats.org/spreadsheetml/2006/main" id="29" name="MagicOrigineVentes" displayName="MagicOrigineVentes" ref="H2:I304" totalsRowShown="0" headerRowDxfId="256" dataDxfId="255">
  <autoFilter ref="H2:I304"/>
  <tableColumns count="2">
    <tableColumn id="1" name="Double" dataDxfId="254" dataCellStyle="Normal 3">
      <calculatedColumnFormula>IF(MagicOrigine[[#This Row],[Qu.]]-1&lt;0,0,MagicOrigine[[#This Row],[Qu.]]-1)</calculatedColumnFormula>
    </tableColumn>
    <tableColumn id="2" name="Foil" dataDxfId="253"/>
  </tableColumns>
  <tableStyleInfo name="TableStyleLight4" showFirstColumn="0" showLastColumn="0" showRowStripes="0" showColumnStripes="0"/>
</table>
</file>

<file path=xl/tables/table6.xml><?xml version="1.0" encoding="utf-8"?>
<table xmlns="http://schemas.openxmlformats.org/spreadsheetml/2006/main" id="30" name="BatailleZendikarRecherche" displayName="BatailleZendikarRecherche" ref="F2:F315" insertRowShift="1" totalsRowShown="0" headerRowDxfId="247" dataDxfId="246" headerRowCellStyle="Normal 3" dataCellStyle="Normal 3">
  <autoFilter ref="F2:F315">
    <filterColumn colId="0">
      <filters>
        <filter val="OUI"/>
      </filters>
    </filterColumn>
  </autoFilter>
  <tableColumns count="1">
    <tableColumn id="2" name="Recherche" dataDxfId="245" dataCellStyle="Normal 3">
      <calculatedColumnFormula>IF(NOT(BatailleZendikar[[#This Row],[Qu.]]&gt;=1),"OUI","NON")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31" name="BatailleZendikar" displayName="BatailleZendikar" ref="B2:E315" insertRowShift="1" headerRowDxfId="244" dataDxfId="243" headerRowCellStyle="Normal 3" dataCellStyle="Normal 3">
  <autoFilter ref="B2:E315"/>
  <sortState ref="B3:G261">
    <sortCondition ref="B2:B261"/>
  </sortState>
  <tableColumns count="4">
    <tableColumn id="2" name="N°" totalsRowLabel="Total" dataDxfId="242" dataCellStyle="Normal 3"/>
    <tableColumn id="1" name="Nom de la carte" dataDxfId="241" dataCellStyle="Normal 3"/>
    <tableColumn id="3" name="Qu." dataDxfId="240" dataCellStyle="Normal 3"/>
    <tableColumn id="7" name="Rté" dataDxfId="239"/>
  </tableColumns>
  <tableStyleInfo name="TableStyleLight4" showFirstColumn="0" showLastColumn="0" showRowStripes="0" showColumnStripes="0"/>
</table>
</file>

<file path=xl/tables/table8.xml><?xml version="1.0" encoding="utf-8"?>
<table xmlns="http://schemas.openxmlformats.org/spreadsheetml/2006/main" id="32" name="BatailleZendikarVentes" displayName="BatailleZendikarVentes" ref="H2:I315" totalsRowShown="0">
  <autoFilter ref="H2:I315"/>
  <tableColumns count="2">
    <tableColumn id="1" name="Double" dataDxfId="238" dataCellStyle="Normal 3">
      <calculatedColumnFormula>IF(BatailleZendikar[[#This Row],[Qu.]]-1&lt;0,0,BatailleZendikar[[#This Row],[Qu.]]-1)</calculatedColumnFormula>
    </tableColumn>
    <tableColumn id="2" name="Foil" dataDxfId="237"/>
  </tableColumns>
  <tableStyleInfo name="TableStyleLight4" showFirstColumn="0" showLastColumn="0" showRowStripes="0" showColumnStripes="0"/>
</table>
</file>

<file path=xl/tables/table9.xml><?xml version="1.0" encoding="utf-8"?>
<table xmlns="http://schemas.openxmlformats.org/spreadsheetml/2006/main" id="13" name="SermentSentinellesRecherche" displayName="SermentSentinellesRecherche" ref="F2:F199" insertRowShift="1" totalsRowShown="0" headerRowDxfId="231" dataDxfId="230" headerRowCellStyle="Normal 3" dataCellStyle="Normal 3">
  <autoFilter ref="F2:F199">
    <filterColumn colId="0">
      <filters>
        <filter val="OUI"/>
      </filters>
    </filterColumn>
  </autoFilter>
  <tableColumns count="1">
    <tableColumn id="2" name="Recherche" dataDxfId="229" dataCellStyle="Normal 3">
      <calculatedColumnFormula>IF(NOT(SermentSentinelles[[#This Row],[Qu.]]&gt;=1),"OUI","NON")</calculatedColumnFormula>
    </tableColumn>
  </tableColumns>
  <tableStyleInfo name="TableStyleLight4" showFirstColumn="0" showLastColumn="0" showRowStripes="1" showColumnStripes="0"/>
</table>
</file>

<file path=xl/tables/table10.xml><?xml version="1.0" encoding="utf-8"?>
<table xmlns="http://schemas.openxmlformats.org/spreadsheetml/2006/main" id="33" name="SermentSentinelles" displayName="SermentSentinelles" ref="B2:E199" insertRowShift="1" headerRowDxfId="228" dataDxfId="227" headerRowCellStyle="Normal 3" dataCellStyle="Normal 3">
  <autoFilter ref="B2:E199"/>
  <sortState ref="B3:G261">
    <sortCondition ref="B2:B261"/>
  </sortState>
  <tableColumns count="4">
    <tableColumn id="2" name="N°" totalsRowLabel="Total" dataDxfId="226" dataCellStyle="Normal 3"/>
    <tableColumn id="1" name="Nom de la carte" dataDxfId="225" dataCellStyle="Normal 3"/>
    <tableColumn id="3" name="Qu." dataDxfId="224" dataCellStyle="Normal 3"/>
    <tableColumn id="7" name="Rté" dataDxfId="223"/>
  </tableColumns>
  <tableStyleInfo name="TableStyleLight4" showFirstColumn="0" showLastColumn="0" showRowStripes="0" showColumnStripes="0"/>
</table>
</file>

<file path=xl/tables/table11.xml><?xml version="1.0" encoding="utf-8"?>
<table xmlns="http://schemas.openxmlformats.org/spreadsheetml/2006/main" id="34" name="SermentSentinellesVentes" displayName="SermentSentinellesVentes" ref="H2:I199" totalsRowShown="0">
  <autoFilter ref="H2:I199"/>
  <tableColumns count="2">
    <tableColumn id="1" name="Double" dataDxfId="222" dataCellStyle="Normal 3">
      <calculatedColumnFormula>IF(SermentSentinelles[[#This Row],[Qu.]]-1&lt;0,0,SermentSentinelles[[#This Row],[Qu.]]-1)</calculatedColumnFormula>
    </tableColumn>
    <tableColumn id="2" name="Foil" dataDxfId="221"/>
  </tableColumns>
  <tableStyleInfo name="TableStyleLight4" showFirstColumn="0" showLastColumn="0" showRowStripes="0" showColumnStripes="0"/>
</table>
</file>

<file path=xl/tables/table12.xml><?xml version="1.0" encoding="utf-8"?>
<table xmlns="http://schemas.openxmlformats.org/spreadsheetml/2006/main" id="9" name="TenebresSurInnistradRecherche" displayName="TenebresSurInnistradRecherche" ref="F2:F317" insertRowShift="1" totalsRowShown="0" headerRowDxfId="214" dataDxfId="213" headerRowCellStyle="Normal 3" dataCellStyle="Normal 3">
  <autoFilter ref="F2:F317"/>
  <tableColumns count="1">
    <tableColumn id="2" name="Recherche" dataDxfId="212" dataCellStyle="Normal 3">
      <calculatedColumnFormula>IF(NOT(TenebresSurInnistrad[[#This Row],[Qu.]]&gt;=1),"OUI","NON")</calculatedColumnFormula>
    </tableColumn>
  </tableColumns>
  <tableStyleInfo name="TableStyleLight4" showFirstColumn="0" showLastColumn="0" showRowStripes="1" showColumnStripes="0"/>
</table>
</file>

<file path=xl/tables/table13.xml><?xml version="1.0" encoding="utf-8"?>
<table xmlns="http://schemas.openxmlformats.org/spreadsheetml/2006/main" id="11" name="TenebresSurInnistrad" displayName="TenebresSurInnistrad" ref="B2:E317" insertRowShift="1" headerRowDxfId="211" dataDxfId="210" headerRowCellStyle="Normal 3" dataCellStyle="Normal 3">
  <autoFilter ref="B2:E317"/>
  <tableColumns count="4">
    <tableColumn id="2" name="N°" totalsRowLabel="Total" dataDxfId="209" dataCellStyle="Normal 3"/>
    <tableColumn id="1" name="Nom de la carte" dataDxfId="208" dataCellStyle="Normal 3"/>
    <tableColumn id="3" name="Qu." dataDxfId="207" dataCellStyle="Normal 3"/>
    <tableColumn id="7" name="Rté" dataDxfId="206"/>
  </tableColumns>
  <tableStyleInfo name="TableStyleLight4" showFirstColumn="0" showLastColumn="0" showRowStripes="0" showColumnStripes="0"/>
</table>
</file>

<file path=xl/tables/table14.xml><?xml version="1.0" encoding="utf-8"?>
<table xmlns="http://schemas.openxmlformats.org/spreadsheetml/2006/main" id="12" name="TenebresSurInnistradVentes" displayName="TenebresSurInnistradVentes" ref="H2:I317" totalsRowShown="0">
  <autoFilter ref="H2:I317"/>
  <tableColumns count="2">
    <tableColumn id="1" name="Double" dataDxfId="205" dataCellStyle="Normal 3">
      <calculatedColumnFormula>IF(TenebresSurInnistrad[[#This Row],[Qu.]]-1&lt;0,0,TenebresSurInnistrad[[#This Row],[Qu.]]-1)</calculatedColumnFormula>
    </tableColumn>
    <tableColumn id="2" name="Foil" dataDxfId="204"/>
  </tableColumns>
  <tableStyleInfo name="TableStyleLight4" showFirstColumn="0" showLastColumn="0" showRowStripes="0" showColumnStripes="0"/>
</table>
</file>

<file path=xl/tables/table15.xml><?xml version="1.0" encoding="utf-8"?>
<table xmlns="http://schemas.openxmlformats.org/spreadsheetml/2006/main" id="2" name="Tableau11743" displayName="Tableau11743" ref="I2:J207" insertRowShift="1" totalsRowShown="0" headerRowDxfId="198" dataDxfId="197" headerRowCellStyle="Normal 3" dataCellStyle="Normal 3">
  <autoFilter ref="I2:J207">
    <filterColumn colId="1">
      <filters>
        <filter val="1"/>
      </filters>
    </filterColumn>
  </autoFilter>
  <tableColumns count="2">
    <tableColumn id="2" name="Recherche" dataDxfId="196" dataCellStyle="Normal 3">
      <calculatedColumnFormula>IF(NOT(Tableau1175[[#This Row],[Qu.]]&gt;=1),"OUI","NON")</calculatedColumnFormula>
    </tableColumn>
    <tableColumn id="6" name="Qu. Man." dataDxfId="195" dataCellStyle="Normal 3">
      <calculatedColumnFormula>SUM(1&gt;Tableau1175[[#This Row],[Qu.]])</calculatedColumnFormula>
    </tableColumn>
  </tableColumns>
  <tableStyleInfo name="TableStyleLight4" showFirstColumn="0" showLastColumn="0" showRowStripes="1" showColumnStripes="0"/>
</table>
</file>

<file path=xl/tables/table16.xml><?xml version="1.0" encoding="utf-8"?>
<table xmlns="http://schemas.openxmlformats.org/spreadsheetml/2006/main" id="4" name="Tableau1175" displayName="Tableau1175" ref="B2:G207" insertRowShift="1" totalsRowShown="0" headerRowDxfId="194" dataDxfId="193" headerRowCellStyle="Normal 3" dataCellStyle="Normal 3">
  <autoFilter ref="B2:G207"/>
  <sortState ref="B3:G207">
    <sortCondition ref="B2:B207"/>
  </sortState>
  <tableColumns count="6">
    <tableColumn id="2" name="N°" dataDxfId="192" dataCellStyle="Normal 3"/>
    <tableColumn id="1" name="Nom de la carte" dataDxfId="191" dataCellStyle="Normal 3"/>
    <tableColumn id="3" name="Qu." dataDxfId="190" dataCellStyle="Normal 3"/>
    <tableColumn id="7" name="Rareté" dataDxfId="189"/>
    <tableColumn id="8" name="Type" dataDxfId="188"/>
    <tableColumn id="9" name="Foil ?" dataDxfId="187"/>
  </tableColumns>
  <tableStyleInfo name="TableStyleLight4" showFirstColumn="0" showLastColumn="0" showRowStripes="1" showColumnStripes="0"/>
</table>
</file>

<file path=xl/tables/table17.xml><?xml version="1.0" encoding="utf-8"?>
<table xmlns="http://schemas.openxmlformats.org/spreadsheetml/2006/main" id="5" name="Tableau117436" displayName="Tableau117436" ref="I2:J276" insertRowShift="1" totalsRowShown="0" headerRowDxfId="180" dataDxfId="179" headerRowCellStyle="Normal 3" dataCellStyle="Normal 3">
  <autoFilter ref="I2:J276"/>
  <tableColumns count="2">
    <tableColumn id="2" name="Recherche" dataDxfId="178" dataCellStyle="Normal 3">
      <calculatedColumnFormula>IF(NOT(Tableau11757[[#This Row],[Qu.]]&gt;=1),"OUI","NON")</calculatedColumnFormula>
    </tableColumn>
    <tableColumn id="6" name="Qu. Man." dataDxfId="177" dataCellStyle="Normal 3">
      <calculatedColumnFormula>SUM(1&gt;Tableau11757[[#This Row],[Qu.]])</calculatedColumnFormula>
    </tableColumn>
  </tableColumns>
  <tableStyleInfo name="TableStyleLight4" showFirstColumn="0" showLastColumn="0" showRowStripes="1" showColumnStripes="0"/>
</table>
</file>

<file path=xl/tables/table18.xml><?xml version="1.0" encoding="utf-8"?>
<table xmlns="http://schemas.openxmlformats.org/spreadsheetml/2006/main" id="6" name="Tableau11757" displayName="Tableau11757" ref="B2:G276" insertRowShift="1" totalsRowShown="0" headerRowDxfId="176" dataDxfId="175" headerRowCellStyle="Normal 3" dataCellStyle="Normal 3">
  <autoFilter ref="B2:G276"/>
  <sortState ref="B3:G276">
    <sortCondition ref="B2:B276"/>
  </sortState>
  <tableColumns count="6">
    <tableColumn id="2" name="N°" dataDxfId="174" dataCellStyle="Normal 3"/>
    <tableColumn id="1" name="Nom de la carte" dataDxfId="173" dataCellStyle="Normal 3"/>
    <tableColumn id="3" name="Qu." dataDxfId="172" dataCellStyle="Normal 3"/>
    <tableColumn id="7" name="Rareté" dataDxfId="171"/>
    <tableColumn id="8" name="Type" dataDxfId="170"/>
    <tableColumn id="9" name="Foil ?" dataDxfId="169"/>
  </tableColumns>
  <tableStyleInfo name="TableStyleLight4" showFirstColumn="0" showLastColumn="0" showRowStripes="1" showColumnStripes="0"/>
</table>
</file>

<file path=xl/tables/table19.xml><?xml version="1.0" encoding="utf-8"?>
<table xmlns="http://schemas.openxmlformats.org/spreadsheetml/2006/main" id="7" name="Tableau1174368" displayName="Tableau1174368" ref="I2:J196" insertRowShift="1" totalsRowShown="0" headerRowDxfId="162" dataDxfId="161" headerRowCellStyle="Normal 3" dataCellStyle="Normal 3">
  <autoFilter ref="I2:J196">
    <filterColumn colId="0">
      <filters>
        <filter val="OUI"/>
      </filters>
    </filterColumn>
  </autoFilter>
  <tableColumns count="2">
    <tableColumn id="2" name="Recherche" dataDxfId="160" dataCellStyle="Normal 3">
      <calculatedColumnFormula>IF(NOT(Tableau117579[[#This Row],[Qu.]]&gt;=1),"OUI","NON")</calculatedColumnFormula>
    </tableColumn>
    <tableColumn id="6" name="Qu. Man." dataDxfId="159" dataCellStyle="Normal 3">
      <calculatedColumnFormula>SUM(1&gt;Tableau117579[[#This Row],[Qu.]])</calculatedColumnFormula>
    </tableColumn>
  </tableColumns>
  <tableStyleInfo name="TableStyleLight4" showFirstColumn="0" showLastColumn="0" showRowStripes="1" showColumnStripes="0"/>
</table>
</file>

<file path=xl/tables/table20.xml><?xml version="1.0" encoding="utf-8"?>
<table xmlns="http://schemas.openxmlformats.org/spreadsheetml/2006/main" id="8" name="Tableau117579" displayName="Tableau117579" ref="B2:G196" insertRowShift="1" totalsRowShown="0" headerRowDxfId="158" dataDxfId="157" headerRowCellStyle="Normal 3" dataCellStyle="Normal 3">
  <autoFilter ref="B2:G196"/>
  <sortState ref="C3:H261">
    <sortCondition ref="C2:C261"/>
  </sortState>
  <tableColumns count="6">
    <tableColumn id="2" name="N°" dataDxfId="156" dataCellStyle="Normal 3"/>
    <tableColumn id="1" name="Nom de la carte" dataDxfId="155" dataCellStyle="Normal 3"/>
    <tableColumn id="3" name="Qu." dataDxfId="154" dataCellStyle="Normal 3"/>
    <tableColumn id="7" name="Rareté" dataDxfId="153"/>
    <tableColumn id="8" name="Type" dataDxfId="152"/>
    <tableColumn id="9" name="Foil ?" dataDxfId="151"/>
  </tableColumns>
  <tableStyleInfo name="TableStyleLight4" showFirstColumn="0" showLastColumn="0" showRowStripes="1" showColumnStripes="0"/>
</table>
</file>

<file path=xl/tables/table21.xml><?xml version="1.0" encoding="utf-8"?>
<table xmlns="http://schemas.openxmlformats.org/spreadsheetml/2006/main" id="16" name="Tableau117436817" displayName="Tableau117436817" ref="I2:J281" insertRowShift="1" totalsRowShown="0" headerRowDxfId="144" dataDxfId="143" headerRowCellStyle="Normal 3" dataCellStyle="Normal 3">
  <autoFilter ref="I2:J281"/>
  <tableColumns count="2">
    <tableColumn id="2" name="Recherche" dataDxfId="142" dataCellStyle="Normal 3">
      <calculatedColumnFormula>IF(NOT(Tableau11757918[[#This Row],[Qu.]]&gt;=1),"OUI","NON")</calculatedColumnFormula>
    </tableColumn>
    <tableColumn id="6" name="Qu. Man." dataDxfId="141" dataCellStyle="Normal 3">
      <calculatedColumnFormula>SUM(1&gt;Tableau11757918[[#This Row],[Qu.]])</calculatedColumnFormula>
    </tableColumn>
  </tableColumns>
  <tableStyleInfo name="TableStyleLight4" showFirstColumn="0" showLastColumn="0" showRowStripes="1" showColumnStripes="0"/>
</table>
</file>

<file path=xl/tables/table22.xml><?xml version="1.0" encoding="utf-8"?>
<table xmlns="http://schemas.openxmlformats.org/spreadsheetml/2006/main" id="17" name="Tableau11757918" displayName="Tableau11757918" ref="B2:G281" insertRowShift="1" totalsRowShown="0" headerRowDxfId="140" dataDxfId="139" headerRowCellStyle="Normal 3" dataCellStyle="Normal 3">
  <autoFilter ref="B2:G281">
    <filterColumn colId="2">
      <filters>
        <filter val="0"/>
      </filters>
    </filterColumn>
  </autoFilter>
  <sortState ref="B3:G261">
    <sortCondition ref="B2:B261"/>
  </sortState>
  <tableColumns count="6">
    <tableColumn id="2" name="N°" dataDxfId="138" dataCellStyle="Normal 3"/>
    <tableColumn id="1" name="Nom de la carte" dataDxfId="137" dataCellStyle="Normal 3"/>
    <tableColumn id="3" name="Qu." dataDxfId="136" dataCellStyle="Normal 3"/>
    <tableColumn id="7" name="Rareté" dataDxfId="135"/>
    <tableColumn id="8" name="Type" dataDxfId="134"/>
    <tableColumn id="9" name="Foil ?" dataDxfId="133"/>
  </tableColumns>
  <tableStyleInfo name="TableStyleLight4" showFirstColumn="0" showLastColumn="0" showRowStripes="1" showColumnStripes="0"/>
</table>
</file>

<file path=xl/tables/table23.xml><?xml version="1.0" encoding="utf-8"?>
<table xmlns="http://schemas.openxmlformats.org/spreadsheetml/2006/main" id="22" name="Tableau1174368172123" displayName="Tableau1174368172123" ref="I2:J211" insertRowShift="1" totalsRowShown="0" headerRowDxfId="123" dataDxfId="122" headerRowCellStyle="Normal 3" dataCellStyle="Normal 3">
  <autoFilter ref="I2:J211"/>
  <tableColumns count="2">
    <tableColumn id="2" name="Recherche" dataDxfId="121" dataCellStyle="Normal 3">
      <calculatedColumnFormula>IF(NOT(Tableau117579182224[[#This Row],[Qu.]]&gt;=1),"OUI","NON")</calculatedColumnFormula>
    </tableColumn>
    <tableColumn id="6" name="Qu. Man." dataDxfId="120" dataCellStyle="Normal 3">
      <calculatedColumnFormula>SUM(1&gt;Tableau117579182224[[#This Row],[Qu.]])</calculatedColumnFormula>
    </tableColumn>
  </tableColumns>
  <tableStyleInfo name="TableStyleLight4" showFirstColumn="0" showLastColumn="0" showRowStripes="1" showColumnStripes="0"/>
</table>
</file>

<file path=xl/tables/table24.xml><?xml version="1.0" encoding="utf-8"?>
<table xmlns="http://schemas.openxmlformats.org/spreadsheetml/2006/main" id="23" name="Tableau117579182224" displayName="Tableau117579182224" ref="B2:G211" insertRowShift="1" totalsRowShown="0" headerRowDxfId="119" dataDxfId="118" headerRowCellStyle="Normal 3" dataCellStyle="Normal 3">
  <autoFilter ref="B2:G211">
    <filterColumn colId="2">
      <filters>
        <filter val="0"/>
      </filters>
    </filterColumn>
  </autoFilter>
  <sortState ref="B3:G261">
    <sortCondition ref="B2:B261"/>
  </sortState>
  <tableColumns count="6">
    <tableColumn id="2" name="N°" dataDxfId="117" dataCellStyle="Normal 3"/>
    <tableColumn id="1" name="Nom de la carte" dataDxfId="116" dataCellStyle="Normal 3"/>
    <tableColumn id="3" name="Qu." dataDxfId="115" dataCellStyle="Normal 3"/>
    <tableColumn id="7" name="Rté" dataDxfId="114"/>
    <tableColumn id="8" name="Type" dataDxfId="113"/>
    <tableColumn id="9" name="Foil ?" dataDxfId="112"/>
  </tableColumns>
  <tableStyleInfo name="TableStyleLight4" showFirstColumn="0" showLastColumn="0" showRowStripes="1" showColumnStripes="0"/>
</table>
</file>

<file path=xl/tables/table25.xml><?xml version="1.0" encoding="utf-8"?>
<table xmlns="http://schemas.openxmlformats.org/spreadsheetml/2006/main" id="18" name="Tableau11743681719" displayName="Tableau11743681719" ref="I2:J291" insertRowShift="1" totalsRowShown="0" headerRowDxfId="95" dataDxfId="94" headerRowCellStyle="Normal 3" dataCellStyle="Normal 3">
  <autoFilter ref="I2:J291"/>
  <tableColumns count="2">
    <tableColumn id="2" name="Recherche" dataDxfId="93" dataCellStyle="Normal 3">
      <calculatedColumnFormula>IF(NOT(Tableau1175791820[[#This Row],[Qu.]]&gt;=1),"OUI","NON")</calculatedColumnFormula>
    </tableColumn>
    <tableColumn id="6" name="Qu. Man." dataDxfId="92" dataCellStyle="Normal 3">
      <calculatedColumnFormula>SUM(1&gt;Tableau1175791820[[#This Row],[Qu.]])</calculatedColumnFormula>
    </tableColumn>
  </tableColumns>
  <tableStyleInfo name="TableStyleLight4" showFirstColumn="0" showLastColumn="0" showRowStripes="1" showColumnStripes="0"/>
</table>
</file>

<file path=xl/tables/table26.xml><?xml version="1.0" encoding="utf-8"?>
<table xmlns="http://schemas.openxmlformats.org/spreadsheetml/2006/main" id="19" name="Tableau1175791820" displayName="Tableau1175791820" ref="B2:G291" insertRowShift="1" totalsRowShown="0" headerRowDxfId="91" dataDxfId="90" headerRowCellStyle="Normal 3" dataCellStyle="Normal 3">
  <autoFilter ref="B2:G291">
    <filterColumn colId="2">
      <filters>
        <filter val="0"/>
      </filters>
    </filterColumn>
  </autoFilter>
  <sortState ref="B3:G261">
    <sortCondition ref="B2:B261"/>
  </sortState>
  <tableColumns count="6">
    <tableColumn id="2" name="N°" dataDxfId="89" dataCellStyle="Normal 3"/>
    <tableColumn id="1" name="Nom de la carte" dataDxfId="88" dataCellStyle="Normal 3"/>
    <tableColumn id="3" name="Qu." dataDxfId="87" dataCellStyle="Normal 3"/>
    <tableColumn id="7" name="Rté" dataDxfId="86"/>
    <tableColumn id="8" name="Type" dataDxfId="85"/>
    <tableColumn id="9" name="Foil ?" dataDxfId="84"/>
  </tableColumns>
  <tableStyleInfo name="TableStyleLight4" showFirstColumn="0" showLastColumn="0" showRowStripes="1" showColumnStripes="0"/>
</table>
</file>

<file path=xl/tables/table27.xml><?xml version="1.0" encoding="utf-8"?>
<table xmlns="http://schemas.openxmlformats.org/spreadsheetml/2006/main" id="20" name="Tableau1174368171921" displayName="Tableau1174368171921" ref="I2:J207" insertRowShift="1" totalsRowShown="0" headerRowDxfId="67" dataDxfId="66" headerRowCellStyle="Normal 3" dataCellStyle="Normal 3">
  <autoFilter ref="I2:J207"/>
  <tableColumns count="2">
    <tableColumn id="2" name="Recherche" dataDxfId="65" dataCellStyle="Normal 3">
      <calculatedColumnFormula>IF(NOT(Tableau117579182022[[#This Row],[Qu.]]&gt;=1),"OUI","NON")</calculatedColumnFormula>
    </tableColumn>
    <tableColumn id="6" name="Qu. Man." dataDxfId="64" dataCellStyle="Normal 3">
      <calculatedColumnFormula>SUM(1&gt;Tableau117579182022[[#This Row],[Qu.]])</calculatedColumnFormula>
    </tableColumn>
  </tableColumns>
  <tableStyleInfo name="TableStyleLight4" showFirstColumn="0" showLastColumn="0" showRowStripes="1" showColumnStripes="0"/>
</table>
</file>

<file path=xl/tables/table28.xml><?xml version="1.0" encoding="utf-8"?>
<table xmlns="http://schemas.openxmlformats.org/spreadsheetml/2006/main" id="21" name="Tableau117579182022" displayName="Tableau117579182022" ref="B2:G207" insertRowShift="1" totalsRowShown="0" headerRowDxfId="63" dataDxfId="62" headerRowCellStyle="Normal 3" dataCellStyle="Normal 3">
  <autoFilter ref="B2:G207">
    <filterColumn colId="2">
      <filters>
        <filter val="0"/>
      </filters>
    </filterColumn>
  </autoFilter>
  <sortState ref="B3:G261">
    <sortCondition ref="B2:B261"/>
  </sortState>
  <tableColumns count="6">
    <tableColumn id="2" name="N°" dataDxfId="61" dataCellStyle="Normal 3"/>
    <tableColumn id="1" name="Nom de la carte" dataDxfId="60" dataCellStyle="Normal 3"/>
    <tableColumn id="3" name="Qu." dataDxfId="59" dataCellStyle="Normal 3"/>
    <tableColumn id="7" name="Rté" dataDxfId="58"/>
    <tableColumn id="8" name="Type" dataDxfId="57"/>
    <tableColumn id="9" name="Foil ?" dataDxfId="56"/>
  </tableColumns>
  <tableStyleInfo name="TableStyleLight4" showFirstColumn="0" showLastColumn="0" showRowStripes="1" showColumnStripes="0"/>
</table>
</file>

<file path=xl/tables/table29.xml><?xml version="1.0" encoding="utf-8"?>
<table xmlns="http://schemas.openxmlformats.org/spreadsheetml/2006/main" id="25" name="Tableau117436817192126" displayName="Tableau117436817192126" ref="I2:J282" insertRowShift="1" totalsRowShown="0" headerRowDxfId="39" dataDxfId="38" headerRowCellStyle="Normal 3" dataCellStyle="Normal 3">
  <autoFilter ref="I2:J282"/>
  <tableColumns count="2">
    <tableColumn id="2" name="Recherche" dataDxfId="37" dataCellStyle="Normal 3">
      <calculatedColumnFormula>IF(NOT(Tableau11757918202227[[#This Row],[Qu.]]&gt;=1),"OUI","NON")</calculatedColumnFormula>
    </tableColumn>
    <tableColumn id="6" name="Qu. Man." dataDxfId="36" dataCellStyle="Normal 3">
      <calculatedColumnFormula>SUM(1&gt;Tableau11757918202227[[#This Row],[Qu.]])</calculatedColumnFormula>
    </tableColumn>
  </tableColumns>
  <tableStyleInfo name="TableStyleLight4" showFirstColumn="0" showLastColumn="0" showRowStripes="1" showColumnStripes="0"/>
</table>
</file>

<file path=xl/tables/table30.xml><?xml version="1.0" encoding="utf-8"?>
<table xmlns="http://schemas.openxmlformats.org/spreadsheetml/2006/main" id="26" name="Tableau11757918202227" displayName="Tableau11757918202227" ref="B2:G282" insertRowShift="1" totalsRowShown="0" headerRowDxfId="35" dataDxfId="34" headerRowCellStyle="Normal 3" dataCellStyle="Normal 3">
  <autoFilter ref="B2:G282">
    <filterColumn colId="2">
      <filters>
        <filter val="0"/>
      </filters>
    </filterColumn>
  </autoFilter>
  <sortState ref="B3:G261">
    <sortCondition ref="B2:B261"/>
  </sortState>
  <tableColumns count="6">
    <tableColumn id="2" name="N°" dataDxfId="33" dataCellStyle="Normal 3"/>
    <tableColumn id="1" name="Nom de la carte" dataDxfId="32" dataCellStyle="Normal 3"/>
    <tableColumn id="3" name="Qu." dataDxfId="31" dataCellStyle="Normal 3"/>
    <tableColumn id="7" name="Rté" dataDxfId="30"/>
    <tableColumn id="8" name="Type" dataDxfId="29"/>
    <tableColumn id="9" name="Foil ?" dataDxfId="28"/>
  </tableColumns>
  <tableStyleInfo name="TableStyleLight4" showFirstColumn="0" showLastColumn="0" showRowStripes="1" showColumnStripes="0"/>
</table>
</file>

<file path=xl/tables/table31.xml><?xml version="1.0" encoding="utf-8"?>
<table xmlns="http://schemas.openxmlformats.org/spreadsheetml/2006/main" id="27" name="Tableau11743681719212628" displayName="Tableau11743681719212628" ref="I2:J316" insertRowShift="1" totalsRowShown="0" headerRowDxfId="11" dataDxfId="10" headerRowCellStyle="Normal 3" dataCellStyle="Normal 3">
  <autoFilter ref="I2:J316"/>
  <tableColumns count="2">
    <tableColumn id="2" name="Recherche" dataDxfId="9" dataCellStyle="Normal 3">
      <calculatedColumnFormula>IF(NOT(Tableau1175791820222729[[#This Row],[Qu.]]&gt;=1),"OUI","NON")</calculatedColumnFormula>
    </tableColumn>
    <tableColumn id="6" name="Qu. Man." dataDxfId="8" dataCellStyle="Normal 3">
      <calculatedColumnFormula>SUM(1&gt;Tableau1175791820222729[[#This Row],[Qu.]])</calculatedColumnFormula>
    </tableColumn>
  </tableColumns>
  <tableStyleInfo name="TableStyleLight4" showFirstColumn="0" showLastColumn="0" showRowStripes="1" showColumnStripes="0"/>
</table>
</file>

<file path=xl/tables/table32.xml><?xml version="1.0" encoding="utf-8"?>
<table xmlns="http://schemas.openxmlformats.org/spreadsheetml/2006/main" id="28" name="Tableau1175791820222729" displayName="Tableau1175791820222729" ref="B2:G316" insertRowShift="1" totalsRowShown="0" headerRowDxfId="7" dataDxfId="6" headerRowCellStyle="Normal 3" dataCellStyle="Normal 3">
  <autoFilter ref="B2:G316">
    <filterColumn colId="2">
      <filters>
        <filter val="0"/>
      </filters>
    </filterColumn>
  </autoFilter>
  <sortState ref="B3:G261">
    <sortCondition ref="B2:B261"/>
  </sortState>
  <tableColumns count="6">
    <tableColumn id="2" name="N°" dataDxfId="5" dataCellStyle="Normal 3"/>
    <tableColumn id="1" name="Nom de la carte" dataDxfId="4" dataCellStyle="Normal 3"/>
    <tableColumn id="3" name="Qu." dataDxfId="3" dataCellStyle="Normal 3"/>
    <tableColumn id="7" name="Rté" dataDxfId="2"/>
    <tableColumn id="8" name="Type" dataDxfId="1"/>
    <tableColumn id="9" name="Foil ?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8.xml"/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table" Target="../tables/table29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2.xml"/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H6" sqref="H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N1000"/>
  <sheetViews>
    <sheetView showGridLines="0" zoomScaleNormal="100" workbookViewId="0">
      <selection activeCell="G7" sqref="G7"/>
    </sheetView>
  </sheetViews>
  <sheetFormatPr baseColWidth="10" defaultColWidth="11.42578125" defaultRowHeight="15" x14ac:dyDescent="0.25"/>
  <cols>
    <col min="1" max="1" width="5.7109375" style="5" customWidth="1"/>
    <col min="2" max="2" width="9" style="41" customWidth="1"/>
    <col min="3" max="3" width="8.7109375" style="41" customWidth="1"/>
    <col min="4" max="4" width="37.7109375" style="91" customWidth="1"/>
    <col min="5" max="5" width="8.7109375" style="102" customWidth="1"/>
    <col min="6" max="6" width="3.28515625" style="10" customWidth="1"/>
    <col min="7" max="7" width="8.7109375" style="83" customWidth="1"/>
    <col min="8" max="9" width="8.7109375" customWidth="1"/>
    <col min="10" max="14" width="10.7109375" customWidth="1"/>
    <col min="15" max="15" width="5.5703125" style="5" customWidth="1"/>
    <col min="16" max="16384" width="11.42578125" style="5"/>
  </cols>
  <sheetData>
    <row r="1" spans="2:9" ht="15" customHeight="1" x14ac:dyDescent="0.25">
      <c r="D1" s="86"/>
      <c r="F1" s="7"/>
      <c r="G1" s="81"/>
    </row>
    <row r="2" spans="2:9" ht="19.5" customHeight="1" x14ac:dyDescent="0.25">
      <c r="B2" s="92" t="s">
        <v>0</v>
      </c>
      <c r="C2" s="92" t="s">
        <v>1</v>
      </c>
      <c r="D2" s="93" t="s">
        <v>2</v>
      </c>
      <c r="E2" s="103" t="s">
        <v>3</v>
      </c>
      <c r="F2" s="7"/>
      <c r="G2" s="104" t="s">
        <v>1</v>
      </c>
      <c r="H2" s="104" t="s">
        <v>4</v>
      </c>
      <c r="I2" s="94" t="s">
        <v>5</v>
      </c>
    </row>
    <row r="3" spans="2:9" ht="15" customHeight="1" x14ac:dyDescent="0.25">
      <c r="B3" s="154">
        <f>'Magic Origines'!K9</f>
        <v>0.8112582781456954</v>
      </c>
      <c r="C3" s="146">
        <f>'Magic Origines'!M5-'Magic Origines'!K5</f>
        <v>57</v>
      </c>
      <c r="D3" s="158" t="s">
        <v>6</v>
      </c>
      <c r="E3" s="163" t="s">
        <v>7</v>
      </c>
      <c r="F3" s="7"/>
      <c r="G3" s="182">
        <f>COUNTIF(MagicOrigineVentes[Double],"&gt;0")</f>
        <v>74</v>
      </c>
      <c r="H3" s="183">
        <f>COUNTIF(MagicOrigineVentes[Foil],"&gt;0")</f>
        <v>7</v>
      </c>
      <c r="I3" s="150">
        <v>5</v>
      </c>
    </row>
    <row r="4" spans="2:9" ht="15" customHeight="1" x14ac:dyDescent="0.25">
      <c r="B4" s="155">
        <f>'La bataille de Zendikar'!K9</f>
        <v>0.3961661341853035</v>
      </c>
      <c r="C4" s="147">
        <f>'La bataille de Zendikar'!M5-'La bataille de Zendikar'!K5</f>
        <v>189</v>
      </c>
      <c r="D4" s="159" t="s">
        <v>8</v>
      </c>
      <c r="E4" s="164" t="s">
        <v>9</v>
      </c>
      <c r="F4" s="7"/>
      <c r="G4" s="184">
        <f>COUNTIF(BatailleZendikarVentes[Double],"&gt;0")</f>
        <v>14</v>
      </c>
      <c r="H4" s="185">
        <f>COUNTIF(BatailleZendikarVentes[Foil],"&gt;0")</f>
        <v>0</v>
      </c>
      <c r="I4" s="151">
        <v>5</v>
      </c>
    </row>
    <row r="5" spans="2:9" ht="15" customHeight="1" x14ac:dyDescent="0.25">
      <c r="B5" s="155">
        <f>'Le serment des Sentinelles'!K9</f>
        <v>0.85786802030456855</v>
      </c>
      <c r="C5" s="147">
        <f>'Le serment des Sentinelles'!M5-'Le serment des Sentinelles'!K5</f>
        <v>28</v>
      </c>
      <c r="D5" s="159" t="s">
        <v>10</v>
      </c>
      <c r="E5" s="164" t="s">
        <v>11</v>
      </c>
      <c r="F5" s="7"/>
      <c r="G5" s="184">
        <f>COUNTIF(SermentSentinellesVentes[Double],"&gt;0")</f>
        <v>74</v>
      </c>
      <c r="H5" s="185">
        <f>COUNTIF(SermentSentinellesVentes[Foil],"&gt;0")</f>
        <v>6</v>
      </c>
      <c r="I5" s="152">
        <v>5</v>
      </c>
    </row>
    <row r="6" spans="2:9" ht="15" customHeight="1" x14ac:dyDescent="0.25">
      <c r="B6" s="155">
        <f>'Ténèbre sur Innistrad'!K9</f>
        <v>1</v>
      </c>
      <c r="C6" s="147">
        <f>'Ténèbre sur Innistrad'!M5-'Ténèbre sur Innistrad'!K5</f>
        <v>0</v>
      </c>
      <c r="D6" s="159" t="s">
        <v>12</v>
      </c>
      <c r="E6" s="164" t="s">
        <v>13</v>
      </c>
      <c r="F6" s="7"/>
      <c r="G6" s="184">
        <f>COUNTIF(TenebresSurInnistradVentes[Double],"&gt;0")</f>
        <v>0</v>
      </c>
      <c r="H6" s="185">
        <f>COUNTIF(TenebresSurInnistradVentes[Foil],"&gt;0")</f>
        <v>16</v>
      </c>
      <c r="I6" s="151" t="s">
        <v>14</v>
      </c>
    </row>
    <row r="7" spans="2:9" ht="15" customHeight="1" x14ac:dyDescent="0.25">
      <c r="B7" s="155">
        <f>'La Lune Hémertique'!O5</f>
        <v>0.97560975609756095</v>
      </c>
      <c r="C7" s="147"/>
      <c r="D7" s="159" t="s">
        <v>15</v>
      </c>
      <c r="E7" s="164"/>
      <c r="F7" s="7"/>
      <c r="G7" s="184"/>
      <c r="H7" s="185"/>
      <c r="I7" s="152"/>
    </row>
    <row r="8" spans="2:9" ht="15" customHeight="1" x14ac:dyDescent="0.25">
      <c r="B8" s="155">
        <f>Kaladesh!O5</f>
        <v>0.8941605839416058</v>
      </c>
      <c r="C8" s="147"/>
      <c r="D8" s="159" t="s">
        <v>16</v>
      </c>
      <c r="E8" s="164"/>
      <c r="F8" s="7"/>
      <c r="G8" s="184"/>
      <c r="H8" s="185"/>
      <c r="I8" s="152"/>
    </row>
    <row r="9" spans="2:9" ht="15" customHeight="1" x14ac:dyDescent="0.25">
      <c r="B9" s="155">
        <f>'La révolte éthérique'!O5</f>
        <v>0.93814432989690721</v>
      </c>
      <c r="C9" s="147"/>
      <c r="D9" s="159" t="s">
        <v>17</v>
      </c>
      <c r="E9" s="164"/>
      <c r="F9" s="7"/>
      <c r="G9" s="184"/>
      <c r="H9" s="185"/>
      <c r="I9" s="152"/>
    </row>
    <row r="10" spans="2:9" ht="15" customHeight="1" x14ac:dyDescent="0.25">
      <c r="B10" s="155">
        <f>Amonkhet!O5</f>
        <v>0.956989247311828</v>
      </c>
      <c r="C10" s="147"/>
      <c r="D10" s="159" t="s">
        <v>18</v>
      </c>
      <c r="E10" s="164"/>
      <c r="F10" s="7"/>
      <c r="G10" s="184"/>
      <c r="H10" s="185"/>
      <c r="I10" s="152"/>
    </row>
    <row r="11" spans="2:9" ht="15" customHeight="1" x14ac:dyDescent="0.25">
      <c r="B11" s="155">
        <f>'L’âge de la destruction'!O5</f>
        <v>0.9569377990430622</v>
      </c>
      <c r="C11" s="147"/>
      <c r="D11" s="159" t="s">
        <v>19</v>
      </c>
      <c r="E11" s="164"/>
      <c r="F11" s="7"/>
      <c r="G11" s="184"/>
      <c r="H11" s="185"/>
      <c r="I11" s="152"/>
    </row>
    <row r="12" spans="2:9" ht="15" customHeight="1" x14ac:dyDescent="0.25">
      <c r="B12" s="155">
        <f>Ixalan!O5</f>
        <v>0.84775086505190311</v>
      </c>
      <c r="C12" s="147"/>
      <c r="D12" s="159" t="s">
        <v>20</v>
      </c>
      <c r="E12" s="164"/>
      <c r="F12" s="7"/>
      <c r="G12" s="184"/>
      <c r="H12" s="185"/>
      <c r="I12" s="152"/>
    </row>
    <row r="13" spans="2:9" ht="15" customHeight="1" x14ac:dyDescent="0.25">
      <c r="B13" s="155">
        <f>'Les combatants d''Ixalan'!O5</f>
        <v>0.8878048780487805</v>
      </c>
      <c r="C13" s="147"/>
      <c r="D13" s="159" t="s">
        <v>21</v>
      </c>
      <c r="E13" s="164"/>
      <c r="F13" s="7"/>
      <c r="G13" s="184"/>
      <c r="H13" s="185"/>
      <c r="I13" s="152"/>
    </row>
    <row r="14" spans="2:9" ht="15" customHeight="1" x14ac:dyDescent="0.25">
      <c r="B14" s="155">
        <f>Dominaria!O5</f>
        <v>0.88214285714285712</v>
      </c>
      <c r="C14" s="147"/>
      <c r="D14" s="159" t="s">
        <v>22</v>
      </c>
      <c r="E14" s="164"/>
      <c r="F14" s="7"/>
      <c r="G14" s="184"/>
      <c r="H14" s="185"/>
      <c r="I14" s="152"/>
    </row>
    <row r="15" spans="2:9" ht="15" customHeight="1" x14ac:dyDescent="0.25">
      <c r="B15" s="155">
        <f>'Edition de base 2019'!O5</f>
        <v>0.88853503184713378</v>
      </c>
      <c r="C15" s="147"/>
      <c r="D15" s="159" t="s">
        <v>23</v>
      </c>
      <c r="E15" s="164"/>
      <c r="F15" s="7"/>
      <c r="G15" s="184"/>
      <c r="H15" s="185"/>
      <c r="I15" s="152"/>
    </row>
    <row r="16" spans="2:9" ht="15" customHeight="1" x14ac:dyDescent="0.25">
      <c r="B16" s="156"/>
      <c r="C16" s="148"/>
      <c r="D16" s="160"/>
      <c r="E16" s="164"/>
      <c r="F16" s="7"/>
      <c r="G16" s="184"/>
      <c r="H16" s="185"/>
      <c r="I16" s="152"/>
    </row>
    <row r="17" spans="2:9" ht="15" customHeight="1" x14ac:dyDescent="0.25">
      <c r="B17" s="156"/>
      <c r="C17" s="148"/>
      <c r="D17" s="160"/>
      <c r="E17" s="164"/>
      <c r="F17" s="7"/>
      <c r="G17" s="184"/>
      <c r="H17" s="185"/>
      <c r="I17" s="152"/>
    </row>
    <row r="18" spans="2:9" ht="15" customHeight="1" x14ac:dyDescent="0.25">
      <c r="B18" s="156"/>
      <c r="C18" s="148"/>
      <c r="D18" s="161"/>
      <c r="E18" s="164"/>
      <c r="F18" s="7"/>
      <c r="G18" s="184"/>
      <c r="H18" s="185"/>
      <c r="I18" s="152"/>
    </row>
    <row r="19" spans="2:9" ht="15" customHeight="1" x14ac:dyDescent="0.25">
      <c r="B19" s="156"/>
      <c r="C19" s="148"/>
      <c r="D19" s="160"/>
      <c r="E19" s="164"/>
      <c r="F19" s="7"/>
      <c r="G19" s="184"/>
      <c r="H19" s="185"/>
      <c r="I19" s="152"/>
    </row>
    <row r="20" spans="2:9" ht="15" customHeight="1" x14ac:dyDescent="0.25">
      <c r="B20" s="156"/>
      <c r="C20" s="148"/>
      <c r="D20" s="160"/>
      <c r="E20" s="164"/>
      <c r="F20" s="7"/>
      <c r="G20" s="184"/>
      <c r="H20" s="185"/>
      <c r="I20" s="152"/>
    </row>
    <row r="21" spans="2:9" ht="15" customHeight="1" x14ac:dyDescent="0.25">
      <c r="B21" s="156"/>
      <c r="C21" s="148"/>
      <c r="D21" s="160"/>
      <c r="E21" s="164"/>
      <c r="F21" s="7"/>
      <c r="G21" s="184"/>
      <c r="H21" s="185"/>
      <c r="I21" s="152"/>
    </row>
    <row r="22" spans="2:9" ht="15" customHeight="1" x14ac:dyDescent="0.25">
      <c r="B22" s="156"/>
      <c r="C22" s="148"/>
      <c r="D22" s="161"/>
      <c r="E22" s="164"/>
      <c r="F22" s="7"/>
      <c r="G22" s="184"/>
      <c r="H22" s="185"/>
      <c r="I22" s="152"/>
    </row>
    <row r="23" spans="2:9" ht="15" customHeight="1" x14ac:dyDescent="0.25">
      <c r="B23" s="156"/>
      <c r="C23" s="148"/>
      <c r="D23" s="160"/>
      <c r="E23" s="164"/>
      <c r="F23" s="7"/>
      <c r="G23" s="184"/>
      <c r="H23" s="185"/>
      <c r="I23" s="152"/>
    </row>
    <row r="24" spans="2:9" ht="15" customHeight="1" x14ac:dyDescent="0.25">
      <c r="B24" s="156"/>
      <c r="C24" s="148"/>
      <c r="D24" s="160"/>
      <c r="E24" s="164"/>
      <c r="F24" s="7"/>
      <c r="G24" s="184"/>
      <c r="H24" s="185"/>
      <c r="I24" s="152"/>
    </row>
    <row r="25" spans="2:9" ht="15" customHeight="1" x14ac:dyDescent="0.25">
      <c r="B25" s="156"/>
      <c r="C25" s="148"/>
      <c r="D25" s="160"/>
      <c r="E25" s="164"/>
      <c r="F25" s="7"/>
      <c r="G25" s="184"/>
      <c r="H25" s="185"/>
      <c r="I25" s="152"/>
    </row>
    <row r="26" spans="2:9" ht="15" customHeight="1" x14ac:dyDescent="0.25">
      <c r="B26" s="157"/>
      <c r="C26" s="149"/>
      <c r="D26" s="162"/>
      <c r="E26" s="165"/>
      <c r="F26" s="7"/>
      <c r="G26" s="186"/>
      <c r="H26" s="185"/>
      <c r="I26" s="153"/>
    </row>
    <row r="27" spans="2:9" x14ac:dyDescent="0.25">
      <c r="B27" s="42"/>
      <c r="C27" s="42"/>
      <c r="D27" s="87"/>
      <c r="F27" s="7"/>
      <c r="G27" s="81"/>
    </row>
    <row r="28" spans="2:9" x14ac:dyDescent="0.25">
      <c r="B28" s="42"/>
      <c r="C28" s="42"/>
      <c r="D28" s="87"/>
      <c r="F28" s="7"/>
      <c r="G28" s="81"/>
    </row>
    <row r="29" spans="2:9" x14ac:dyDescent="0.25">
      <c r="B29" s="42"/>
      <c r="C29" s="42"/>
      <c r="D29" s="87"/>
      <c r="F29" s="7"/>
      <c r="G29" s="81"/>
    </row>
    <row r="30" spans="2:9" x14ac:dyDescent="0.25">
      <c r="B30" s="42"/>
      <c r="C30" s="42"/>
      <c r="D30" s="87"/>
      <c r="F30" s="7"/>
      <c r="G30" s="81"/>
    </row>
    <row r="31" spans="2:9" x14ac:dyDescent="0.25">
      <c r="B31" s="42"/>
      <c r="C31" s="42"/>
      <c r="D31" s="87"/>
      <c r="F31" s="7"/>
      <c r="G31" s="81"/>
    </row>
    <row r="32" spans="2:9" x14ac:dyDescent="0.25">
      <c r="B32" s="42"/>
      <c r="C32" s="42"/>
      <c r="D32" s="87"/>
      <c r="F32" s="7"/>
      <c r="G32" s="81"/>
    </row>
    <row r="33" spans="2:7" x14ac:dyDescent="0.25">
      <c r="B33" s="42"/>
      <c r="C33" s="42"/>
      <c r="D33" s="87"/>
      <c r="F33" s="7"/>
      <c r="G33" s="81"/>
    </row>
    <row r="34" spans="2:7" x14ac:dyDescent="0.25">
      <c r="B34" s="42"/>
      <c r="C34" s="42"/>
      <c r="D34" s="87"/>
      <c r="F34" s="7"/>
      <c r="G34" s="81"/>
    </row>
    <row r="35" spans="2:7" x14ac:dyDescent="0.25">
      <c r="B35" s="42"/>
      <c r="C35" s="42"/>
      <c r="D35" s="87"/>
      <c r="F35" s="7"/>
      <c r="G35" s="81"/>
    </row>
    <row r="36" spans="2:7" x14ac:dyDescent="0.25">
      <c r="B36" s="42"/>
      <c r="C36" s="42"/>
      <c r="D36" s="87"/>
      <c r="F36" s="7"/>
      <c r="G36" s="81"/>
    </row>
    <row r="37" spans="2:7" x14ac:dyDescent="0.25">
      <c r="B37" s="42"/>
      <c r="C37" s="42"/>
      <c r="D37" s="87"/>
      <c r="F37" s="7"/>
      <c r="G37" s="81"/>
    </row>
    <row r="38" spans="2:7" x14ac:dyDescent="0.25">
      <c r="B38" s="42"/>
      <c r="C38" s="42"/>
      <c r="D38" s="87"/>
      <c r="F38" s="7"/>
      <c r="G38" s="81"/>
    </row>
    <row r="39" spans="2:7" x14ac:dyDescent="0.25">
      <c r="B39" s="42"/>
      <c r="C39" s="42"/>
      <c r="D39" s="87"/>
      <c r="F39" s="7"/>
      <c r="G39" s="81"/>
    </row>
    <row r="40" spans="2:7" x14ac:dyDescent="0.25">
      <c r="B40" s="42"/>
      <c r="C40" s="42"/>
      <c r="D40" s="87"/>
      <c r="F40" s="7"/>
      <c r="G40" s="81"/>
    </row>
    <row r="41" spans="2:7" x14ac:dyDescent="0.25">
      <c r="B41" s="42"/>
      <c r="C41" s="42"/>
      <c r="D41" s="87"/>
      <c r="F41" s="7"/>
      <c r="G41" s="81"/>
    </row>
    <row r="42" spans="2:7" x14ac:dyDescent="0.25">
      <c r="B42" s="42"/>
      <c r="C42" s="42"/>
      <c r="D42" s="87"/>
      <c r="F42" s="7"/>
      <c r="G42" s="81"/>
    </row>
    <row r="43" spans="2:7" x14ac:dyDescent="0.25">
      <c r="B43" s="42"/>
      <c r="C43" s="42"/>
      <c r="D43" s="87"/>
      <c r="F43" s="7"/>
      <c r="G43" s="81"/>
    </row>
    <row r="44" spans="2:7" x14ac:dyDescent="0.25">
      <c r="B44" s="42"/>
      <c r="C44" s="42"/>
      <c r="D44" s="87"/>
      <c r="F44" s="7"/>
      <c r="G44" s="81"/>
    </row>
    <row r="45" spans="2:7" x14ac:dyDescent="0.25">
      <c r="B45" s="42"/>
      <c r="C45" s="42"/>
      <c r="D45" s="87"/>
      <c r="F45" s="7"/>
      <c r="G45" s="81"/>
    </row>
    <row r="46" spans="2:7" x14ac:dyDescent="0.25">
      <c r="B46" s="42"/>
      <c r="C46" s="42"/>
      <c r="D46" s="87"/>
      <c r="F46" s="7"/>
      <c r="G46" s="81"/>
    </row>
    <row r="47" spans="2:7" x14ac:dyDescent="0.25">
      <c r="B47" s="42"/>
      <c r="C47" s="42"/>
      <c r="D47" s="87"/>
      <c r="F47" s="7"/>
      <c r="G47" s="81"/>
    </row>
    <row r="48" spans="2:7" x14ac:dyDescent="0.25">
      <c r="B48" s="42"/>
      <c r="C48" s="42"/>
      <c r="D48" s="87"/>
      <c r="F48" s="7"/>
      <c r="G48" s="81"/>
    </row>
    <row r="49" spans="2:7" x14ac:dyDescent="0.25">
      <c r="B49" s="42"/>
      <c r="C49" s="42"/>
      <c r="D49" s="87"/>
      <c r="F49" s="7"/>
      <c r="G49" s="81"/>
    </row>
    <row r="50" spans="2:7" x14ac:dyDescent="0.25">
      <c r="B50" s="42"/>
      <c r="C50" s="42"/>
      <c r="D50" s="87"/>
      <c r="F50" s="7"/>
      <c r="G50" s="81"/>
    </row>
    <row r="51" spans="2:7" x14ac:dyDescent="0.25">
      <c r="B51" s="42"/>
      <c r="C51" s="42"/>
      <c r="D51" s="87"/>
      <c r="F51" s="7"/>
      <c r="G51" s="81"/>
    </row>
    <row r="52" spans="2:7" x14ac:dyDescent="0.25">
      <c r="B52" s="42"/>
      <c r="C52" s="42"/>
      <c r="D52" s="87"/>
      <c r="F52" s="7"/>
      <c r="G52" s="81"/>
    </row>
    <row r="53" spans="2:7" x14ac:dyDescent="0.25">
      <c r="B53" s="42"/>
      <c r="C53" s="42"/>
      <c r="D53" s="87"/>
      <c r="F53" s="7"/>
      <c r="G53" s="81"/>
    </row>
    <row r="54" spans="2:7" x14ac:dyDescent="0.25">
      <c r="B54" s="42"/>
      <c r="C54" s="42"/>
      <c r="D54" s="87"/>
      <c r="F54" s="7"/>
      <c r="G54" s="81"/>
    </row>
    <row r="55" spans="2:7" x14ac:dyDescent="0.25">
      <c r="B55" s="42"/>
      <c r="C55" s="42"/>
      <c r="D55" s="87"/>
      <c r="F55" s="7"/>
      <c r="G55" s="81"/>
    </row>
    <row r="56" spans="2:7" x14ac:dyDescent="0.25">
      <c r="B56" s="42"/>
      <c r="C56" s="42"/>
      <c r="D56" s="87"/>
      <c r="F56" s="7"/>
      <c r="G56" s="81"/>
    </row>
    <row r="57" spans="2:7" x14ac:dyDescent="0.25">
      <c r="B57" s="42"/>
      <c r="C57" s="42"/>
      <c r="D57" s="87"/>
      <c r="F57" s="7"/>
      <c r="G57" s="81"/>
    </row>
    <row r="58" spans="2:7" x14ac:dyDescent="0.25">
      <c r="B58" s="42"/>
      <c r="C58" s="42"/>
      <c r="D58" s="87"/>
      <c r="F58" s="7"/>
      <c r="G58" s="81"/>
    </row>
    <row r="59" spans="2:7" x14ac:dyDescent="0.25">
      <c r="B59" s="42"/>
      <c r="C59" s="42"/>
      <c r="D59" s="87"/>
      <c r="F59" s="7"/>
      <c r="G59" s="81"/>
    </row>
    <row r="60" spans="2:7" x14ac:dyDescent="0.25">
      <c r="B60" s="42"/>
      <c r="C60" s="42"/>
      <c r="D60" s="87"/>
      <c r="F60" s="7"/>
      <c r="G60" s="81"/>
    </row>
    <row r="61" spans="2:7" x14ac:dyDescent="0.25">
      <c r="B61" s="42"/>
      <c r="C61" s="42"/>
      <c r="D61" s="87"/>
      <c r="F61" s="7"/>
      <c r="G61" s="81"/>
    </row>
    <row r="62" spans="2:7" x14ac:dyDescent="0.25">
      <c r="B62" s="42"/>
      <c r="C62" s="42"/>
      <c r="D62" s="87"/>
      <c r="F62" s="7"/>
      <c r="G62" s="81"/>
    </row>
    <row r="63" spans="2:7" x14ac:dyDescent="0.25">
      <c r="B63" s="42"/>
      <c r="C63" s="42"/>
      <c r="D63" s="87"/>
      <c r="F63" s="7"/>
      <c r="G63" s="81"/>
    </row>
    <row r="64" spans="2:7" x14ac:dyDescent="0.25">
      <c r="B64" s="42"/>
      <c r="C64" s="42"/>
      <c r="D64" s="87"/>
      <c r="F64" s="7"/>
      <c r="G64" s="81"/>
    </row>
    <row r="65" spans="2:7" x14ac:dyDescent="0.25">
      <c r="B65" s="42"/>
      <c r="C65" s="42"/>
      <c r="D65" s="87"/>
      <c r="F65" s="7"/>
      <c r="G65" s="81"/>
    </row>
    <row r="66" spans="2:7" x14ac:dyDescent="0.25">
      <c r="B66" s="42"/>
      <c r="C66" s="42"/>
      <c r="D66" s="87"/>
      <c r="F66" s="7"/>
      <c r="G66" s="81"/>
    </row>
    <row r="67" spans="2:7" x14ac:dyDescent="0.25">
      <c r="B67" s="42"/>
      <c r="C67" s="42"/>
      <c r="D67" s="87"/>
      <c r="F67" s="7"/>
      <c r="G67" s="81"/>
    </row>
    <row r="68" spans="2:7" x14ac:dyDescent="0.25">
      <c r="B68" s="42"/>
      <c r="C68" s="42"/>
      <c r="D68" s="87"/>
      <c r="F68" s="7"/>
      <c r="G68" s="81"/>
    </row>
    <row r="69" spans="2:7" x14ac:dyDescent="0.25">
      <c r="B69" s="42"/>
      <c r="C69" s="42"/>
      <c r="D69" s="87"/>
      <c r="F69" s="7"/>
      <c r="G69" s="81"/>
    </row>
    <row r="70" spans="2:7" x14ac:dyDescent="0.25">
      <c r="B70" s="42"/>
      <c r="C70" s="42"/>
      <c r="D70" s="87"/>
      <c r="F70" s="7"/>
      <c r="G70" s="81"/>
    </row>
    <row r="71" spans="2:7" x14ac:dyDescent="0.25">
      <c r="B71" s="42"/>
      <c r="C71" s="42"/>
      <c r="D71" s="87"/>
      <c r="F71" s="7"/>
      <c r="G71" s="81"/>
    </row>
    <row r="72" spans="2:7" x14ac:dyDescent="0.25">
      <c r="B72" s="42"/>
      <c r="C72" s="42"/>
      <c r="D72" s="87"/>
      <c r="F72" s="7"/>
      <c r="G72" s="81"/>
    </row>
    <row r="73" spans="2:7" x14ac:dyDescent="0.25">
      <c r="B73" s="42"/>
      <c r="C73" s="42"/>
      <c r="D73" s="87"/>
      <c r="F73" s="7"/>
      <c r="G73" s="81"/>
    </row>
    <row r="74" spans="2:7" x14ac:dyDescent="0.25">
      <c r="B74" s="42"/>
      <c r="C74" s="42"/>
      <c r="D74" s="87"/>
      <c r="F74" s="7"/>
      <c r="G74" s="81"/>
    </row>
    <row r="75" spans="2:7" x14ac:dyDescent="0.25">
      <c r="B75" s="42"/>
      <c r="C75" s="42"/>
      <c r="D75" s="87"/>
      <c r="F75" s="7"/>
      <c r="G75" s="81"/>
    </row>
    <row r="76" spans="2:7" x14ac:dyDescent="0.25">
      <c r="B76" s="42"/>
      <c r="C76" s="42"/>
      <c r="D76" s="87"/>
      <c r="F76" s="7"/>
      <c r="G76" s="81"/>
    </row>
    <row r="77" spans="2:7" x14ac:dyDescent="0.25">
      <c r="B77" s="42"/>
      <c r="C77" s="42"/>
      <c r="D77" s="87"/>
      <c r="F77" s="7"/>
      <c r="G77" s="81"/>
    </row>
    <row r="78" spans="2:7" x14ac:dyDescent="0.25">
      <c r="B78" s="42"/>
      <c r="C78" s="42"/>
      <c r="D78" s="87"/>
      <c r="F78" s="7"/>
      <c r="G78" s="81"/>
    </row>
    <row r="79" spans="2:7" x14ac:dyDescent="0.25">
      <c r="B79" s="42"/>
      <c r="C79" s="42"/>
      <c r="D79" s="87"/>
      <c r="F79" s="7"/>
      <c r="G79" s="81"/>
    </row>
    <row r="80" spans="2:7" x14ac:dyDescent="0.25">
      <c r="B80" s="42"/>
      <c r="C80" s="42"/>
      <c r="D80" s="87"/>
      <c r="F80" s="7"/>
      <c r="G80" s="81"/>
    </row>
    <row r="81" spans="2:7" x14ac:dyDescent="0.25">
      <c r="B81" s="42"/>
      <c r="C81" s="42"/>
      <c r="D81" s="87"/>
      <c r="F81" s="7"/>
      <c r="G81" s="81"/>
    </row>
    <row r="82" spans="2:7" x14ac:dyDescent="0.25">
      <c r="B82" s="42"/>
      <c r="C82" s="42"/>
      <c r="D82" s="87"/>
      <c r="F82" s="7"/>
      <c r="G82" s="81"/>
    </row>
    <row r="83" spans="2:7" x14ac:dyDescent="0.25">
      <c r="B83" s="42"/>
      <c r="C83" s="42"/>
      <c r="D83" s="87"/>
      <c r="F83" s="7"/>
      <c r="G83" s="81"/>
    </row>
    <row r="84" spans="2:7" x14ac:dyDescent="0.25">
      <c r="B84" s="42"/>
      <c r="C84" s="42"/>
      <c r="D84" s="87"/>
      <c r="F84" s="7"/>
      <c r="G84" s="81"/>
    </row>
    <row r="85" spans="2:7" x14ac:dyDescent="0.25">
      <c r="B85" s="42"/>
      <c r="C85" s="42"/>
      <c r="D85" s="87"/>
      <c r="F85" s="7"/>
      <c r="G85" s="81"/>
    </row>
    <row r="86" spans="2:7" x14ac:dyDescent="0.25">
      <c r="B86" s="42"/>
      <c r="C86" s="42"/>
      <c r="D86" s="87"/>
      <c r="F86" s="7"/>
      <c r="G86" s="81"/>
    </row>
    <row r="87" spans="2:7" x14ac:dyDescent="0.25">
      <c r="B87" s="42"/>
      <c r="C87" s="42"/>
      <c r="D87" s="87"/>
      <c r="F87" s="7"/>
      <c r="G87" s="81"/>
    </row>
    <row r="88" spans="2:7" x14ac:dyDescent="0.25">
      <c r="B88" s="42"/>
      <c r="C88" s="42"/>
      <c r="D88" s="87"/>
      <c r="F88" s="7"/>
      <c r="G88" s="81"/>
    </row>
    <row r="89" spans="2:7" x14ac:dyDescent="0.25">
      <c r="B89" s="42"/>
      <c r="C89" s="42"/>
      <c r="D89" s="87"/>
      <c r="F89" s="7"/>
      <c r="G89" s="81"/>
    </row>
    <row r="90" spans="2:7" x14ac:dyDescent="0.25">
      <c r="B90" s="42"/>
      <c r="C90" s="42"/>
      <c r="D90" s="87"/>
      <c r="F90" s="7"/>
      <c r="G90" s="81"/>
    </row>
    <row r="91" spans="2:7" x14ac:dyDescent="0.25">
      <c r="B91" s="42"/>
      <c r="C91" s="42"/>
      <c r="D91" s="87"/>
      <c r="F91" s="7"/>
      <c r="G91" s="81"/>
    </row>
    <row r="92" spans="2:7" x14ac:dyDescent="0.25">
      <c r="B92" s="42"/>
      <c r="C92" s="42"/>
      <c r="D92" s="87"/>
      <c r="F92" s="7"/>
      <c r="G92" s="81"/>
    </row>
    <row r="93" spans="2:7" x14ac:dyDescent="0.25">
      <c r="B93" s="42"/>
      <c r="C93" s="42"/>
      <c r="D93" s="87"/>
      <c r="F93" s="7"/>
      <c r="G93" s="81"/>
    </row>
    <row r="94" spans="2:7" x14ac:dyDescent="0.25">
      <c r="B94" s="42"/>
      <c r="C94" s="42"/>
      <c r="D94" s="87"/>
      <c r="F94" s="7"/>
      <c r="G94" s="81"/>
    </row>
    <row r="95" spans="2:7" x14ac:dyDescent="0.25">
      <c r="B95" s="42"/>
      <c r="C95" s="42"/>
      <c r="D95" s="87"/>
      <c r="F95" s="7"/>
      <c r="G95" s="81"/>
    </row>
    <row r="96" spans="2:7" x14ac:dyDescent="0.25">
      <c r="B96" s="42"/>
      <c r="C96" s="42"/>
      <c r="D96" s="87"/>
      <c r="F96" s="7"/>
      <c r="G96" s="81"/>
    </row>
    <row r="97" spans="2:7" x14ac:dyDescent="0.25">
      <c r="B97" s="42"/>
      <c r="C97" s="42"/>
      <c r="D97" s="87"/>
      <c r="F97" s="7"/>
      <c r="G97" s="81"/>
    </row>
    <row r="98" spans="2:7" x14ac:dyDescent="0.25">
      <c r="B98" s="42"/>
      <c r="C98" s="42"/>
      <c r="D98" s="87"/>
      <c r="F98" s="7"/>
      <c r="G98" s="81"/>
    </row>
    <row r="99" spans="2:7" x14ac:dyDescent="0.25">
      <c r="B99" s="42"/>
      <c r="C99" s="42"/>
      <c r="D99" s="87"/>
      <c r="F99" s="7"/>
      <c r="G99" s="81"/>
    </row>
    <row r="100" spans="2:7" x14ac:dyDescent="0.25">
      <c r="B100" s="42"/>
      <c r="C100" s="42"/>
      <c r="D100" s="87"/>
      <c r="F100" s="7"/>
      <c r="G100" s="81"/>
    </row>
    <row r="101" spans="2:7" x14ac:dyDescent="0.25">
      <c r="B101" s="42"/>
      <c r="C101" s="42"/>
      <c r="D101" s="87"/>
      <c r="F101" s="7"/>
      <c r="G101" s="81"/>
    </row>
    <row r="102" spans="2:7" x14ac:dyDescent="0.25">
      <c r="B102" s="42"/>
      <c r="C102" s="42"/>
      <c r="D102" s="87"/>
      <c r="F102" s="7"/>
      <c r="G102" s="81"/>
    </row>
    <row r="103" spans="2:7" x14ac:dyDescent="0.25">
      <c r="B103" s="42"/>
      <c r="C103" s="42"/>
      <c r="D103" s="87"/>
      <c r="F103" s="7"/>
      <c r="G103" s="81"/>
    </row>
    <row r="104" spans="2:7" x14ac:dyDescent="0.25">
      <c r="B104" s="42"/>
      <c r="C104" s="42"/>
      <c r="D104" s="87"/>
      <c r="F104" s="7"/>
      <c r="G104" s="81"/>
    </row>
    <row r="105" spans="2:7" x14ac:dyDescent="0.25">
      <c r="B105" s="42"/>
      <c r="C105" s="42"/>
      <c r="D105" s="87"/>
      <c r="F105" s="7"/>
      <c r="G105" s="81"/>
    </row>
    <row r="106" spans="2:7" x14ac:dyDescent="0.25">
      <c r="B106" s="42"/>
      <c r="C106" s="42"/>
      <c r="D106" s="87"/>
      <c r="F106" s="7"/>
      <c r="G106" s="81"/>
    </row>
    <row r="107" spans="2:7" x14ac:dyDescent="0.25">
      <c r="B107" s="42"/>
      <c r="C107" s="42"/>
      <c r="D107" s="87"/>
      <c r="F107" s="7"/>
      <c r="G107" s="81"/>
    </row>
    <row r="108" spans="2:7" x14ac:dyDescent="0.25">
      <c r="B108" s="42"/>
      <c r="C108" s="42"/>
      <c r="D108" s="87"/>
      <c r="F108" s="7"/>
      <c r="G108" s="81"/>
    </row>
    <row r="109" spans="2:7" x14ac:dyDescent="0.25">
      <c r="B109" s="42"/>
      <c r="C109" s="42"/>
      <c r="D109" s="87"/>
      <c r="F109" s="7"/>
      <c r="G109" s="81"/>
    </row>
    <row r="110" spans="2:7" x14ac:dyDescent="0.25">
      <c r="B110" s="42"/>
      <c r="C110" s="42"/>
      <c r="D110" s="87"/>
      <c r="F110" s="7"/>
      <c r="G110" s="81"/>
    </row>
    <row r="111" spans="2:7" x14ac:dyDescent="0.25">
      <c r="B111" s="42"/>
      <c r="C111" s="42"/>
      <c r="D111" s="87"/>
      <c r="F111" s="7"/>
      <c r="G111" s="81"/>
    </row>
    <row r="112" spans="2:7" x14ac:dyDescent="0.25">
      <c r="B112" s="42"/>
      <c r="C112" s="42"/>
      <c r="D112" s="87"/>
      <c r="F112" s="7"/>
      <c r="G112" s="81"/>
    </row>
    <row r="113" spans="2:7" x14ac:dyDescent="0.25">
      <c r="B113" s="42"/>
      <c r="C113" s="42"/>
      <c r="D113" s="87"/>
      <c r="F113" s="7"/>
      <c r="G113" s="81"/>
    </row>
    <row r="114" spans="2:7" x14ac:dyDescent="0.25">
      <c r="B114" s="42"/>
      <c r="C114" s="42"/>
      <c r="D114" s="87"/>
      <c r="F114" s="7"/>
      <c r="G114" s="81"/>
    </row>
    <row r="115" spans="2:7" x14ac:dyDescent="0.25">
      <c r="B115" s="42"/>
      <c r="C115" s="42"/>
      <c r="D115" s="87"/>
      <c r="F115" s="7"/>
      <c r="G115" s="81"/>
    </row>
    <row r="116" spans="2:7" x14ac:dyDescent="0.25">
      <c r="B116" s="42"/>
      <c r="C116" s="42"/>
      <c r="D116" s="87"/>
      <c r="F116" s="7"/>
      <c r="G116" s="81"/>
    </row>
    <row r="117" spans="2:7" x14ac:dyDescent="0.25">
      <c r="B117" s="42"/>
      <c r="C117" s="42"/>
      <c r="D117" s="87"/>
      <c r="F117" s="7"/>
      <c r="G117" s="81"/>
    </row>
    <row r="118" spans="2:7" x14ac:dyDescent="0.25">
      <c r="B118" s="42"/>
      <c r="C118" s="42"/>
      <c r="D118" s="87"/>
      <c r="F118" s="7"/>
      <c r="G118" s="81"/>
    </row>
    <row r="119" spans="2:7" x14ac:dyDescent="0.25">
      <c r="B119" s="42"/>
      <c r="C119" s="42"/>
      <c r="D119" s="87"/>
      <c r="F119" s="7"/>
      <c r="G119" s="81"/>
    </row>
    <row r="120" spans="2:7" x14ac:dyDescent="0.25">
      <c r="B120" s="42"/>
      <c r="C120" s="42"/>
      <c r="D120" s="87"/>
      <c r="F120" s="7"/>
      <c r="G120" s="81"/>
    </row>
    <row r="121" spans="2:7" x14ac:dyDescent="0.25">
      <c r="B121" s="42"/>
      <c r="C121" s="42"/>
      <c r="D121" s="87"/>
      <c r="F121" s="7"/>
      <c r="G121" s="81"/>
    </row>
    <row r="122" spans="2:7" x14ac:dyDescent="0.25">
      <c r="B122" s="42"/>
      <c r="C122" s="42"/>
      <c r="D122" s="87"/>
      <c r="F122" s="7"/>
      <c r="G122" s="81"/>
    </row>
    <row r="123" spans="2:7" x14ac:dyDescent="0.25">
      <c r="B123" s="42"/>
      <c r="C123" s="42"/>
      <c r="D123" s="87"/>
      <c r="F123" s="7"/>
      <c r="G123" s="81"/>
    </row>
    <row r="124" spans="2:7" x14ac:dyDescent="0.25">
      <c r="B124" s="42"/>
      <c r="C124" s="42"/>
      <c r="D124" s="87"/>
      <c r="F124" s="7"/>
      <c r="G124" s="81"/>
    </row>
    <row r="125" spans="2:7" x14ac:dyDescent="0.25">
      <c r="B125" s="42"/>
      <c r="C125" s="42"/>
      <c r="D125" s="87"/>
      <c r="F125" s="7"/>
      <c r="G125" s="81"/>
    </row>
    <row r="126" spans="2:7" x14ac:dyDescent="0.25">
      <c r="B126" s="42"/>
      <c r="C126" s="42"/>
      <c r="D126" s="87"/>
      <c r="F126" s="7"/>
      <c r="G126" s="81"/>
    </row>
    <row r="127" spans="2:7" x14ac:dyDescent="0.25">
      <c r="B127" s="42"/>
      <c r="C127" s="42"/>
      <c r="D127" s="87"/>
      <c r="F127" s="7"/>
      <c r="G127" s="81"/>
    </row>
    <row r="128" spans="2:7" x14ac:dyDescent="0.25">
      <c r="B128" s="42"/>
      <c r="C128" s="42"/>
      <c r="D128" s="87"/>
      <c r="F128" s="7"/>
      <c r="G128" s="81"/>
    </row>
    <row r="129" spans="2:7" x14ac:dyDescent="0.25">
      <c r="B129" s="42"/>
      <c r="C129" s="42"/>
      <c r="D129" s="87"/>
      <c r="F129" s="7"/>
      <c r="G129" s="81"/>
    </row>
    <row r="130" spans="2:7" x14ac:dyDescent="0.25">
      <c r="B130" s="42"/>
      <c r="C130" s="42"/>
      <c r="D130" s="87"/>
      <c r="F130" s="7"/>
      <c r="G130" s="81"/>
    </row>
    <row r="131" spans="2:7" x14ac:dyDescent="0.25">
      <c r="B131" s="42"/>
      <c r="C131" s="42"/>
      <c r="D131" s="87"/>
      <c r="F131" s="7"/>
      <c r="G131" s="81"/>
    </row>
    <row r="132" spans="2:7" x14ac:dyDescent="0.25">
      <c r="B132" s="42"/>
      <c r="C132" s="42"/>
      <c r="D132" s="87"/>
      <c r="F132" s="7"/>
      <c r="G132" s="81"/>
    </row>
    <row r="133" spans="2:7" x14ac:dyDescent="0.25">
      <c r="B133" s="42"/>
      <c r="C133" s="42"/>
      <c r="D133" s="87"/>
      <c r="F133" s="7"/>
      <c r="G133" s="81"/>
    </row>
    <row r="134" spans="2:7" x14ac:dyDescent="0.25">
      <c r="B134" s="42"/>
      <c r="C134" s="42"/>
      <c r="D134" s="87"/>
      <c r="F134" s="7"/>
      <c r="G134" s="81"/>
    </row>
    <row r="135" spans="2:7" x14ac:dyDescent="0.25">
      <c r="B135" s="42"/>
      <c r="C135" s="42"/>
      <c r="D135" s="87"/>
      <c r="F135" s="7"/>
      <c r="G135" s="81"/>
    </row>
    <row r="136" spans="2:7" x14ac:dyDescent="0.25">
      <c r="B136" s="42"/>
      <c r="C136" s="42"/>
      <c r="D136" s="87"/>
      <c r="F136" s="7"/>
      <c r="G136" s="81"/>
    </row>
    <row r="137" spans="2:7" x14ac:dyDescent="0.25">
      <c r="B137" s="42"/>
      <c r="C137" s="42"/>
      <c r="D137" s="87"/>
      <c r="F137" s="7"/>
      <c r="G137" s="81"/>
    </row>
    <row r="138" spans="2:7" x14ac:dyDescent="0.25">
      <c r="B138" s="42"/>
      <c r="C138" s="42"/>
      <c r="D138" s="87"/>
      <c r="F138" s="7"/>
      <c r="G138" s="81"/>
    </row>
    <row r="139" spans="2:7" x14ac:dyDescent="0.25">
      <c r="B139" s="42"/>
      <c r="C139" s="42"/>
      <c r="D139" s="87"/>
      <c r="F139" s="7"/>
      <c r="G139" s="81"/>
    </row>
    <row r="140" spans="2:7" x14ac:dyDescent="0.25">
      <c r="B140" s="42"/>
      <c r="C140" s="42"/>
      <c r="D140" s="87"/>
      <c r="F140" s="7"/>
      <c r="G140" s="81"/>
    </row>
    <row r="141" spans="2:7" x14ac:dyDescent="0.25">
      <c r="B141" s="42"/>
      <c r="C141" s="42"/>
      <c r="D141" s="87"/>
      <c r="F141" s="7"/>
      <c r="G141" s="81"/>
    </row>
    <row r="142" spans="2:7" x14ac:dyDescent="0.25">
      <c r="B142" s="42"/>
      <c r="C142" s="42"/>
      <c r="D142" s="87"/>
      <c r="F142" s="7"/>
      <c r="G142" s="81"/>
    </row>
    <row r="143" spans="2:7" x14ac:dyDescent="0.25">
      <c r="B143" s="42"/>
      <c r="C143" s="42"/>
      <c r="D143" s="87"/>
      <c r="F143" s="7"/>
      <c r="G143" s="81"/>
    </row>
    <row r="144" spans="2:7" x14ac:dyDescent="0.25">
      <c r="B144" s="42"/>
      <c r="C144" s="42"/>
      <c r="D144" s="87"/>
      <c r="F144" s="7"/>
      <c r="G144" s="81"/>
    </row>
    <row r="145" spans="2:7" x14ac:dyDescent="0.25">
      <c r="B145" s="42"/>
      <c r="C145" s="42"/>
      <c r="D145" s="87"/>
      <c r="F145" s="7"/>
      <c r="G145" s="81"/>
    </row>
    <row r="146" spans="2:7" x14ac:dyDescent="0.25">
      <c r="B146" s="42"/>
      <c r="C146" s="42"/>
      <c r="D146" s="87"/>
      <c r="F146" s="7"/>
      <c r="G146" s="81"/>
    </row>
    <row r="147" spans="2:7" x14ac:dyDescent="0.25">
      <c r="B147" s="42"/>
      <c r="C147" s="42"/>
      <c r="D147" s="87"/>
      <c r="F147" s="7"/>
      <c r="G147" s="81"/>
    </row>
    <row r="148" spans="2:7" x14ac:dyDescent="0.25">
      <c r="B148" s="42"/>
      <c r="C148" s="42"/>
      <c r="D148" s="87"/>
      <c r="F148" s="7"/>
      <c r="G148" s="81"/>
    </row>
    <row r="149" spans="2:7" x14ac:dyDescent="0.25">
      <c r="B149" s="42"/>
      <c r="C149" s="42"/>
      <c r="D149" s="87"/>
      <c r="F149" s="7"/>
      <c r="G149" s="81"/>
    </row>
    <row r="150" spans="2:7" x14ac:dyDescent="0.25">
      <c r="B150" s="42"/>
      <c r="C150" s="42"/>
      <c r="D150" s="87"/>
      <c r="F150" s="7"/>
      <c r="G150" s="81"/>
    </row>
    <row r="151" spans="2:7" x14ac:dyDescent="0.25">
      <c r="B151" s="42"/>
      <c r="C151" s="42"/>
      <c r="D151" s="87"/>
      <c r="F151" s="7"/>
      <c r="G151" s="81"/>
    </row>
    <row r="152" spans="2:7" x14ac:dyDescent="0.25">
      <c r="B152" s="42"/>
      <c r="C152" s="42"/>
      <c r="D152" s="87"/>
      <c r="F152" s="7"/>
      <c r="G152" s="81"/>
    </row>
    <row r="153" spans="2:7" x14ac:dyDescent="0.25">
      <c r="B153" s="42"/>
      <c r="C153" s="42"/>
      <c r="D153" s="87"/>
      <c r="F153" s="7"/>
      <c r="G153" s="81"/>
    </row>
    <row r="154" spans="2:7" x14ac:dyDescent="0.25">
      <c r="B154" s="42"/>
      <c r="C154" s="42"/>
      <c r="D154" s="87"/>
      <c r="F154" s="7"/>
      <c r="G154" s="81"/>
    </row>
    <row r="155" spans="2:7" x14ac:dyDescent="0.25">
      <c r="B155" s="42"/>
      <c r="C155" s="42"/>
      <c r="D155" s="87"/>
      <c r="F155" s="7"/>
      <c r="G155" s="81"/>
    </row>
    <row r="156" spans="2:7" x14ac:dyDescent="0.25">
      <c r="B156" s="42"/>
      <c r="C156" s="42"/>
      <c r="D156" s="87"/>
      <c r="F156" s="7"/>
      <c r="G156" s="81"/>
    </row>
    <row r="157" spans="2:7" x14ac:dyDescent="0.25">
      <c r="B157" s="42"/>
      <c r="C157" s="42"/>
      <c r="D157" s="87"/>
      <c r="F157" s="7"/>
      <c r="G157" s="81"/>
    </row>
    <row r="158" spans="2:7" x14ac:dyDescent="0.25">
      <c r="B158" s="42"/>
      <c r="C158" s="42"/>
      <c r="D158" s="87"/>
      <c r="F158" s="7"/>
      <c r="G158" s="81"/>
    </row>
    <row r="159" spans="2:7" x14ac:dyDescent="0.25">
      <c r="B159" s="42"/>
      <c r="C159" s="42"/>
      <c r="D159" s="87"/>
      <c r="F159" s="7"/>
      <c r="G159" s="81"/>
    </row>
    <row r="160" spans="2:7" x14ac:dyDescent="0.25">
      <c r="B160" s="42"/>
      <c r="C160" s="42"/>
      <c r="D160" s="87"/>
      <c r="F160" s="7"/>
      <c r="G160" s="81"/>
    </row>
    <row r="161" spans="2:7" x14ac:dyDescent="0.25">
      <c r="B161" s="42"/>
      <c r="C161" s="42"/>
      <c r="D161" s="87"/>
      <c r="F161" s="7"/>
      <c r="G161" s="81"/>
    </row>
    <row r="162" spans="2:7" x14ac:dyDescent="0.25">
      <c r="B162" s="42"/>
      <c r="C162" s="42"/>
      <c r="D162" s="87"/>
      <c r="F162" s="7"/>
      <c r="G162" s="81"/>
    </row>
    <row r="163" spans="2:7" x14ac:dyDescent="0.25">
      <c r="B163" s="42"/>
      <c r="C163" s="42"/>
      <c r="D163" s="87"/>
      <c r="F163" s="7"/>
      <c r="G163" s="81"/>
    </row>
    <row r="164" spans="2:7" x14ac:dyDescent="0.25">
      <c r="B164" s="42"/>
      <c r="C164" s="42"/>
      <c r="D164" s="87"/>
      <c r="F164" s="7"/>
      <c r="G164" s="81"/>
    </row>
    <row r="165" spans="2:7" x14ac:dyDescent="0.25">
      <c r="B165" s="42"/>
      <c r="C165" s="42"/>
      <c r="D165" s="87"/>
      <c r="F165" s="7"/>
      <c r="G165" s="81"/>
    </row>
    <row r="166" spans="2:7" x14ac:dyDescent="0.25">
      <c r="B166" s="42"/>
      <c r="C166" s="42"/>
      <c r="D166" s="87"/>
      <c r="F166" s="7"/>
      <c r="G166" s="81"/>
    </row>
    <row r="167" spans="2:7" x14ac:dyDescent="0.25">
      <c r="B167" s="42"/>
      <c r="C167" s="42"/>
      <c r="D167" s="87"/>
      <c r="F167" s="7"/>
      <c r="G167" s="81"/>
    </row>
    <row r="168" spans="2:7" x14ac:dyDescent="0.25">
      <c r="B168" s="42"/>
      <c r="C168" s="42"/>
      <c r="D168" s="87"/>
      <c r="F168" s="7"/>
      <c r="G168" s="81"/>
    </row>
    <row r="169" spans="2:7" x14ac:dyDescent="0.25">
      <c r="B169" s="42"/>
      <c r="C169" s="42"/>
      <c r="D169" s="87"/>
      <c r="F169" s="7"/>
      <c r="G169" s="81"/>
    </row>
    <row r="170" spans="2:7" x14ac:dyDescent="0.25">
      <c r="B170" s="42"/>
      <c r="C170" s="42"/>
      <c r="D170" s="87"/>
      <c r="F170" s="7"/>
      <c r="G170" s="81"/>
    </row>
    <row r="171" spans="2:7" x14ac:dyDescent="0.25">
      <c r="B171" s="42"/>
      <c r="C171" s="42"/>
      <c r="D171" s="87"/>
      <c r="F171" s="7"/>
      <c r="G171" s="81"/>
    </row>
    <row r="172" spans="2:7" x14ac:dyDescent="0.25">
      <c r="B172" s="42"/>
      <c r="C172" s="42"/>
      <c r="D172" s="87"/>
      <c r="F172" s="7"/>
      <c r="G172" s="81"/>
    </row>
    <row r="173" spans="2:7" x14ac:dyDescent="0.25">
      <c r="B173" s="42"/>
      <c r="C173" s="42"/>
      <c r="D173" s="87"/>
      <c r="F173" s="7"/>
      <c r="G173" s="81"/>
    </row>
    <row r="174" spans="2:7" x14ac:dyDescent="0.25">
      <c r="B174" s="42"/>
      <c r="C174" s="42"/>
      <c r="D174" s="87"/>
      <c r="F174" s="7"/>
      <c r="G174" s="81"/>
    </row>
    <row r="175" spans="2:7" x14ac:dyDescent="0.25">
      <c r="B175" s="42"/>
      <c r="C175" s="42"/>
      <c r="D175" s="87"/>
      <c r="F175" s="7"/>
      <c r="G175" s="81"/>
    </row>
    <row r="176" spans="2:7" x14ac:dyDescent="0.25">
      <c r="B176" s="42"/>
      <c r="C176" s="42"/>
      <c r="D176" s="87"/>
      <c r="F176" s="7"/>
      <c r="G176" s="81"/>
    </row>
    <row r="177" spans="2:7" x14ac:dyDescent="0.25">
      <c r="B177" s="42"/>
      <c r="C177" s="42"/>
      <c r="D177" s="87"/>
      <c r="F177" s="7"/>
      <c r="G177" s="81"/>
    </row>
    <row r="178" spans="2:7" x14ac:dyDescent="0.25">
      <c r="B178" s="42"/>
      <c r="C178" s="42"/>
      <c r="D178" s="87"/>
      <c r="F178" s="7"/>
      <c r="G178" s="81"/>
    </row>
    <row r="179" spans="2:7" x14ac:dyDescent="0.25">
      <c r="B179" s="42"/>
      <c r="C179" s="42"/>
      <c r="D179" s="87"/>
      <c r="F179" s="7"/>
      <c r="G179" s="81"/>
    </row>
    <row r="180" spans="2:7" x14ac:dyDescent="0.25">
      <c r="B180" s="42"/>
      <c r="C180" s="42"/>
      <c r="D180" s="87"/>
      <c r="F180" s="7"/>
      <c r="G180" s="81"/>
    </row>
    <row r="181" spans="2:7" x14ac:dyDescent="0.25">
      <c r="B181" s="42"/>
      <c r="C181" s="42"/>
      <c r="D181" s="87"/>
      <c r="F181" s="7"/>
      <c r="G181" s="81"/>
    </row>
    <row r="182" spans="2:7" x14ac:dyDescent="0.25">
      <c r="B182" s="42"/>
      <c r="C182" s="42"/>
      <c r="D182" s="87"/>
      <c r="F182" s="7"/>
      <c r="G182" s="81"/>
    </row>
    <row r="183" spans="2:7" x14ac:dyDescent="0.25">
      <c r="B183" s="42"/>
      <c r="C183" s="42"/>
      <c r="D183" s="87"/>
      <c r="F183" s="7"/>
      <c r="G183" s="81"/>
    </row>
    <row r="184" spans="2:7" x14ac:dyDescent="0.25">
      <c r="B184" s="42"/>
      <c r="C184" s="42"/>
      <c r="D184" s="87"/>
      <c r="F184" s="7"/>
      <c r="G184" s="81"/>
    </row>
    <row r="185" spans="2:7" x14ac:dyDescent="0.25">
      <c r="B185" s="42"/>
      <c r="C185" s="42"/>
      <c r="D185" s="87"/>
      <c r="F185" s="7"/>
      <c r="G185" s="81"/>
    </row>
    <row r="186" spans="2:7" x14ac:dyDescent="0.25">
      <c r="B186" s="42"/>
      <c r="C186" s="42"/>
      <c r="D186" s="87"/>
      <c r="F186" s="7"/>
      <c r="G186" s="81"/>
    </row>
    <row r="187" spans="2:7" x14ac:dyDescent="0.25">
      <c r="B187" s="42"/>
      <c r="C187" s="42"/>
      <c r="D187" s="87"/>
      <c r="F187" s="7"/>
      <c r="G187" s="81"/>
    </row>
    <row r="188" spans="2:7" x14ac:dyDescent="0.25">
      <c r="B188" s="42"/>
      <c r="C188" s="42"/>
      <c r="D188" s="87"/>
      <c r="F188" s="7"/>
      <c r="G188" s="81"/>
    </row>
    <row r="189" spans="2:7" x14ac:dyDescent="0.25">
      <c r="B189" s="42"/>
      <c r="C189" s="42"/>
      <c r="D189" s="87"/>
      <c r="F189" s="7"/>
      <c r="G189" s="81"/>
    </row>
    <row r="190" spans="2:7" x14ac:dyDescent="0.25">
      <c r="B190" s="42"/>
      <c r="C190" s="42"/>
      <c r="D190" s="87"/>
      <c r="F190" s="7"/>
      <c r="G190" s="81"/>
    </row>
    <row r="191" spans="2:7" x14ac:dyDescent="0.25">
      <c r="B191" s="42"/>
      <c r="C191" s="42"/>
      <c r="D191" s="87"/>
      <c r="F191" s="7"/>
      <c r="G191" s="81"/>
    </row>
    <row r="192" spans="2:7" x14ac:dyDescent="0.25">
      <c r="B192" s="42"/>
      <c r="C192" s="42"/>
      <c r="D192" s="87"/>
      <c r="F192" s="7"/>
      <c r="G192" s="81"/>
    </row>
    <row r="193" spans="2:7" x14ac:dyDescent="0.25">
      <c r="B193" s="42"/>
      <c r="C193" s="42"/>
      <c r="D193" s="87"/>
      <c r="F193" s="7"/>
      <c r="G193" s="81"/>
    </row>
    <row r="194" spans="2:7" x14ac:dyDescent="0.25">
      <c r="B194" s="42"/>
      <c r="C194" s="42"/>
      <c r="D194" s="87"/>
      <c r="F194" s="7"/>
      <c r="G194" s="81"/>
    </row>
    <row r="195" spans="2:7" x14ac:dyDescent="0.25">
      <c r="B195" s="42"/>
      <c r="C195" s="42"/>
      <c r="D195" s="87"/>
      <c r="F195" s="7"/>
      <c r="G195" s="81"/>
    </row>
    <row r="196" spans="2:7" x14ac:dyDescent="0.25">
      <c r="B196" s="42"/>
      <c r="C196" s="42"/>
      <c r="D196" s="87"/>
      <c r="F196" s="7"/>
      <c r="G196" s="81"/>
    </row>
    <row r="197" spans="2:7" x14ac:dyDescent="0.25">
      <c r="B197" s="42"/>
      <c r="C197" s="42"/>
      <c r="D197" s="87"/>
      <c r="F197" s="7"/>
      <c r="G197" s="81"/>
    </row>
    <row r="198" spans="2:7" x14ac:dyDescent="0.25">
      <c r="B198" s="42"/>
      <c r="C198" s="42"/>
      <c r="D198" s="87"/>
      <c r="F198" s="7"/>
      <c r="G198" s="81"/>
    </row>
    <row r="199" spans="2:7" x14ac:dyDescent="0.25">
      <c r="B199" s="42"/>
      <c r="C199" s="42"/>
      <c r="D199" s="87"/>
      <c r="F199" s="7"/>
      <c r="G199" s="81"/>
    </row>
    <row r="200" spans="2:7" x14ac:dyDescent="0.25">
      <c r="B200" s="42"/>
      <c r="C200" s="42"/>
      <c r="D200" s="87"/>
      <c r="F200" s="7"/>
      <c r="G200" s="81"/>
    </row>
    <row r="201" spans="2:7" x14ac:dyDescent="0.25">
      <c r="B201" s="42"/>
      <c r="C201" s="42"/>
      <c r="D201" s="87"/>
      <c r="F201" s="7"/>
      <c r="G201" s="81"/>
    </row>
    <row r="202" spans="2:7" x14ac:dyDescent="0.25">
      <c r="B202" s="42"/>
      <c r="C202" s="42"/>
      <c r="D202" s="87"/>
      <c r="F202" s="7"/>
      <c r="G202" s="81"/>
    </row>
    <row r="203" spans="2:7" x14ac:dyDescent="0.25">
      <c r="B203" s="42"/>
      <c r="C203" s="42"/>
      <c r="D203" s="87"/>
      <c r="F203" s="7"/>
      <c r="G203" s="81"/>
    </row>
    <row r="204" spans="2:7" x14ac:dyDescent="0.25">
      <c r="B204" s="42"/>
      <c r="C204" s="42"/>
      <c r="D204" s="87"/>
      <c r="F204" s="7"/>
      <c r="G204" s="81"/>
    </row>
    <row r="205" spans="2:7" x14ac:dyDescent="0.25">
      <c r="B205" s="42"/>
      <c r="C205" s="42"/>
      <c r="D205" s="87"/>
      <c r="F205" s="7"/>
      <c r="G205" s="81"/>
    </row>
    <row r="206" spans="2:7" x14ac:dyDescent="0.25">
      <c r="B206" s="42"/>
      <c r="C206" s="42"/>
      <c r="D206" s="87"/>
      <c r="F206" s="7"/>
      <c r="G206" s="81"/>
    </row>
    <row r="207" spans="2:7" x14ac:dyDescent="0.25">
      <c r="B207" s="42"/>
      <c r="C207" s="42"/>
      <c r="D207" s="87"/>
      <c r="F207" s="7"/>
      <c r="G207" s="81"/>
    </row>
    <row r="208" spans="2:7" x14ac:dyDescent="0.25">
      <c r="B208" s="42"/>
      <c r="C208" s="42"/>
      <c r="D208" s="87"/>
      <c r="F208" s="11"/>
      <c r="G208" s="82"/>
    </row>
    <row r="209" spans="2:6" x14ac:dyDescent="0.25">
      <c r="B209" s="42"/>
      <c r="C209" s="42"/>
      <c r="D209" s="87"/>
      <c r="F209" s="11"/>
    </row>
    <row r="210" spans="2:6" x14ac:dyDescent="0.25">
      <c r="B210" s="42"/>
      <c r="C210" s="42"/>
      <c r="D210" s="87"/>
      <c r="F210" s="11"/>
    </row>
    <row r="211" spans="2:6" x14ac:dyDescent="0.25">
      <c r="B211" s="42"/>
      <c r="C211" s="42"/>
      <c r="D211" s="87"/>
      <c r="F211" s="11"/>
    </row>
    <row r="212" spans="2:6" x14ac:dyDescent="0.25">
      <c r="B212" s="42"/>
      <c r="C212" s="42"/>
      <c r="D212" s="87"/>
      <c r="F212" s="11"/>
    </row>
    <row r="213" spans="2:6" x14ac:dyDescent="0.25">
      <c r="B213" s="42"/>
      <c r="C213" s="42"/>
      <c r="D213" s="87"/>
      <c r="F213" s="11"/>
    </row>
    <row r="214" spans="2:6" x14ac:dyDescent="0.25">
      <c r="B214" s="42"/>
      <c r="C214" s="42"/>
      <c r="D214" s="87"/>
      <c r="F214" s="11"/>
    </row>
    <row r="215" spans="2:6" x14ac:dyDescent="0.25">
      <c r="B215" s="42"/>
      <c r="C215" s="42"/>
      <c r="D215" s="87"/>
      <c r="F215" s="11"/>
    </row>
    <row r="216" spans="2:6" x14ac:dyDescent="0.25">
      <c r="B216" s="42"/>
      <c r="C216" s="42"/>
      <c r="D216" s="87"/>
      <c r="F216" s="11"/>
    </row>
    <row r="217" spans="2:6" x14ac:dyDescent="0.25">
      <c r="B217" s="42"/>
      <c r="C217" s="42"/>
      <c r="D217" s="87"/>
      <c r="F217" s="11"/>
    </row>
    <row r="218" spans="2:6" x14ac:dyDescent="0.25">
      <c r="B218" s="42"/>
      <c r="C218" s="42"/>
      <c r="D218" s="87"/>
      <c r="F218" s="11"/>
    </row>
    <row r="219" spans="2:6" x14ac:dyDescent="0.25">
      <c r="B219" s="42"/>
      <c r="C219" s="42"/>
      <c r="D219" s="87"/>
      <c r="F219" s="11"/>
    </row>
    <row r="220" spans="2:6" x14ac:dyDescent="0.25">
      <c r="B220" s="42"/>
      <c r="C220" s="42"/>
      <c r="D220" s="87"/>
      <c r="F220" s="11"/>
    </row>
    <row r="221" spans="2:6" x14ac:dyDescent="0.25">
      <c r="B221" s="42"/>
      <c r="C221" s="42"/>
      <c r="D221" s="87"/>
      <c r="F221" s="11"/>
    </row>
    <row r="222" spans="2:6" x14ac:dyDescent="0.25">
      <c r="B222" s="42"/>
      <c r="C222" s="42"/>
      <c r="D222" s="87"/>
      <c r="F222" s="11"/>
    </row>
    <row r="223" spans="2:6" x14ac:dyDescent="0.25">
      <c r="B223" s="42"/>
      <c r="C223" s="42"/>
      <c r="D223" s="87"/>
      <c r="F223" s="11"/>
    </row>
    <row r="224" spans="2:6" x14ac:dyDescent="0.25">
      <c r="B224" s="42"/>
      <c r="C224" s="42"/>
      <c r="D224" s="87"/>
      <c r="F224" s="11"/>
    </row>
    <row r="225" spans="2:6" x14ac:dyDescent="0.25">
      <c r="B225" s="42"/>
      <c r="C225" s="42"/>
      <c r="D225" s="87"/>
      <c r="F225" s="11"/>
    </row>
    <row r="226" spans="2:6" x14ac:dyDescent="0.25">
      <c r="B226" s="42"/>
      <c r="C226" s="42"/>
      <c r="D226" s="87"/>
      <c r="F226" s="11"/>
    </row>
    <row r="227" spans="2:6" x14ac:dyDescent="0.25">
      <c r="B227" s="42"/>
      <c r="C227" s="42"/>
      <c r="D227" s="87"/>
      <c r="F227" s="11"/>
    </row>
    <row r="228" spans="2:6" x14ac:dyDescent="0.25">
      <c r="B228" s="42"/>
      <c r="C228" s="42"/>
      <c r="D228" s="87"/>
      <c r="F228" s="11"/>
    </row>
    <row r="229" spans="2:6" x14ac:dyDescent="0.25">
      <c r="B229" s="42"/>
      <c r="C229" s="42"/>
      <c r="D229" s="87"/>
      <c r="F229" s="11"/>
    </row>
    <row r="230" spans="2:6" x14ac:dyDescent="0.25">
      <c r="B230" s="42"/>
      <c r="C230" s="42"/>
      <c r="D230" s="87"/>
      <c r="F230" s="11"/>
    </row>
    <row r="231" spans="2:6" x14ac:dyDescent="0.25">
      <c r="B231" s="42"/>
      <c r="C231" s="42"/>
      <c r="D231" s="87"/>
      <c r="F231" s="11"/>
    </row>
    <row r="232" spans="2:6" x14ac:dyDescent="0.25">
      <c r="B232" s="42"/>
      <c r="C232" s="42"/>
      <c r="D232" s="87"/>
      <c r="F232" s="11"/>
    </row>
    <row r="233" spans="2:6" x14ac:dyDescent="0.25">
      <c r="B233" s="42"/>
      <c r="C233" s="42"/>
      <c r="D233" s="87"/>
      <c r="F233" s="11"/>
    </row>
    <row r="234" spans="2:6" x14ac:dyDescent="0.25">
      <c r="B234" s="42"/>
      <c r="C234" s="42"/>
      <c r="D234" s="87"/>
      <c r="F234" s="11"/>
    </row>
    <row r="235" spans="2:6" x14ac:dyDescent="0.25">
      <c r="B235" s="42"/>
      <c r="C235" s="42"/>
      <c r="D235" s="87"/>
      <c r="F235" s="11"/>
    </row>
    <row r="236" spans="2:6" x14ac:dyDescent="0.25">
      <c r="B236" s="42"/>
      <c r="C236" s="42"/>
      <c r="D236" s="87"/>
      <c r="F236" s="11"/>
    </row>
    <row r="237" spans="2:6" x14ac:dyDescent="0.25">
      <c r="B237" s="42"/>
      <c r="C237" s="42"/>
      <c r="D237" s="87"/>
      <c r="F237" s="11"/>
    </row>
    <row r="238" spans="2:6" x14ac:dyDescent="0.25">
      <c r="B238" s="42"/>
      <c r="C238" s="42"/>
      <c r="D238" s="87"/>
      <c r="F238" s="11"/>
    </row>
    <row r="239" spans="2:6" x14ac:dyDescent="0.25">
      <c r="B239" s="42"/>
      <c r="C239" s="42"/>
      <c r="D239" s="87"/>
      <c r="F239" s="11"/>
    </row>
    <row r="240" spans="2:6" x14ac:dyDescent="0.25">
      <c r="B240" s="42"/>
      <c r="C240" s="42"/>
      <c r="D240" s="87"/>
      <c r="F240" s="11"/>
    </row>
    <row r="241" spans="2:6" x14ac:dyDescent="0.25">
      <c r="B241" s="42"/>
      <c r="C241" s="42"/>
      <c r="D241" s="87"/>
      <c r="F241" s="11"/>
    </row>
    <row r="242" spans="2:6" x14ac:dyDescent="0.25">
      <c r="B242" s="42"/>
      <c r="C242" s="42"/>
      <c r="D242" s="87"/>
      <c r="F242" s="11"/>
    </row>
    <row r="243" spans="2:6" x14ac:dyDescent="0.25">
      <c r="B243" s="42"/>
      <c r="C243" s="42"/>
      <c r="D243" s="87"/>
      <c r="F243" s="11"/>
    </row>
    <row r="244" spans="2:6" x14ac:dyDescent="0.25">
      <c r="B244" s="42"/>
      <c r="C244" s="42"/>
      <c r="D244" s="87"/>
      <c r="F244" s="11"/>
    </row>
    <row r="245" spans="2:6" x14ac:dyDescent="0.25">
      <c r="B245" s="42"/>
      <c r="C245" s="42"/>
      <c r="D245" s="87"/>
      <c r="F245" s="11"/>
    </row>
    <row r="246" spans="2:6" x14ac:dyDescent="0.25">
      <c r="B246" s="42"/>
      <c r="C246" s="42"/>
      <c r="D246" s="87"/>
      <c r="F246" s="11"/>
    </row>
    <row r="247" spans="2:6" x14ac:dyDescent="0.25">
      <c r="B247" s="42"/>
      <c r="C247" s="42"/>
      <c r="D247" s="87"/>
      <c r="F247" s="11"/>
    </row>
    <row r="248" spans="2:6" x14ac:dyDescent="0.25">
      <c r="B248" s="42"/>
      <c r="C248" s="42"/>
      <c r="D248" s="87"/>
      <c r="F248" s="11"/>
    </row>
    <row r="249" spans="2:6" x14ac:dyDescent="0.25">
      <c r="B249" s="42"/>
      <c r="C249" s="42"/>
      <c r="D249" s="87"/>
      <c r="F249" s="11"/>
    </row>
    <row r="250" spans="2:6" x14ac:dyDescent="0.25">
      <c r="B250" s="42"/>
      <c r="C250" s="42"/>
      <c r="D250" s="87"/>
      <c r="F250" s="11"/>
    </row>
    <row r="251" spans="2:6" x14ac:dyDescent="0.25">
      <c r="B251" s="42"/>
      <c r="C251" s="42"/>
      <c r="D251" s="87"/>
      <c r="F251" s="11"/>
    </row>
    <row r="252" spans="2:6" x14ac:dyDescent="0.25">
      <c r="B252" s="42"/>
      <c r="C252" s="42"/>
      <c r="D252" s="87"/>
      <c r="F252" s="11"/>
    </row>
    <row r="253" spans="2:6" x14ac:dyDescent="0.25">
      <c r="B253" s="42"/>
      <c r="C253" s="42"/>
      <c r="D253" s="87"/>
      <c r="F253" s="11"/>
    </row>
    <row r="254" spans="2:6" x14ac:dyDescent="0.25">
      <c r="B254" s="42"/>
      <c r="C254" s="42"/>
      <c r="D254" s="87"/>
      <c r="F254" s="11"/>
    </row>
    <row r="255" spans="2:6" x14ac:dyDescent="0.25">
      <c r="B255" s="42"/>
      <c r="C255" s="42"/>
      <c r="D255" s="87"/>
      <c r="F255" s="11"/>
    </row>
    <row r="256" spans="2:6" x14ac:dyDescent="0.25">
      <c r="B256" s="42"/>
      <c r="C256" s="42"/>
      <c r="D256" s="87"/>
      <c r="F256" s="11"/>
    </row>
    <row r="257" spans="2:7" x14ac:dyDescent="0.25">
      <c r="B257" s="42"/>
      <c r="C257" s="42"/>
      <c r="D257" s="87"/>
      <c r="F257" s="11"/>
      <c r="G257" s="82"/>
    </row>
    <row r="258" spans="2:7" x14ac:dyDescent="0.25">
      <c r="B258" s="42"/>
      <c r="C258" s="42"/>
      <c r="D258" s="87"/>
      <c r="F258" s="11"/>
      <c r="G258" s="82"/>
    </row>
    <row r="259" spans="2:7" x14ac:dyDescent="0.25">
      <c r="B259" s="42"/>
      <c r="C259" s="42"/>
      <c r="D259" s="87"/>
      <c r="F259" s="11"/>
      <c r="G259" s="82"/>
    </row>
    <row r="260" spans="2:7" x14ac:dyDescent="0.25">
      <c r="B260" s="42"/>
      <c r="C260" s="42"/>
      <c r="D260" s="87"/>
      <c r="F260" s="11"/>
      <c r="G260" s="82"/>
    </row>
    <row r="261" spans="2:7" x14ac:dyDescent="0.25">
      <c r="B261" s="42"/>
      <c r="C261" s="42"/>
      <c r="D261" s="87"/>
      <c r="F261" s="11"/>
      <c r="G261" s="82"/>
    </row>
    <row r="262" spans="2:7" x14ac:dyDescent="0.25">
      <c r="B262" s="42"/>
      <c r="C262" s="42"/>
      <c r="D262" s="87"/>
      <c r="F262" s="11"/>
      <c r="G262" s="82"/>
    </row>
    <row r="263" spans="2:7" x14ac:dyDescent="0.25">
      <c r="B263" s="42"/>
      <c r="C263" s="42"/>
      <c r="D263" s="87"/>
      <c r="F263" s="11"/>
      <c r="G263" s="82"/>
    </row>
    <row r="264" spans="2:7" x14ac:dyDescent="0.25">
      <c r="B264" s="42"/>
      <c r="C264" s="42"/>
      <c r="D264" s="87"/>
      <c r="F264" s="11"/>
      <c r="G264" s="82"/>
    </row>
    <row r="265" spans="2:7" x14ac:dyDescent="0.25">
      <c r="B265" s="42"/>
      <c r="C265" s="42"/>
      <c r="D265" s="87"/>
      <c r="F265" s="11"/>
      <c r="G265" s="82"/>
    </row>
    <row r="266" spans="2:7" x14ac:dyDescent="0.25">
      <c r="B266" s="42"/>
      <c r="C266" s="42"/>
      <c r="D266" s="87"/>
      <c r="F266" s="11"/>
      <c r="G266" s="82"/>
    </row>
    <row r="267" spans="2:7" x14ac:dyDescent="0.25">
      <c r="B267" s="42"/>
      <c r="C267" s="42"/>
      <c r="D267" s="87"/>
      <c r="F267" s="11"/>
      <c r="G267" s="82"/>
    </row>
    <row r="268" spans="2:7" x14ac:dyDescent="0.25">
      <c r="B268" s="42"/>
      <c r="C268" s="42"/>
      <c r="D268" s="87"/>
      <c r="F268" s="11"/>
      <c r="G268" s="82"/>
    </row>
    <row r="269" spans="2:7" x14ac:dyDescent="0.25">
      <c r="B269" s="42"/>
      <c r="C269" s="42"/>
      <c r="D269" s="87"/>
      <c r="F269" s="11"/>
      <c r="G269" s="82"/>
    </row>
    <row r="270" spans="2:7" x14ac:dyDescent="0.25">
      <c r="B270" s="42"/>
      <c r="C270" s="42"/>
      <c r="D270" s="87"/>
      <c r="F270" s="11"/>
      <c r="G270" s="82"/>
    </row>
    <row r="271" spans="2:7" x14ac:dyDescent="0.25">
      <c r="B271" s="42"/>
      <c r="C271" s="42"/>
      <c r="D271" s="87"/>
      <c r="F271" s="11"/>
      <c r="G271" s="82"/>
    </row>
    <row r="272" spans="2:7" x14ac:dyDescent="0.25">
      <c r="B272" s="42"/>
      <c r="C272" s="42"/>
      <c r="D272" s="87"/>
      <c r="F272" s="11"/>
      <c r="G272" s="82"/>
    </row>
    <row r="273" spans="2:7" x14ac:dyDescent="0.25">
      <c r="B273" s="42"/>
      <c r="C273" s="42"/>
      <c r="D273" s="87"/>
      <c r="F273" s="11"/>
      <c r="G273" s="82"/>
    </row>
    <row r="274" spans="2:7" x14ac:dyDescent="0.25">
      <c r="B274" s="42"/>
      <c r="C274" s="42"/>
      <c r="D274" s="87"/>
      <c r="F274" s="11"/>
      <c r="G274" s="82"/>
    </row>
    <row r="275" spans="2:7" x14ac:dyDescent="0.25">
      <c r="B275" s="42"/>
      <c r="C275" s="42"/>
      <c r="D275" s="87"/>
      <c r="F275" s="11"/>
      <c r="G275" s="82"/>
    </row>
    <row r="276" spans="2:7" x14ac:dyDescent="0.25">
      <c r="B276" s="42"/>
      <c r="C276" s="42"/>
      <c r="D276" s="87"/>
      <c r="F276" s="11"/>
      <c r="G276" s="82"/>
    </row>
    <row r="277" spans="2:7" x14ac:dyDescent="0.25">
      <c r="B277" s="42"/>
      <c r="C277" s="42"/>
      <c r="D277" s="87"/>
      <c r="F277" s="11"/>
      <c r="G277" s="82"/>
    </row>
    <row r="278" spans="2:7" x14ac:dyDescent="0.25">
      <c r="B278" s="42"/>
      <c r="C278" s="42"/>
      <c r="D278" s="87"/>
      <c r="F278" s="11"/>
      <c r="G278" s="82"/>
    </row>
    <row r="279" spans="2:7" x14ac:dyDescent="0.25">
      <c r="B279" s="42"/>
      <c r="C279" s="42"/>
      <c r="D279" s="87"/>
      <c r="F279" s="11"/>
      <c r="G279" s="82"/>
    </row>
    <row r="280" spans="2:7" x14ac:dyDescent="0.25">
      <c r="B280" s="42"/>
      <c r="C280" s="42"/>
      <c r="D280" s="87"/>
      <c r="F280" s="11"/>
      <c r="G280" s="82"/>
    </row>
    <row r="281" spans="2:7" x14ac:dyDescent="0.25">
      <c r="B281" s="42"/>
      <c r="C281" s="42"/>
      <c r="D281" s="87"/>
      <c r="F281" s="11"/>
      <c r="G281" s="82"/>
    </row>
    <row r="282" spans="2:7" x14ac:dyDescent="0.25">
      <c r="B282" s="42"/>
      <c r="C282" s="42"/>
      <c r="D282" s="87"/>
      <c r="F282" s="11"/>
      <c r="G282" s="82"/>
    </row>
    <row r="283" spans="2:7" x14ac:dyDescent="0.25">
      <c r="B283" s="42"/>
      <c r="C283" s="42"/>
      <c r="D283" s="87"/>
      <c r="F283" s="11"/>
      <c r="G283" s="82"/>
    </row>
    <row r="284" spans="2:7" x14ac:dyDescent="0.25">
      <c r="B284" s="42"/>
      <c r="C284" s="42"/>
      <c r="D284" s="87"/>
      <c r="F284" s="9"/>
      <c r="G284" s="80"/>
    </row>
    <row r="285" spans="2:7" x14ac:dyDescent="0.25">
      <c r="B285" s="42"/>
      <c r="C285" s="42"/>
      <c r="D285" s="87"/>
      <c r="F285" s="9"/>
      <c r="G285" s="80"/>
    </row>
    <row r="286" spans="2:7" x14ac:dyDescent="0.25">
      <c r="B286" s="42"/>
      <c r="C286" s="42"/>
      <c r="D286" s="87"/>
      <c r="F286" s="9"/>
      <c r="G286" s="80"/>
    </row>
    <row r="287" spans="2:7" x14ac:dyDescent="0.25">
      <c r="B287" s="42"/>
      <c r="C287" s="42"/>
      <c r="D287" s="87"/>
      <c r="F287" s="9"/>
      <c r="G287" s="80"/>
    </row>
    <row r="288" spans="2:7" x14ac:dyDescent="0.25">
      <c r="B288" s="42"/>
      <c r="C288" s="42"/>
      <c r="D288" s="87"/>
      <c r="F288" s="9"/>
      <c r="G288" s="80"/>
    </row>
    <row r="289" spans="2:7" x14ac:dyDescent="0.25">
      <c r="B289" s="42"/>
      <c r="C289" s="42"/>
      <c r="D289" s="87"/>
      <c r="F289" s="9"/>
      <c r="G289" s="80"/>
    </row>
    <row r="290" spans="2:7" x14ac:dyDescent="0.25">
      <c r="B290" s="42"/>
      <c r="C290" s="42"/>
      <c r="D290" s="87"/>
      <c r="F290" s="9"/>
      <c r="G290" s="80"/>
    </row>
    <row r="291" spans="2:7" x14ac:dyDescent="0.25">
      <c r="B291" s="42"/>
      <c r="C291" s="42"/>
      <c r="D291" s="87"/>
      <c r="F291" s="9"/>
      <c r="G291" s="80"/>
    </row>
    <row r="292" spans="2:7" x14ac:dyDescent="0.25">
      <c r="B292" s="42"/>
      <c r="C292" s="42"/>
      <c r="D292" s="87"/>
      <c r="F292" s="9"/>
      <c r="G292" s="80"/>
    </row>
    <row r="293" spans="2:7" x14ac:dyDescent="0.25">
      <c r="B293" s="42"/>
      <c r="C293" s="42"/>
      <c r="D293" s="87"/>
      <c r="F293" s="9"/>
      <c r="G293" s="80"/>
    </row>
    <row r="294" spans="2:7" x14ac:dyDescent="0.25">
      <c r="B294" s="42"/>
      <c r="C294" s="42"/>
      <c r="D294" s="87"/>
      <c r="F294" s="9"/>
      <c r="G294" s="80"/>
    </row>
    <row r="295" spans="2:7" x14ac:dyDescent="0.25">
      <c r="B295" s="42"/>
      <c r="C295" s="42"/>
      <c r="D295" s="87"/>
      <c r="F295" s="9"/>
      <c r="G295" s="80"/>
    </row>
    <row r="296" spans="2:7" x14ac:dyDescent="0.25">
      <c r="B296" s="42"/>
      <c r="C296" s="42"/>
      <c r="D296" s="87"/>
      <c r="F296" s="9"/>
      <c r="G296" s="80"/>
    </row>
    <row r="297" spans="2:7" x14ac:dyDescent="0.25">
      <c r="B297" s="42"/>
      <c r="C297" s="42"/>
      <c r="D297" s="87"/>
      <c r="F297" s="9"/>
      <c r="G297" s="80"/>
    </row>
    <row r="298" spans="2:7" x14ac:dyDescent="0.25">
      <c r="B298" s="42"/>
      <c r="C298" s="42"/>
      <c r="D298" s="87"/>
      <c r="F298" s="9"/>
      <c r="G298" s="80"/>
    </row>
    <row r="299" spans="2:7" x14ac:dyDescent="0.25">
      <c r="B299" s="42"/>
      <c r="C299" s="42"/>
      <c r="D299" s="87"/>
      <c r="F299" s="9"/>
      <c r="G299" s="80"/>
    </row>
    <row r="300" spans="2:7" x14ac:dyDescent="0.25">
      <c r="B300" s="42"/>
      <c r="C300" s="42"/>
      <c r="D300" s="87"/>
      <c r="F300" s="9"/>
      <c r="G300" s="80"/>
    </row>
    <row r="301" spans="2:7" x14ac:dyDescent="0.25">
      <c r="B301" s="42"/>
      <c r="C301" s="42"/>
      <c r="D301" s="87"/>
      <c r="F301" s="9"/>
      <c r="G301" s="80"/>
    </row>
    <row r="302" spans="2:7" x14ac:dyDescent="0.25">
      <c r="B302" s="42"/>
      <c r="C302" s="42"/>
      <c r="D302" s="87"/>
      <c r="F302" s="9"/>
      <c r="G302" s="80"/>
    </row>
    <row r="303" spans="2:7" x14ac:dyDescent="0.25">
      <c r="B303" s="42"/>
      <c r="C303" s="42"/>
      <c r="D303" s="87"/>
      <c r="F303" s="9"/>
      <c r="G303" s="80"/>
    </row>
    <row r="304" spans="2:7" x14ac:dyDescent="0.25">
      <c r="B304" s="42"/>
      <c r="C304" s="42"/>
      <c r="D304" s="87"/>
      <c r="F304" s="9"/>
      <c r="G304" s="80"/>
    </row>
    <row r="305" spans="2:7" x14ac:dyDescent="0.25">
      <c r="B305" s="42"/>
      <c r="C305" s="42"/>
      <c r="D305" s="87"/>
      <c r="F305" s="9"/>
      <c r="G305" s="80"/>
    </row>
    <row r="306" spans="2:7" x14ac:dyDescent="0.25">
      <c r="B306" s="42"/>
      <c r="C306" s="42"/>
      <c r="D306" s="87"/>
      <c r="F306" s="9"/>
      <c r="G306" s="80"/>
    </row>
    <row r="307" spans="2:7" x14ac:dyDescent="0.25">
      <c r="B307" s="42"/>
      <c r="C307" s="42"/>
      <c r="D307" s="87"/>
      <c r="F307" s="9"/>
      <c r="G307" s="80"/>
    </row>
    <row r="308" spans="2:7" x14ac:dyDescent="0.25">
      <c r="B308" s="42"/>
      <c r="C308" s="42"/>
      <c r="D308" s="87"/>
      <c r="F308" s="9"/>
      <c r="G308" s="80"/>
    </row>
    <row r="309" spans="2:7" x14ac:dyDescent="0.25">
      <c r="B309" s="42"/>
      <c r="C309" s="42"/>
      <c r="D309" s="87"/>
      <c r="F309" s="9"/>
      <c r="G309" s="80"/>
    </row>
    <row r="310" spans="2:7" x14ac:dyDescent="0.25">
      <c r="B310" s="42"/>
      <c r="C310" s="42"/>
      <c r="D310" s="87"/>
      <c r="F310" s="9"/>
      <c r="G310" s="80"/>
    </row>
    <row r="311" spans="2:7" x14ac:dyDescent="0.25">
      <c r="B311" s="42"/>
      <c r="C311" s="42"/>
      <c r="D311" s="87"/>
      <c r="F311" s="9"/>
      <c r="G311" s="80"/>
    </row>
    <row r="312" spans="2:7" x14ac:dyDescent="0.25">
      <c r="B312" s="42"/>
      <c r="C312" s="42"/>
      <c r="D312" s="87"/>
      <c r="F312" s="9"/>
      <c r="G312" s="80"/>
    </row>
    <row r="313" spans="2:7" x14ac:dyDescent="0.25">
      <c r="B313" s="42"/>
      <c r="C313" s="42"/>
      <c r="D313" s="87"/>
      <c r="F313" s="9"/>
      <c r="G313" s="80"/>
    </row>
    <row r="314" spans="2:7" x14ac:dyDescent="0.25">
      <c r="B314" s="42"/>
      <c r="C314" s="42"/>
      <c r="D314" s="87"/>
      <c r="F314" s="9"/>
      <c r="G314" s="80"/>
    </row>
    <row r="315" spans="2:7" x14ac:dyDescent="0.25">
      <c r="B315" s="42"/>
      <c r="C315" s="42"/>
      <c r="D315" s="87"/>
      <c r="F315" s="9"/>
      <c r="G315" s="80"/>
    </row>
    <row r="316" spans="2:7" x14ac:dyDescent="0.25">
      <c r="B316" s="42"/>
      <c r="C316" s="42"/>
      <c r="D316" s="87"/>
      <c r="F316" s="9"/>
      <c r="G316" s="81"/>
    </row>
    <row r="317" spans="2:7" x14ac:dyDescent="0.25">
      <c r="B317" s="42"/>
      <c r="C317" s="42"/>
      <c r="D317" s="87"/>
      <c r="F317" s="9"/>
      <c r="G317" s="81"/>
    </row>
    <row r="318" spans="2:7" x14ac:dyDescent="0.25">
      <c r="B318" s="42"/>
      <c r="C318" s="42"/>
      <c r="D318" s="87"/>
      <c r="F318" s="9"/>
      <c r="G318" s="81"/>
    </row>
    <row r="319" spans="2:7" x14ac:dyDescent="0.25">
      <c r="B319" s="42"/>
      <c r="C319" s="42"/>
      <c r="D319" s="87"/>
      <c r="F319" s="9"/>
      <c r="G319" s="81"/>
    </row>
    <row r="320" spans="2:7" x14ac:dyDescent="0.25">
      <c r="B320" s="42"/>
      <c r="C320" s="42"/>
      <c r="D320" s="87"/>
      <c r="F320" s="9"/>
      <c r="G320" s="81"/>
    </row>
    <row r="321" spans="2:7" x14ac:dyDescent="0.25">
      <c r="B321" s="42"/>
      <c r="C321" s="42"/>
      <c r="D321" s="87"/>
      <c r="F321" s="9"/>
      <c r="G321" s="81"/>
    </row>
    <row r="322" spans="2:7" x14ac:dyDescent="0.25">
      <c r="B322" s="42"/>
      <c r="C322" s="42"/>
      <c r="D322" s="87"/>
      <c r="F322" s="9"/>
      <c r="G322" s="81"/>
    </row>
    <row r="323" spans="2:7" x14ac:dyDescent="0.25">
      <c r="B323" s="42"/>
      <c r="C323" s="42"/>
      <c r="D323" s="87"/>
      <c r="F323" s="9"/>
      <c r="G323" s="81"/>
    </row>
    <row r="324" spans="2:7" x14ac:dyDescent="0.25">
      <c r="B324" s="42"/>
      <c r="C324" s="42"/>
      <c r="D324" s="87"/>
      <c r="F324" s="9"/>
      <c r="G324" s="81"/>
    </row>
    <row r="325" spans="2:7" x14ac:dyDescent="0.25">
      <c r="B325" s="42"/>
      <c r="C325" s="42"/>
      <c r="D325" s="87"/>
      <c r="F325" s="9"/>
      <c r="G325" s="81"/>
    </row>
    <row r="326" spans="2:7" x14ac:dyDescent="0.25">
      <c r="B326" s="42"/>
      <c r="C326" s="42"/>
      <c r="D326" s="87"/>
      <c r="F326" s="9"/>
      <c r="G326" s="81"/>
    </row>
    <row r="327" spans="2:7" x14ac:dyDescent="0.25">
      <c r="B327" s="42"/>
      <c r="C327" s="42"/>
      <c r="D327" s="87"/>
      <c r="F327" s="9"/>
      <c r="G327" s="81"/>
    </row>
    <row r="328" spans="2:7" x14ac:dyDescent="0.25">
      <c r="B328" s="42"/>
      <c r="C328" s="42"/>
      <c r="D328" s="87"/>
      <c r="F328" s="9"/>
      <c r="G328" s="81"/>
    </row>
    <row r="329" spans="2:7" x14ac:dyDescent="0.25">
      <c r="B329" s="42"/>
      <c r="C329" s="42"/>
      <c r="D329" s="87"/>
      <c r="F329" s="9"/>
      <c r="G329" s="81"/>
    </row>
    <row r="330" spans="2:7" x14ac:dyDescent="0.25">
      <c r="B330" s="42"/>
      <c r="C330" s="42"/>
      <c r="D330" s="87"/>
      <c r="F330" s="9"/>
      <c r="G330" s="81"/>
    </row>
    <row r="331" spans="2:7" x14ac:dyDescent="0.25">
      <c r="B331" s="42"/>
      <c r="C331" s="42"/>
      <c r="D331" s="87"/>
      <c r="F331" s="9"/>
      <c r="G331" s="81"/>
    </row>
    <row r="332" spans="2:7" x14ac:dyDescent="0.25">
      <c r="B332" s="42"/>
      <c r="C332" s="42"/>
      <c r="D332" s="87"/>
      <c r="F332" s="9"/>
      <c r="G332" s="81"/>
    </row>
    <row r="333" spans="2:7" x14ac:dyDescent="0.25">
      <c r="B333" s="42"/>
      <c r="C333" s="42"/>
      <c r="D333" s="87"/>
      <c r="F333" s="9"/>
      <c r="G333" s="81"/>
    </row>
    <row r="334" spans="2:7" x14ac:dyDescent="0.25">
      <c r="B334" s="42"/>
      <c r="C334" s="42"/>
      <c r="D334" s="87"/>
      <c r="F334" s="9"/>
      <c r="G334" s="81"/>
    </row>
    <row r="335" spans="2:7" x14ac:dyDescent="0.25">
      <c r="B335" s="42"/>
      <c r="C335" s="42"/>
      <c r="D335" s="87"/>
      <c r="F335" s="9"/>
      <c r="G335" s="81"/>
    </row>
    <row r="336" spans="2:7" x14ac:dyDescent="0.25">
      <c r="B336" s="42"/>
      <c r="C336" s="42"/>
      <c r="D336" s="87"/>
      <c r="F336" s="9"/>
      <c r="G336" s="81"/>
    </row>
    <row r="337" spans="2:7" x14ac:dyDescent="0.25">
      <c r="B337" s="42"/>
      <c r="C337" s="42"/>
      <c r="D337" s="87"/>
      <c r="F337" s="9"/>
      <c r="G337" s="81"/>
    </row>
    <row r="338" spans="2:7" x14ac:dyDescent="0.25">
      <c r="B338" s="42"/>
      <c r="C338" s="42"/>
      <c r="D338" s="87"/>
      <c r="F338" s="9"/>
      <c r="G338" s="81"/>
    </row>
    <row r="339" spans="2:7" x14ac:dyDescent="0.25">
      <c r="B339" s="42"/>
      <c r="C339" s="42"/>
      <c r="D339" s="87"/>
      <c r="F339" s="9"/>
      <c r="G339" s="81"/>
    </row>
    <row r="340" spans="2:7" x14ac:dyDescent="0.25">
      <c r="B340" s="43"/>
      <c r="C340" s="43"/>
      <c r="D340" s="89"/>
      <c r="F340" s="9"/>
      <c r="G340" s="81"/>
    </row>
    <row r="341" spans="2:7" x14ac:dyDescent="0.25">
      <c r="B341" s="43"/>
      <c r="C341" s="43"/>
      <c r="D341" s="89"/>
      <c r="F341" s="9"/>
      <c r="G341" s="81"/>
    </row>
    <row r="342" spans="2:7" x14ac:dyDescent="0.25">
      <c r="B342" s="43"/>
      <c r="C342" s="43"/>
      <c r="D342" s="89"/>
      <c r="F342" s="9"/>
      <c r="G342" s="81"/>
    </row>
    <row r="343" spans="2:7" x14ac:dyDescent="0.25">
      <c r="B343" s="43"/>
      <c r="C343" s="43"/>
      <c r="D343" s="89"/>
      <c r="F343" s="9"/>
      <c r="G343" s="81"/>
    </row>
    <row r="344" spans="2:7" x14ac:dyDescent="0.25">
      <c r="B344" s="43"/>
      <c r="C344" s="43"/>
      <c r="D344" s="89"/>
      <c r="F344" s="9"/>
      <c r="G344" s="81"/>
    </row>
    <row r="345" spans="2:7" x14ac:dyDescent="0.25">
      <c r="B345" s="43"/>
      <c r="C345" s="43"/>
      <c r="D345" s="89"/>
      <c r="F345" s="9"/>
      <c r="G345" s="81"/>
    </row>
    <row r="346" spans="2:7" x14ac:dyDescent="0.25">
      <c r="B346" s="43"/>
      <c r="C346" s="43"/>
      <c r="D346" s="89"/>
      <c r="F346" s="9"/>
      <c r="G346" s="81"/>
    </row>
    <row r="347" spans="2:7" x14ac:dyDescent="0.25">
      <c r="B347" s="43"/>
      <c r="C347" s="43"/>
      <c r="D347" s="89"/>
      <c r="F347" s="9"/>
      <c r="G347" s="81"/>
    </row>
    <row r="348" spans="2:7" x14ac:dyDescent="0.25">
      <c r="B348" s="43"/>
      <c r="C348" s="43"/>
      <c r="D348" s="89"/>
      <c r="F348" s="9"/>
      <c r="G348" s="81"/>
    </row>
    <row r="349" spans="2:7" x14ac:dyDescent="0.25">
      <c r="B349" s="43"/>
      <c r="C349" s="43"/>
      <c r="D349" s="89"/>
      <c r="F349" s="9"/>
      <c r="G349" s="81"/>
    </row>
    <row r="350" spans="2:7" x14ac:dyDescent="0.25">
      <c r="B350" s="43"/>
      <c r="C350" s="43"/>
      <c r="D350" s="89"/>
      <c r="F350" s="9"/>
      <c r="G350" s="81"/>
    </row>
    <row r="351" spans="2:7" x14ac:dyDescent="0.25">
      <c r="B351" s="43"/>
      <c r="C351" s="43"/>
      <c r="D351" s="89"/>
      <c r="F351" s="9"/>
      <c r="G351" s="81"/>
    </row>
    <row r="352" spans="2:7" x14ac:dyDescent="0.25">
      <c r="B352" s="43"/>
      <c r="C352" s="43"/>
      <c r="D352" s="89"/>
      <c r="F352" s="9"/>
      <c r="G352" s="81"/>
    </row>
    <row r="353" spans="2:7" x14ac:dyDescent="0.25">
      <c r="B353" s="43"/>
      <c r="C353" s="43"/>
      <c r="D353" s="89"/>
      <c r="F353" s="9"/>
      <c r="G353" s="81"/>
    </row>
    <row r="354" spans="2:7" x14ac:dyDescent="0.25">
      <c r="B354" s="43"/>
      <c r="C354" s="43"/>
      <c r="D354" s="89"/>
      <c r="F354" s="9"/>
      <c r="G354" s="81"/>
    </row>
    <row r="355" spans="2:7" x14ac:dyDescent="0.25">
      <c r="B355" s="43"/>
      <c r="C355" s="43"/>
      <c r="D355" s="89"/>
      <c r="F355" s="9"/>
      <c r="G355" s="81"/>
    </row>
    <row r="356" spans="2:7" x14ac:dyDescent="0.25">
      <c r="B356" s="43"/>
      <c r="C356" s="43"/>
      <c r="D356" s="89"/>
      <c r="F356" s="9"/>
      <c r="G356" s="81"/>
    </row>
    <row r="357" spans="2:7" x14ac:dyDescent="0.25">
      <c r="B357" s="43"/>
      <c r="C357" s="43"/>
      <c r="D357" s="89"/>
      <c r="F357" s="9"/>
      <c r="G357" s="81"/>
    </row>
    <row r="358" spans="2:7" x14ac:dyDescent="0.25">
      <c r="B358" s="43"/>
      <c r="C358" s="43"/>
      <c r="D358" s="89"/>
      <c r="F358" s="9"/>
      <c r="G358" s="81"/>
    </row>
    <row r="359" spans="2:7" x14ac:dyDescent="0.25">
      <c r="B359" s="43"/>
      <c r="C359" s="43"/>
      <c r="D359" s="89"/>
      <c r="F359" s="9"/>
      <c r="G359" s="81"/>
    </row>
    <row r="360" spans="2:7" x14ac:dyDescent="0.25">
      <c r="B360" s="43"/>
      <c r="C360" s="43"/>
      <c r="D360" s="89"/>
      <c r="F360" s="9"/>
      <c r="G360" s="81"/>
    </row>
    <row r="361" spans="2:7" x14ac:dyDescent="0.25">
      <c r="B361" s="43"/>
      <c r="C361" s="43"/>
      <c r="D361" s="89"/>
      <c r="F361" s="9"/>
      <c r="G361" s="81"/>
    </row>
    <row r="362" spans="2:7" x14ac:dyDescent="0.25">
      <c r="B362" s="43"/>
      <c r="C362" s="43"/>
      <c r="D362" s="89"/>
      <c r="F362" s="9"/>
      <c r="G362" s="81"/>
    </row>
    <row r="363" spans="2:7" x14ac:dyDescent="0.25">
      <c r="B363" s="43"/>
      <c r="C363" s="43"/>
      <c r="D363" s="89"/>
      <c r="F363" s="9"/>
      <c r="G363" s="81"/>
    </row>
    <row r="364" spans="2:7" x14ac:dyDescent="0.25">
      <c r="B364" s="43"/>
      <c r="C364" s="43"/>
      <c r="D364" s="89"/>
      <c r="F364" s="9"/>
      <c r="G364" s="81"/>
    </row>
    <row r="365" spans="2:7" x14ac:dyDescent="0.25">
      <c r="B365" s="43"/>
      <c r="C365" s="43"/>
      <c r="D365" s="89"/>
      <c r="F365" s="9"/>
      <c r="G365" s="81"/>
    </row>
    <row r="366" spans="2:7" x14ac:dyDescent="0.25">
      <c r="B366" s="43"/>
      <c r="C366" s="43"/>
      <c r="D366" s="89"/>
      <c r="F366" s="9"/>
      <c r="G366" s="81"/>
    </row>
    <row r="367" spans="2:7" x14ac:dyDescent="0.25">
      <c r="B367" s="43"/>
      <c r="C367" s="43"/>
      <c r="D367" s="89"/>
      <c r="F367" s="9"/>
      <c r="G367" s="81"/>
    </row>
    <row r="368" spans="2:7" x14ac:dyDescent="0.25">
      <c r="B368" s="43"/>
      <c r="C368" s="43"/>
      <c r="D368" s="89"/>
      <c r="F368" s="9"/>
      <c r="G368" s="81"/>
    </row>
    <row r="369" spans="2:7" x14ac:dyDescent="0.25">
      <c r="B369" s="43"/>
      <c r="C369" s="43"/>
      <c r="D369" s="89"/>
      <c r="F369" s="9"/>
      <c r="G369" s="81"/>
    </row>
    <row r="370" spans="2:7" x14ac:dyDescent="0.25">
      <c r="B370" s="43"/>
      <c r="C370" s="43"/>
      <c r="D370" s="89"/>
      <c r="F370" s="9"/>
      <c r="G370" s="81"/>
    </row>
    <row r="371" spans="2:7" x14ac:dyDescent="0.25">
      <c r="B371" s="43"/>
      <c r="C371" s="43"/>
      <c r="D371" s="89"/>
      <c r="F371" s="9"/>
      <c r="G371" s="81"/>
    </row>
    <row r="372" spans="2:7" x14ac:dyDescent="0.25">
      <c r="B372" s="43"/>
      <c r="C372" s="43"/>
      <c r="D372" s="89"/>
      <c r="F372" s="9"/>
      <c r="G372" s="81"/>
    </row>
    <row r="373" spans="2:7" x14ac:dyDescent="0.25">
      <c r="B373" s="43"/>
      <c r="C373" s="43"/>
      <c r="D373" s="89"/>
      <c r="F373" s="9"/>
      <c r="G373" s="81"/>
    </row>
    <row r="374" spans="2:7" x14ac:dyDescent="0.25">
      <c r="B374" s="43"/>
      <c r="C374" s="43"/>
      <c r="D374" s="89"/>
      <c r="F374" s="9"/>
      <c r="G374" s="81"/>
    </row>
    <row r="375" spans="2:7" x14ac:dyDescent="0.25">
      <c r="B375" s="43"/>
      <c r="C375" s="43"/>
      <c r="D375" s="89"/>
      <c r="F375" s="9"/>
      <c r="G375" s="81"/>
    </row>
    <row r="376" spans="2:7" x14ac:dyDescent="0.25">
      <c r="B376" s="43"/>
      <c r="C376" s="43"/>
      <c r="D376" s="89"/>
      <c r="F376" s="9"/>
      <c r="G376" s="81"/>
    </row>
    <row r="377" spans="2:7" x14ac:dyDescent="0.25">
      <c r="B377" s="43"/>
      <c r="C377" s="43"/>
      <c r="D377" s="89"/>
      <c r="F377" s="9"/>
      <c r="G377" s="81"/>
    </row>
    <row r="378" spans="2:7" x14ac:dyDescent="0.25">
      <c r="B378" s="43"/>
      <c r="C378" s="43"/>
      <c r="D378" s="89"/>
      <c r="F378" s="9"/>
      <c r="G378" s="81"/>
    </row>
    <row r="379" spans="2:7" x14ac:dyDescent="0.25">
      <c r="B379" s="43"/>
      <c r="C379" s="43"/>
      <c r="D379" s="89"/>
      <c r="F379" s="9"/>
      <c r="G379" s="81"/>
    </row>
    <row r="380" spans="2:7" x14ac:dyDescent="0.25">
      <c r="B380" s="43"/>
      <c r="C380" s="43"/>
      <c r="D380" s="89"/>
      <c r="F380" s="9"/>
      <c r="G380" s="81"/>
    </row>
    <row r="381" spans="2:7" x14ac:dyDescent="0.25">
      <c r="B381" s="43"/>
      <c r="C381" s="43"/>
      <c r="D381" s="89"/>
      <c r="F381" s="9"/>
      <c r="G381" s="81"/>
    </row>
    <row r="382" spans="2:7" x14ac:dyDescent="0.25">
      <c r="B382" s="43"/>
      <c r="C382" s="43"/>
      <c r="D382" s="89"/>
      <c r="F382" s="9"/>
      <c r="G382" s="81"/>
    </row>
    <row r="383" spans="2:7" x14ac:dyDescent="0.25">
      <c r="B383" s="43"/>
      <c r="C383" s="43"/>
      <c r="D383" s="89"/>
      <c r="F383" s="9"/>
      <c r="G383" s="81"/>
    </row>
    <row r="384" spans="2:7" x14ac:dyDescent="0.25">
      <c r="B384" s="43"/>
      <c r="C384" s="43"/>
      <c r="D384" s="89"/>
      <c r="F384" s="9"/>
      <c r="G384" s="81"/>
    </row>
    <row r="385" spans="2:7" x14ac:dyDescent="0.25">
      <c r="B385" s="43"/>
      <c r="C385" s="43"/>
      <c r="D385" s="89"/>
      <c r="F385" s="9"/>
      <c r="G385" s="81"/>
    </row>
    <row r="386" spans="2:7" x14ac:dyDescent="0.25">
      <c r="B386" s="43"/>
      <c r="C386" s="43"/>
      <c r="D386" s="89"/>
      <c r="F386" s="9"/>
      <c r="G386" s="81"/>
    </row>
    <row r="387" spans="2:7" x14ac:dyDescent="0.25">
      <c r="B387" s="43"/>
      <c r="C387" s="43"/>
      <c r="D387" s="89"/>
      <c r="F387" s="9"/>
      <c r="G387" s="81"/>
    </row>
    <row r="388" spans="2:7" x14ac:dyDescent="0.25">
      <c r="B388" s="43"/>
      <c r="C388" s="43"/>
      <c r="D388" s="89"/>
      <c r="F388" s="9"/>
      <c r="G388" s="81"/>
    </row>
    <row r="389" spans="2:7" x14ac:dyDescent="0.25">
      <c r="B389" s="43"/>
      <c r="C389" s="43"/>
      <c r="D389" s="89"/>
      <c r="F389" s="9"/>
      <c r="G389" s="81"/>
    </row>
    <row r="390" spans="2:7" x14ac:dyDescent="0.25">
      <c r="B390" s="43"/>
      <c r="C390" s="43"/>
      <c r="D390" s="89"/>
      <c r="F390" s="9"/>
      <c r="G390" s="81"/>
    </row>
    <row r="391" spans="2:7" x14ac:dyDescent="0.25">
      <c r="B391" s="43"/>
      <c r="C391" s="43"/>
      <c r="D391" s="89"/>
      <c r="F391" s="9"/>
      <c r="G391" s="81"/>
    </row>
    <row r="392" spans="2:7" x14ac:dyDescent="0.25">
      <c r="B392" s="43"/>
      <c r="C392" s="43"/>
      <c r="D392" s="89"/>
      <c r="F392" s="9"/>
      <c r="G392" s="81"/>
    </row>
    <row r="393" spans="2:7" x14ac:dyDescent="0.25">
      <c r="B393" s="43"/>
      <c r="C393" s="43"/>
      <c r="D393" s="89"/>
      <c r="F393" s="9"/>
      <c r="G393" s="81"/>
    </row>
    <row r="394" spans="2:7" x14ac:dyDescent="0.25">
      <c r="B394" s="43"/>
      <c r="C394" s="43"/>
      <c r="D394" s="89"/>
      <c r="F394" s="9"/>
      <c r="G394" s="81"/>
    </row>
    <row r="395" spans="2:7" x14ac:dyDescent="0.25">
      <c r="B395" s="43"/>
      <c r="C395" s="43"/>
      <c r="D395" s="89"/>
      <c r="F395" s="9"/>
      <c r="G395" s="81"/>
    </row>
    <row r="396" spans="2:7" x14ac:dyDescent="0.25">
      <c r="B396" s="43"/>
      <c r="C396" s="43"/>
      <c r="D396" s="89"/>
      <c r="F396" s="9"/>
      <c r="G396" s="81"/>
    </row>
    <row r="397" spans="2:7" x14ac:dyDescent="0.25">
      <c r="B397" s="43"/>
      <c r="C397" s="43"/>
      <c r="D397" s="89"/>
      <c r="F397" s="9"/>
      <c r="G397" s="81"/>
    </row>
    <row r="398" spans="2:7" x14ac:dyDescent="0.25">
      <c r="B398" s="43"/>
      <c r="C398" s="43"/>
      <c r="D398" s="89"/>
      <c r="F398" s="9"/>
      <c r="G398" s="81"/>
    </row>
    <row r="399" spans="2:7" x14ac:dyDescent="0.25">
      <c r="B399" s="43"/>
      <c r="C399" s="43"/>
      <c r="D399" s="89"/>
      <c r="F399" s="9"/>
      <c r="G399" s="81"/>
    </row>
    <row r="400" spans="2:7" x14ac:dyDescent="0.25">
      <c r="B400" s="43"/>
      <c r="C400" s="43"/>
      <c r="D400" s="89"/>
      <c r="F400" s="9"/>
      <c r="G400" s="81"/>
    </row>
    <row r="401" spans="2:7" x14ac:dyDescent="0.25">
      <c r="B401" s="43"/>
      <c r="C401" s="43"/>
      <c r="D401" s="90"/>
      <c r="F401" s="9"/>
      <c r="G401" s="81"/>
    </row>
    <row r="402" spans="2:7" x14ac:dyDescent="0.25">
      <c r="B402" s="43"/>
      <c r="C402" s="43"/>
      <c r="D402" s="90"/>
      <c r="F402" s="9"/>
      <c r="G402" s="81"/>
    </row>
    <row r="403" spans="2:7" x14ac:dyDescent="0.25">
      <c r="B403" s="43"/>
      <c r="C403" s="43"/>
      <c r="D403" s="90"/>
      <c r="F403" s="9"/>
      <c r="G403" s="81"/>
    </row>
    <row r="404" spans="2:7" x14ac:dyDescent="0.25">
      <c r="B404" s="43"/>
      <c r="C404" s="43"/>
      <c r="D404" s="90"/>
      <c r="F404" s="9"/>
      <c r="G404" s="81"/>
    </row>
    <row r="405" spans="2:7" x14ac:dyDescent="0.25">
      <c r="B405" s="43"/>
      <c r="C405" s="43"/>
      <c r="D405" s="90"/>
      <c r="F405" s="9"/>
      <c r="G405" s="81"/>
    </row>
    <row r="406" spans="2:7" x14ac:dyDescent="0.25">
      <c r="B406" s="43"/>
      <c r="C406" s="43"/>
      <c r="D406" s="90"/>
      <c r="F406" s="9"/>
      <c r="G406" s="81"/>
    </row>
    <row r="407" spans="2:7" x14ac:dyDescent="0.25">
      <c r="B407" s="43"/>
      <c r="C407" s="43"/>
      <c r="D407" s="89"/>
      <c r="F407" s="9"/>
      <c r="G407" s="81"/>
    </row>
    <row r="408" spans="2:7" x14ac:dyDescent="0.25">
      <c r="B408" s="43"/>
      <c r="C408" s="43"/>
      <c r="D408" s="89"/>
      <c r="F408" s="9"/>
      <c r="G408" s="81"/>
    </row>
    <row r="409" spans="2:7" x14ac:dyDescent="0.25">
      <c r="B409" s="43"/>
      <c r="C409" s="43"/>
      <c r="D409" s="89"/>
      <c r="F409" s="9"/>
      <c r="G409" s="81"/>
    </row>
    <row r="410" spans="2:7" x14ac:dyDescent="0.25">
      <c r="B410" s="43"/>
      <c r="C410" s="43"/>
      <c r="D410" s="89"/>
      <c r="F410" s="9"/>
      <c r="G410" s="81"/>
    </row>
    <row r="411" spans="2:7" x14ac:dyDescent="0.25">
      <c r="B411" s="43"/>
      <c r="C411" s="43"/>
      <c r="D411" s="89"/>
      <c r="F411" s="9"/>
      <c r="G411" s="81"/>
    </row>
    <row r="412" spans="2:7" x14ac:dyDescent="0.25">
      <c r="B412" s="43"/>
      <c r="C412" s="43"/>
      <c r="D412" s="89"/>
      <c r="F412" s="9"/>
      <c r="G412" s="81"/>
    </row>
    <row r="413" spans="2:7" x14ac:dyDescent="0.25">
      <c r="B413" s="43"/>
      <c r="C413" s="43"/>
      <c r="D413" s="89"/>
      <c r="F413" s="9"/>
      <c r="G413" s="81"/>
    </row>
    <row r="414" spans="2:7" x14ac:dyDescent="0.25">
      <c r="B414" s="43"/>
      <c r="C414" s="43"/>
      <c r="D414" s="89"/>
      <c r="F414" s="9"/>
      <c r="G414" s="81"/>
    </row>
    <row r="415" spans="2:7" x14ac:dyDescent="0.25">
      <c r="B415" s="43"/>
      <c r="C415" s="43"/>
      <c r="D415" s="89"/>
      <c r="F415" s="9"/>
      <c r="G415" s="81"/>
    </row>
    <row r="416" spans="2:7" x14ac:dyDescent="0.25">
      <c r="B416" s="43"/>
      <c r="C416" s="43"/>
      <c r="D416" s="89"/>
      <c r="F416" s="9"/>
      <c r="G416" s="81"/>
    </row>
    <row r="417" spans="2:7" x14ac:dyDescent="0.25">
      <c r="B417" s="43"/>
      <c r="C417" s="43"/>
      <c r="D417" s="89"/>
      <c r="F417" s="9"/>
      <c r="G417" s="81"/>
    </row>
    <row r="418" spans="2:7" x14ac:dyDescent="0.25">
      <c r="B418" s="43"/>
      <c r="C418" s="43"/>
      <c r="D418" s="89"/>
      <c r="F418" s="9"/>
      <c r="G418" s="81"/>
    </row>
    <row r="419" spans="2:7" x14ac:dyDescent="0.25">
      <c r="B419" s="43"/>
      <c r="C419" s="43"/>
      <c r="D419" s="89"/>
      <c r="F419" s="9"/>
      <c r="G419" s="81"/>
    </row>
    <row r="420" spans="2:7" x14ac:dyDescent="0.25">
      <c r="B420" s="43"/>
      <c r="C420" s="43"/>
      <c r="D420" s="89"/>
      <c r="F420" s="9"/>
      <c r="G420" s="81"/>
    </row>
    <row r="421" spans="2:7" x14ac:dyDescent="0.25">
      <c r="B421" s="43"/>
      <c r="C421" s="43"/>
      <c r="D421" s="89"/>
      <c r="F421" s="9"/>
      <c r="G421" s="81"/>
    </row>
    <row r="422" spans="2:7" x14ac:dyDescent="0.25">
      <c r="B422" s="43"/>
      <c r="C422" s="43"/>
      <c r="D422" s="89"/>
      <c r="F422" s="9"/>
      <c r="G422" s="81"/>
    </row>
    <row r="423" spans="2:7" x14ac:dyDescent="0.25">
      <c r="B423" s="43"/>
      <c r="C423" s="43"/>
      <c r="D423" s="89"/>
      <c r="F423" s="9"/>
      <c r="G423" s="81"/>
    </row>
    <row r="424" spans="2:7" x14ac:dyDescent="0.25">
      <c r="B424" s="43"/>
      <c r="C424" s="43"/>
      <c r="D424" s="89"/>
      <c r="F424" s="9"/>
      <c r="G424" s="81"/>
    </row>
    <row r="425" spans="2:7" x14ac:dyDescent="0.25">
      <c r="B425" s="43"/>
      <c r="C425" s="43"/>
      <c r="D425" s="89"/>
      <c r="F425" s="9"/>
      <c r="G425" s="81"/>
    </row>
    <row r="426" spans="2:7" x14ac:dyDescent="0.25">
      <c r="B426" s="43"/>
      <c r="C426" s="43"/>
      <c r="D426" s="89"/>
      <c r="F426" s="9"/>
      <c r="G426" s="81"/>
    </row>
    <row r="427" spans="2:7" x14ac:dyDescent="0.25">
      <c r="B427" s="43"/>
      <c r="C427" s="43"/>
      <c r="D427" s="89"/>
      <c r="F427" s="9"/>
      <c r="G427" s="81"/>
    </row>
    <row r="428" spans="2:7" x14ac:dyDescent="0.25">
      <c r="B428" s="43"/>
      <c r="C428" s="43"/>
      <c r="D428" s="89"/>
      <c r="F428" s="9"/>
      <c r="G428" s="81"/>
    </row>
    <row r="429" spans="2:7" x14ac:dyDescent="0.25">
      <c r="B429" s="43"/>
      <c r="C429" s="43"/>
      <c r="D429" s="89"/>
      <c r="F429" s="9"/>
      <c r="G429" s="81"/>
    </row>
    <row r="430" spans="2:7" x14ac:dyDescent="0.25">
      <c r="B430" s="43"/>
      <c r="C430" s="43"/>
      <c r="D430" s="89"/>
      <c r="F430" s="9"/>
      <c r="G430" s="81"/>
    </row>
    <row r="431" spans="2:7" x14ac:dyDescent="0.25">
      <c r="B431" s="43"/>
      <c r="C431" s="43"/>
      <c r="D431" s="89"/>
      <c r="F431" s="9"/>
      <c r="G431" s="81"/>
    </row>
    <row r="432" spans="2:7" x14ac:dyDescent="0.25">
      <c r="B432" s="43"/>
      <c r="C432" s="43"/>
      <c r="D432" s="89"/>
      <c r="F432" s="9"/>
      <c r="G432" s="81"/>
    </row>
    <row r="433" spans="2:7" x14ac:dyDescent="0.25">
      <c r="B433" s="43"/>
      <c r="C433" s="43"/>
      <c r="D433" s="89"/>
      <c r="F433" s="9"/>
      <c r="G433" s="81"/>
    </row>
    <row r="434" spans="2:7" x14ac:dyDescent="0.25">
      <c r="B434" s="43"/>
      <c r="C434" s="43"/>
      <c r="D434" s="89"/>
      <c r="F434" s="9"/>
      <c r="G434" s="81"/>
    </row>
    <row r="435" spans="2:7" x14ac:dyDescent="0.25">
      <c r="B435" s="43"/>
      <c r="C435" s="43"/>
      <c r="D435" s="89"/>
      <c r="F435" s="9"/>
      <c r="G435" s="81"/>
    </row>
    <row r="436" spans="2:7" x14ac:dyDescent="0.25">
      <c r="B436" s="43"/>
      <c r="C436" s="43"/>
      <c r="D436" s="89"/>
      <c r="F436" s="9"/>
      <c r="G436" s="81"/>
    </row>
    <row r="437" spans="2:7" x14ac:dyDescent="0.25">
      <c r="B437" s="43"/>
      <c r="C437" s="43"/>
      <c r="D437" s="89"/>
      <c r="F437" s="9"/>
      <c r="G437" s="81"/>
    </row>
    <row r="438" spans="2:7" x14ac:dyDescent="0.25">
      <c r="B438" s="43"/>
      <c r="C438" s="43"/>
      <c r="D438" s="89"/>
      <c r="F438" s="9"/>
      <c r="G438" s="81"/>
    </row>
    <row r="439" spans="2:7" x14ac:dyDescent="0.25">
      <c r="B439" s="43"/>
      <c r="C439" s="43"/>
      <c r="D439" s="89"/>
      <c r="F439" s="9"/>
      <c r="G439" s="81"/>
    </row>
    <row r="440" spans="2:7" x14ac:dyDescent="0.25">
      <c r="B440" s="43"/>
      <c r="C440" s="43"/>
      <c r="D440" s="89"/>
      <c r="F440" s="9"/>
      <c r="G440" s="81"/>
    </row>
    <row r="441" spans="2:7" x14ac:dyDescent="0.25">
      <c r="B441" s="43"/>
      <c r="C441" s="43"/>
      <c r="D441" s="89"/>
      <c r="F441" s="9"/>
      <c r="G441" s="81"/>
    </row>
    <row r="442" spans="2:7" x14ac:dyDescent="0.25">
      <c r="B442" s="43"/>
      <c r="C442" s="43"/>
      <c r="D442" s="89"/>
      <c r="F442" s="9"/>
      <c r="G442" s="81"/>
    </row>
    <row r="443" spans="2:7" x14ac:dyDescent="0.25">
      <c r="B443" s="43"/>
      <c r="C443" s="43"/>
      <c r="D443" s="89"/>
      <c r="F443" s="9"/>
      <c r="G443" s="81"/>
    </row>
    <row r="444" spans="2:7" x14ac:dyDescent="0.25">
      <c r="B444" s="43"/>
      <c r="C444" s="43"/>
      <c r="D444" s="89"/>
      <c r="F444" s="9"/>
      <c r="G444" s="81"/>
    </row>
    <row r="445" spans="2:7" x14ac:dyDescent="0.25">
      <c r="B445" s="43"/>
      <c r="C445" s="43"/>
      <c r="D445" s="89"/>
      <c r="F445" s="9"/>
      <c r="G445" s="81"/>
    </row>
    <row r="446" spans="2:7" x14ac:dyDescent="0.25">
      <c r="B446" s="43"/>
      <c r="C446" s="43"/>
      <c r="D446" s="89"/>
      <c r="F446" s="9"/>
      <c r="G446" s="81"/>
    </row>
    <row r="447" spans="2:7" x14ac:dyDescent="0.25">
      <c r="B447" s="43"/>
      <c r="C447" s="43"/>
      <c r="D447" s="89"/>
      <c r="F447" s="9"/>
      <c r="G447" s="81"/>
    </row>
    <row r="448" spans="2:7" x14ac:dyDescent="0.25">
      <c r="B448" s="43"/>
      <c r="C448" s="43"/>
      <c r="D448" s="89"/>
      <c r="F448" s="9"/>
      <c r="G448" s="81"/>
    </row>
    <row r="449" spans="2:7" x14ac:dyDescent="0.25">
      <c r="B449" s="43"/>
      <c r="C449" s="43"/>
      <c r="D449" s="89"/>
      <c r="F449" s="9"/>
      <c r="G449" s="81"/>
    </row>
    <row r="450" spans="2:7" x14ac:dyDescent="0.25">
      <c r="B450" s="43"/>
      <c r="C450" s="43"/>
      <c r="D450" s="89"/>
      <c r="F450" s="9"/>
      <c r="G450" s="81"/>
    </row>
    <row r="451" spans="2:7" x14ac:dyDescent="0.25">
      <c r="B451" s="43"/>
      <c r="C451" s="43"/>
      <c r="D451" s="89"/>
      <c r="F451" s="9"/>
      <c r="G451" s="81"/>
    </row>
    <row r="452" spans="2:7" x14ac:dyDescent="0.25">
      <c r="B452" s="43"/>
      <c r="C452" s="43"/>
      <c r="D452" s="89"/>
      <c r="F452" s="9"/>
      <c r="G452" s="81"/>
    </row>
    <row r="453" spans="2:7" x14ac:dyDescent="0.25">
      <c r="B453" s="43"/>
      <c r="C453" s="43"/>
      <c r="D453" s="89"/>
      <c r="F453" s="9"/>
      <c r="G453" s="81"/>
    </row>
    <row r="454" spans="2:7" x14ac:dyDescent="0.25">
      <c r="B454" s="43"/>
      <c r="C454" s="43"/>
      <c r="D454" s="89"/>
      <c r="F454" s="9"/>
      <c r="G454" s="81"/>
    </row>
    <row r="455" spans="2:7" x14ac:dyDescent="0.25">
      <c r="B455" s="43"/>
      <c r="C455" s="43"/>
      <c r="D455" s="89"/>
      <c r="F455" s="9"/>
      <c r="G455" s="81"/>
    </row>
    <row r="456" spans="2:7" x14ac:dyDescent="0.25">
      <c r="B456" s="43"/>
      <c r="C456" s="43"/>
      <c r="D456" s="89"/>
      <c r="F456" s="9"/>
      <c r="G456" s="81"/>
    </row>
    <row r="457" spans="2:7" x14ac:dyDescent="0.25">
      <c r="B457" s="43"/>
      <c r="C457" s="43"/>
      <c r="D457" s="89"/>
      <c r="F457" s="9"/>
      <c r="G457" s="81"/>
    </row>
    <row r="458" spans="2:7" x14ac:dyDescent="0.25">
      <c r="B458" s="43"/>
      <c r="C458" s="43"/>
      <c r="D458" s="89"/>
      <c r="F458" s="9"/>
      <c r="G458" s="81"/>
    </row>
    <row r="459" spans="2:7" x14ac:dyDescent="0.25">
      <c r="B459" s="43"/>
      <c r="C459" s="43"/>
      <c r="D459" s="89"/>
      <c r="F459" s="9"/>
      <c r="G459" s="81"/>
    </row>
    <row r="460" spans="2:7" x14ac:dyDescent="0.25">
      <c r="B460" s="43"/>
      <c r="C460" s="43"/>
      <c r="D460" s="89"/>
      <c r="F460" s="9"/>
      <c r="G460" s="81"/>
    </row>
    <row r="461" spans="2:7" x14ac:dyDescent="0.25">
      <c r="B461" s="43"/>
      <c r="C461" s="43"/>
      <c r="D461" s="89"/>
      <c r="F461" s="9"/>
      <c r="G461" s="81"/>
    </row>
    <row r="462" spans="2:7" x14ac:dyDescent="0.25">
      <c r="B462" s="43"/>
      <c r="C462" s="43"/>
      <c r="D462" s="89"/>
      <c r="F462" s="9"/>
      <c r="G462" s="81"/>
    </row>
    <row r="463" spans="2:7" x14ac:dyDescent="0.25">
      <c r="B463" s="43"/>
      <c r="C463" s="43"/>
      <c r="D463" s="89"/>
      <c r="F463" s="9"/>
      <c r="G463" s="81"/>
    </row>
    <row r="464" spans="2:7" x14ac:dyDescent="0.25">
      <c r="B464" s="43"/>
      <c r="C464" s="43"/>
      <c r="D464" s="89"/>
      <c r="F464" s="9"/>
      <c r="G464" s="81"/>
    </row>
    <row r="465" spans="2:7" x14ac:dyDescent="0.25">
      <c r="B465" s="43"/>
      <c r="C465" s="43"/>
      <c r="D465" s="89"/>
      <c r="F465" s="9"/>
      <c r="G465" s="81"/>
    </row>
    <row r="466" spans="2:7" x14ac:dyDescent="0.25">
      <c r="B466" s="43"/>
      <c r="C466" s="43"/>
      <c r="D466" s="89"/>
      <c r="F466" s="9"/>
      <c r="G466" s="81"/>
    </row>
    <row r="467" spans="2:7" x14ac:dyDescent="0.25">
      <c r="B467" s="43"/>
      <c r="C467" s="43"/>
      <c r="D467" s="89"/>
      <c r="F467" s="9"/>
      <c r="G467" s="81"/>
    </row>
    <row r="468" spans="2:7" x14ac:dyDescent="0.25">
      <c r="B468" s="43"/>
      <c r="C468" s="43"/>
      <c r="D468" s="89"/>
      <c r="F468" s="9"/>
      <c r="G468" s="81"/>
    </row>
    <row r="469" spans="2:7" x14ac:dyDescent="0.25">
      <c r="B469" s="43"/>
      <c r="C469" s="43"/>
      <c r="D469" s="89"/>
      <c r="F469" s="9"/>
      <c r="G469" s="81"/>
    </row>
    <row r="470" spans="2:7" x14ac:dyDescent="0.25">
      <c r="B470" s="43"/>
      <c r="C470" s="43"/>
      <c r="D470" s="89"/>
      <c r="F470" s="9"/>
      <c r="G470" s="81"/>
    </row>
    <row r="471" spans="2:7" x14ac:dyDescent="0.25">
      <c r="B471" s="43"/>
      <c r="C471" s="43"/>
      <c r="D471" s="89"/>
      <c r="F471" s="9"/>
      <c r="G471" s="81"/>
    </row>
    <row r="472" spans="2:7" x14ac:dyDescent="0.25">
      <c r="B472" s="43"/>
      <c r="C472" s="43"/>
      <c r="D472" s="89"/>
      <c r="F472" s="9"/>
      <c r="G472" s="81"/>
    </row>
    <row r="473" spans="2:7" x14ac:dyDescent="0.25">
      <c r="B473" s="43"/>
      <c r="C473" s="43"/>
      <c r="D473" s="89"/>
      <c r="F473" s="9"/>
      <c r="G473" s="81"/>
    </row>
    <row r="474" spans="2:7" x14ac:dyDescent="0.25">
      <c r="B474" s="43"/>
      <c r="C474" s="43"/>
      <c r="D474" s="89"/>
      <c r="F474" s="9"/>
      <c r="G474" s="81"/>
    </row>
    <row r="475" spans="2:7" x14ac:dyDescent="0.25">
      <c r="B475" s="43"/>
      <c r="C475" s="43"/>
      <c r="D475" s="89"/>
      <c r="F475" s="9"/>
      <c r="G475" s="81"/>
    </row>
    <row r="476" spans="2:7" x14ac:dyDescent="0.25">
      <c r="B476" s="43"/>
      <c r="C476" s="43"/>
      <c r="D476" s="89"/>
      <c r="F476" s="9"/>
      <c r="G476" s="81"/>
    </row>
    <row r="477" spans="2:7" x14ac:dyDescent="0.25">
      <c r="B477" s="43"/>
      <c r="C477" s="43"/>
      <c r="D477" s="89"/>
      <c r="F477" s="9"/>
      <c r="G477" s="81"/>
    </row>
    <row r="478" spans="2:7" x14ac:dyDescent="0.25">
      <c r="B478" s="43"/>
      <c r="C478" s="43"/>
      <c r="D478" s="89"/>
      <c r="F478" s="9"/>
      <c r="G478" s="81"/>
    </row>
    <row r="479" spans="2:7" x14ac:dyDescent="0.25">
      <c r="B479" s="43"/>
      <c r="C479" s="43"/>
      <c r="D479" s="89"/>
      <c r="F479" s="9"/>
      <c r="G479" s="80"/>
    </row>
    <row r="480" spans="2:7" x14ac:dyDescent="0.25">
      <c r="B480" s="43"/>
      <c r="C480" s="43"/>
      <c r="D480" s="89"/>
      <c r="F480" s="9"/>
      <c r="G480" s="80"/>
    </row>
    <row r="481" spans="2:7" x14ac:dyDescent="0.25">
      <c r="B481" s="43"/>
      <c r="C481" s="43"/>
      <c r="D481" s="89"/>
      <c r="F481" s="9"/>
      <c r="G481" s="80"/>
    </row>
    <row r="482" spans="2:7" x14ac:dyDescent="0.25">
      <c r="B482" s="43"/>
      <c r="C482" s="43"/>
      <c r="D482" s="89"/>
      <c r="F482" s="9"/>
      <c r="G482" s="80"/>
    </row>
    <row r="483" spans="2:7" x14ac:dyDescent="0.25">
      <c r="B483" s="43"/>
      <c r="C483" s="43"/>
      <c r="D483" s="89"/>
      <c r="F483" s="9"/>
      <c r="G483" s="80"/>
    </row>
    <row r="484" spans="2:7" x14ac:dyDescent="0.25">
      <c r="B484" s="43"/>
      <c r="C484" s="43"/>
      <c r="D484" s="89"/>
      <c r="F484" s="9"/>
      <c r="G484" s="80"/>
    </row>
    <row r="485" spans="2:7" x14ac:dyDescent="0.25">
      <c r="B485" s="43"/>
      <c r="C485" s="43"/>
      <c r="D485" s="89"/>
      <c r="F485" s="9"/>
      <c r="G485" s="80"/>
    </row>
    <row r="486" spans="2:7" x14ac:dyDescent="0.25">
      <c r="B486" s="43"/>
      <c r="C486" s="43"/>
      <c r="D486" s="89"/>
      <c r="F486" s="9"/>
      <c r="G486" s="80"/>
    </row>
    <row r="487" spans="2:7" x14ac:dyDescent="0.25">
      <c r="B487" s="43"/>
      <c r="C487" s="43"/>
      <c r="D487" s="89"/>
      <c r="F487" s="9"/>
      <c r="G487" s="80"/>
    </row>
    <row r="488" spans="2:7" x14ac:dyDescent="0.25">
      <c r="B488" s="43"/>
      <c r="C488" s="43"/>
      <c r="D488" s="89"/>
      <c r="F488" s="9"/>
      <c r="G488" s="80"/>
    </row>
    <row r="489" spans="2:7" x14ac:dyDescent="0.25">
      <c r="B489" s="43"/>
      <c r="C489" s="43"/>
      <c r="D489" s="89"/>
      <c r="F489" s="9"/>
      <c r="G489" s="80"/>
    </row>
    <row r="490" spans="2:7" x14ac:dyDescent="0.25">
      <c r="B490" s="43"/>
      <c r="C490" s="43"/>
      <c r="D490" s="89"/>
      <c r="F490" s="9"/>
      <c r="G490" s="80"/>
    </row>
    <row r="491" spans="2:7" x14ac:dyDescent="0.25">
      <c r="B491" s="43"/>
      <c r="C491" s="43"/>
      <c r="D491" s="89"/>
      <c r="F491" s="9"/>
      <c r="G491" s="80"/>
    </row>
    <row r="492" spans="2:7" x14ac:dyDescent="0.25">
      <c r="B492" s="43"/>
      <c r="C492" s="43"/>
      <c r="D492" s="89"/>
      <c r="F492" s="9"/>
      <c r="G492" s="80"/>
    </row>
    <row r="493" spans="2:7" x14ac:dyDescent="0.25">
      <c r="B493" s="43"/>
      <c r="C493" s="43"/>
      <c r="D493" s="89"/>
      <c r="F493" s="9"/>
      <c r="G493" s="80"/>
    </row>
    <row r="494" spans="2:7" x14ac:dyDescent="0.25">
      <c r="B494" s="43"/>
      <c r="C494" s="43"/>
      <c r="D494" s="89"/>
      <c r="F494" s="9"/>
      <c r="G494" s="80"/>
    </row>
    <row r="495" spans="2:7" x14ac:dyDescent="0.25">
      <c r="B495" s="43"/>
      <c r="C495" s="43"/>
      <c r="D495" s="89"/>
      <c r="F495" s="9"/>
      <c r="G495" s="80"/>
    </row>
    <row r="496" spans="2:7" x14ac:dyDescent="0.25">
      <c r="B496" s="43"/>
      <c r="C496" s="43"/>
      <c r="D496" s="89"/>
      <c r="F496" s="9"/>
      <c r="G496" s="80"/>
    </row>
    <row r="497" spans="2:7" x14ac:dyDescent="0.25">
      <c r="B497" s="43"/>
      <c r="C497" s="43"/>
      <c r="D497" s="89"/>
      <c r="F497" s="9"/>
      <c r="G497" s="80"/>
    </row>
    <row r="498" spans="2:7" x14ac:dyDescent="0.25">
      <c r="B498" s="43"/>
      <c r="C498" s="43"/>
      <c r="D498" s="89"/>
      <c r="F498" s="9"/>
      <c r="G498" s="80"/>
    </row>
    <row r="499" spans="2:7" x14ac:dyDescent="0.25">
      <c r="B499" s="43"/>
      <c r="C499" s="43"/>
      <c r="D499" s="89"/>
      <c r="F499" s="9"/>
      <c r="G499" s="80"/>
    </row>
    <row r="500" spans="2:7" x14ac:dyDescent="0.25">
      <c r="B500" s="43"/>
      <c r="C500" s="43"/>
      <c r="D500" s="89"/>
      <c r="F500" s="9"/>
      <c r="G500" s="80"/>
    </row>
    <row r="501" spans="2:7" x14ac:dyDescent="0.25">
      <c r="B501" s="43"/>
      <c r="C501" s="43"/>
      <c r="D501" s="89"/>
      <c r="F501" s="9"/>
      <c r="G501" s="80"/>
    </row>
    <row r="502" spans="2:7" x14ac:dyDescent="0.25">
      <c r="B502" s="43"/>
      <c r="C502" s="43"/>
      <c r="D502" s="89"/>
      <c r="F502" s="9"/>
      <c r="G502" s="80"/>
    </row>
    <row r="503" spans="2:7" x14ac:dyDescent="0.25">
      <c r="B503" s="43"/>
      <c r="C503" s="43"/>
      <c r="D503" s="89"/>
      <c r="F503" s="9"/>
      <c r="G503" s="80"/>
    </row>
    <row r="504" spans="2:7" x14ac:dyDescent="0.25">
      <c r="B504" s="43"/>
      <c r="C504" s="43"/>
      <c r="D504" s="89"/>
      <c r="F504" s="9"/>
      <c r="G504" s="80"/>
    </row>
    <row r="505" spans="2:7" x14ac:dyDescent="0.25">
      <c r="B505" s="43"/>
      <c r="C505" s="43"/>
      <c r="D505" s="89"/>
      <c r="F505" s="9"/>
      <c r="G505" s="80"/>
    </row>
    <row r="506" spans="2:7" x14ac:dyDescent="0.25">
      <c r="B506" s="43"/>
      <c r="C506" s="43"/>
      <c r="D506" s="89"/>
      <c r="F506" s="9"/>
      <c r="G506" s="80"/>
    </row>
    <row r="507" spans="2:7" x14ac:dyDescent="0.25">
      <c r="B507" s="43"/>
      <c r="C507" s="43"/>
      <c r="D507" s="89"/>
      <c r="F507" s="9"/>
      <c r="G507" s="80"/>
    </row>
    <row r="508" spans="2:7" x14ac:dyDescent="0.25">
      <c r="B508" s="43"/>
      <c r="C508" s="43"/>
      <c r="D508" s="89"/>
      <c r="F508" s="9"/>
      <c r="G508" s="80"/>
    </row>
    <row r="509" spans="2:7" x14ac:dyDescent="0.25">
      <c r="B509" s="43"/>
      <c r="C509" s="43"/>
      <c r="D509" s="89"/>
      <c r="F509" s="9"/>
      <c r="G509" s="80"/>
    </row>
    <row r="510" spans="2:7" x14ac:dyDescent="0.25">
      <c r="B510" s="43"/>
      <c r="C510" s="43"/>
      <c r="D510" s="89"/>
      <c r="F510" s="9"/>
      <c r="G510" s="80"/>
    </row>
    <row r="511" spans="2:7" x14ac:dyDescent="0.25">
      <c r="B511" s="43"/>
      <c r="C511" s="43"/>
      <c r="D511" s="89"/>
      <c r="F511" s="9"/>
      <c r="G511" s="80"/>
    </row>
    <row r="512" spans="2:7" x14ac:dyDescent="0.25">
      <c r="B512" s="43"/>
      <c r="C512" s="43"/>
      <c r="D512" s="89"/>
      <c r="F512" s="9"/>
      <c r="G512" s="80"/>
    </row>
    <row r="513" spans="2:7" x14ac:dyDescent="0.25">
      <c r="B513" s="43"/>
      <c r="C513" s="43"/>
      <c r="D513" s="89"/>
      <c r="F513" s="9"/>
      <c r="G513" s="80"/>
    </row>
    <row r="514" spans="2:7" x14ac:dyDescent="0.25">
      <c r="B514" s="43"/>
      <c r="C514" s="43"/>
      <c r="D514" s="89"/>
      <c r="F514" s="9"/>
      <c r="G514" s="80"/>
    </row>
    <row r="515" spans="2:7" x14ac:dyDescent="0.25">
      <c r="B515" s="43"/>
      <c r="C515" s="43"/>
      <c r="D515" s="89"/>
      <c r="F515" s="9"/>
      <c r="G515" s="80"/>
    </row>
    <row r="516" spans="2:7" x14ac:dyDescent="0.25">
      <c r="B516" s="43"/>
      <c r="C516" s="43"/>
      <c r="D516" s="89"/>
      <c r="F516" s="9"/>
      <c r="G516" s="80"/>
    </row>
    <row r="517" spans="2:7" x14ac:dyDescent="0.25">
      <c r="B517" s="43"/>
      <c r="C517" s="43"/>
      <c r="D517" s="89"/>
      <c r="F517" s="9"/>
      <c r="G517" s="80"/>
    </row>
    <row r="518" spans="2:7" x14ac:dyDescent="0.25">
      <c r="B518" s="43"/>
      <c r="C518" s="43"/>
      <c r="D518" s="89"/>
      <c r="F518" s="9"/>
      <c r="G518" s="80"/>
    </row>
    <row r="519" spans="2:7" x14ac:dyDescent="0.25">
      <c r="B519" s="43"/>
      <c r="C519" s="43"/>
      <c r="D519" s="89"/>
      <c r="F519" s="9"/>
      <c r="G519" s="80"/>
    </row>
    <row r="520" spans="2:7" x14ac:dyDescent="0.25">
      <c r="B520" s="43"/>
      <c r="C520" s="43"/>
      <c r="D520" s="89"/>
      <c r="F520" s="9"/>
      <c r="G520" s="80"/>
    </row>
    <row r="521" spans="2:7" x14ac:dyDescent="0.25">
      <c r="B521" s="43"/>
      <c r="C521" s="43"/>
      <c r="D521" s="89"/>
      <c r="F521" s="9"/>
      <c r="G521" s="80"/>
    </row>
    <row r="522" spans="2:7" x14ac:dyDescent="0.25">
      <c r="B522" s="43"/>
      <c r="C522" s="43"/>
      <c r="D522" s="89"/>
      <c r="F522" s="9"/>
      <c r="G522" s="80"/>
    </row>
    <row r="523" spans="2:7" x14ac:dyDescent="0.25">
      <c r="B523" s="43"/>
      <c r="C523" s="43"/>
      <c r="D523" s="89"/>
      <c r="F523" s="9"/>
      <c r="G523" s="80"/>
    </row>
    <row r="524" spans="2:7" x14ac:dyDescent="0.25">
      <c r="B524" s="43"/>
      <c r="C524" s="43"/>
      <c r="D524" s="89"/>
      <c r="F524" s="9"/>
      <c r="G524" s="80"/>
    </row>
    <row r="525" spans="2:7" x14ac:dyDescent="0.25">
      <c r="B525" s="43"/>
      <c r="C525" s="43"/>
      <c r="D525" s="89"/>
      <c r="F525" s="9"/>
      <c r="G525" s="80"/>
    </row>
    <row r="526" spans="2:7" x14ac:dyDescent="0.25">
      <c r="B526" s="43"/>
      <c r="C526" s="43"/>
      <c r="D526" s="89"/>
      <c r="F526" s="9"/>
      <c r="G526" s="80"/>
    </row>
    <row r="527" spans="2:7" x14ac:dyDescent="0.25">
      <c r="B527" s="43"/>
      <c r="C527" s="43"/>
      <c r="D527" s="89"/>
      <c r="F527" s="9"/>
      <c r="G527" s="80"/>
    </row>
    <row r="528" spans="2:7" x14ac:dyDescent="0.25">
      <c r="B528" s="43"/>
      <c r="C528" s="43"/>
      <c r="D528" s="89"/>
      <c r="F528" s="9"/>
      <c r="G528" s="80"/>
    </row>
    <row r="529" spans="2:7" x14ac:dyDescent="0.25">
      <c r="B529" s="43"/>
      <c r="C529" s="43"/>
      <c r="D529" s="90"/>
      <c r="F529" s="9"/>
      <c r="G529" s="80"/>
    </row>
    <row r="530" spans="2:7" x14ac:dyDescent="0.25">
      <c r="B530" s="43"/>
      <c r="C530" s="43"/>
      <c r="D530" s="90"/>
      <c r="F530" s="9"/>
      <c r="G530" s="80"/>
    </row>
    <row r="531" spans="2:7" x14ac:dyDescent="0.25">
      <c r="B531" s="43"/>
      <c r="C531" s="43"/>
      <c r="D531" s="90"/>
      <c r="F531" s="9"/>
      <c r="G531" s="80"/>
    </row>
    <row r="532" spans="2:7" x14ac:dyDescent="0.25">
      <c r="B532" s="43"/>
      <c r="C532" s="43"/>
      <c r="D532" s="90"/>
      <c r="F532" s="9"/>
      <c r="G532" s="80"/>
    </row>
    <row r="533" spans="2:7" x14ac:dyDescent="0.25">
      <c r="B533" s="43"/>
      <c r="C533" s="43"/>
      <c r="D533" s="90"/>
      <c r="F533" s="9"/>
      <c r="G533" s="80"/>
    </row>
    <row r="534" spans="2:7" x14ac:dyDescent="0.25">
      <c r="B534" s="43"/>
      <c r="C534" s="43"/>
      <c r="D534" s="90"/>
      <c r="F534" s="9"/>
      <c r="G534" s="80"/>
    </row>
    <row r="535" spans="2:7" x14ac:dyDescent="0.25">
      <c r="B535" s="43"/>
      <c r="C535" s="43"/>
      <c r="D535" s="90"/>
      <c r="F535" s="9"/>
      <c r="G535" s="80"/>
    </row>
    <row r="536" spans="2:7" x14ac:dyDescent="0.25">
      <c r="B536" s="43"/>
      <c r="C536" s="43"/>
      <c r="D536" s="90"/>
      <c r="F536" s="9"/>
      <c r="G536" s="80"/>
    </row>
    <row r="537" spans="2:7" x14ac:dyDescent="0.25">
      <c r="B537" s="43"/>
      <c r="C537" s="43"/>
      <c r="D537" s="90"/>
      <c r="F537" s="9"/>
      <c r="G537" s="80"/>
    </row>
    <row r="538" spans="2:7" x14ac:dyDescent="0.25">
      <c r="B538" s="43"/>
      <c r="C538" s="43"/>
      <c r="D538" s="90"/>
      <c r="F538" s="9"/>
      <c r="G538" s="80"/>
    </row>
    <row r="539" spans="2:7" x14ac:dyDescent="0.25">
      <c r="B539" s="43"/>
      <c r="C539" s="43"/>
      <c r="D539" s="90"/>
      <c r="F539" s="9"/>
      <c r="G539" s="80"/>
    </row>
    <row r="540" spans="2:7" x14ac:dyDescent="0.25">
      <c r="B540" s="43"/>
      <c r="C540" s="43"/>
      <c r="D540" s="90"/>
      <c r="F540" s="9"/>
      <c r="G540" s="80"/>
    </row>
    <row r="541" spans="2:7" x14ac:dyDescent="0.25">
      <c r="B541" s="43"/>
      <c r="C541" s="43"/>
      <c r="D541" s="90"/>
      <c r="F541" s="9"/>
      <c r="G541" s="80"/>
    </row>
    <row r="542" spans="2:7" x14ac:dyDescent="0.25">
      <c r="B542" s="43"/>
      <c r="C542" s="43"/>
      <c r="D542" s="90"/>
      <c r="F542" s="9"/>
      <c r="G542" s="80"/>
    </row>
    <row r="543" spans="2:7" x14ac:dyDescent="0.25">
      <c r="B543" s="43"/>
      <c r="C543" s="43"/>
      <c r="D543" s="90"/>
      <c r="F543" s="9"/>
      <c r="G543" s="80"/>
    </row>
    <row r="544" spans="2:7" x14ac:dyDescent="0.25">
      <c r="B544" s="43"/>
      <c r="C544" s="43"/>
      <c r="D544" s="90"/>
      <c r="F544" s="9"/>
      <c r="G544" s="80"/>
    </row>
    <row r="545" spans="2:7" x14ac:dyDescent="0.25">
      <c r="B545" s="43"/>
      <c r="C545" s="43"/>
      <c r="D545" s="90"/>
      <c r="F545" s="9"/>
      <c r="G545" s="80"/>
    </row>
    <row r="546" spans="2:7" x14ac:dyDescent="0.25">
      <c r="B546" s="43"/>
      <c r="C546" s="43"/>
      <c r="D546" s="90"/>
      <c r="F546" s="9"/>
      <c r="G546" s="80"/>
    </row>
    <row r="547" spans="2:7" x14ac:dyDescent="0.25">
      <c r="B547" s="43"/>
      <c r="C547" s="43"/>
      <c r="D547" s="89"/>
      <c r="F547" s="9"/>
      <c r="G547" s="80"/>
    </row>
    <row r="548" spans="2:7" x14ac:dyDescent="0.25">
      <c r="B548" s="43"/>
      <c r="C548" s="43"/>
      <c r="D548" s="89"/>
      <c r="F548" s="9"/>
      <c r="G548" s="80"/>
    </row>
    <row r="549" spans="2:7" x14ac:dyDescent="0.25">
      <c r="B549" s="43"/>
      <c r="C549" s="43"/>
      <c r="D549" s="89"/>
      <c r="F549" s="9"/>
      <c r="G549" s="80"/>
    </row>
    <row r="550" spans="2:7" x14ac:dyDescent="0.25">
      <c r="B550" s="43"/>
      <c r="C550" s="43"/>
      <c r="D550" s="89"/>
      <c r="F550" s="9"/>
      <c r="G550" s="80"/>
    </row>
    <row r="551" spans="2:7" x14ac:dyDescent="0.25">
      <c r="B551" s="43"/>
      <c r="C551" s="43"/>
      <c r="D551" s="89"/>
      <c r="F551" s="9"/>
      <c r="G551" s="80"/>
    </row>
    <row r="552" spans="2:7" x14ac:dyDescent="0.25">
      <c r="B552" s="43"/>
      <c r="C552" s="43"/>
      <c r="D552" s="89"/>
      <c r="F552" s="9"/>
      <c r="G552" s="80"/>
    </row>
    <row r="553" spans="2:7" x14ac:dyDescent="0.25">
      <c r="B553" s="43"/>
      <c r="C553" s="43"/>
      <c r="D553" s="89"/>
      <c r="F553" s="9"/>
      <c r="G553" s="80"/>
    </row>
    <row r="554" spans="2:7" x14ac:dyDescent="0.25">
      <c r="B554" s="43"/>
      <c r="C554" s="43"/>
      <c r="D554" s="89"/>
      <c r="F554" s="47"/>
      <c r="G554" s="80"/>
    </row>
    <row r="555" spans="2:7" x14ac:dyDescent="0.25">
      <c r="B555" s="43"/>
      <c r="C555" s="43"/>
      <c r="D555" s="89"/>
      <c r="F555" s="56"/>
      <c r="G555" s="80"/>
    </row>
    <row r="556" spans="2:7" x14ac:dyDescent="0.25">
      <c r="B556" s="43"/>
      <c r="C556" s="43"/>
      <c r="D556" s="89"/>
      <c r="F556" s="56"/>
      <c r="G556" s="80"/>
    </row>
    <row r="557" spans="2:7" x14ac:dyDescent="0.25">
      <c r="B557" s="43"/>
      <c r="C557" s="43"/>
      <c r="D557" s="89"/>
      <c r="F557" s="56"/>
      <c r="G557" s="80"/>
    </row>
    <row r="558" spans="2:7" x14ac:dyDescent="0.25">
      <c r="B558" s="44"/>
      <c r="C558" s="44"/>
      <c r="D558" s="88"/>
      <c r="F558" s="56"/>
      <c r="G558" s="80"/>
    </row>
    <row r="559" spans="2:7" x14ac:dyDescent="0.25">
      <c r="B559" s="44"/>
      <c r="C559" s="44"/>
      <c r="D559" s="88"/>
      <c r="F559" s="56"/>
      <c r="G559" s="80"/>
    </row>
    <row r="560" spans="2:7" x14ac:dyDescent="0.25">
      <c r="B560" s="44"/>
      <c r="C560" s="44"/>
      <c r="D560" s="88"/>
      <c r="F560" s="56"/>
      <c r="G560" s="80"/>
    </row>
    <row r="561" spans="2:7" x14ac:dyDescent="0.25">
      <c r="B561" s="44"/>
      <c r="C561" s="44"/>
      <c r="D561" s="88"/>
      <c r="F561" s="56"/>
      <c r="G561" s="80"/>
    </row>
    <row r="562" spans="2:7" x14ac:dyDescent="0.25">
      <c r="B562" s="44"/>
      <c r="C562" s="44"/>
      <c r="D562" s="88"/>
      <c r="F562" s="56"/>
      <c r="G562" s="80"/>
    </row>
    <row r="563" spans="2:7" x14ac:dyDescent="0.25">
      <c r="B563" s="44"/>
      <c r="C563" s="44"/>
      <c r="D563" s="88"/>
      <c r="F563" s="56"/>
      <c r="G563" s="80"/>
    </row>
    <row r="564" spans="2:7" x14ac:dyDescent="0.25">
      <c r="B564" s="44"/>
      <c r="C564" s="44"/>
      <c r="D564" s="88"/>
      <c r="F564" s="56"/>
      <c r="G564" s="80"/>
    </row>
    <row r="565" spans="2:7" x14ac:dyDescent="0.25">
      <c r="B565" s="44"/>
      <c r="C565" s="44"/>
      <c r="D565" s="88"/>
      <c r="F565" s="56"/>
      <c r="G565" s="80"/>
    </row>
    <row r="566" spans="2:7" x14ac:dyDescent="0.25">
      <c r="B566" s="44"/>
      <c r="C566" s="44"/>
      <c r="D566" s="88"/>
      <c r="F566" s="56"/>
      <c r="G566" s="80"/>
    </row>
    <row r="567" spans="2:7" x14ac:dyDescent="0.25">
      <c r="B567" s="44"/>
      <c r="C567" s="44"/>
      <c r="D567" s="88"/>
      <c r="F567" s="56"/>
      <c r="G567" s="80"/>
    </row>
    <row r="568" spans="2:7" x14ac:dyDescent="0.25">
      <c r="B568" s="44"/>
      <c r="C568" s="44"/>
      <c r="D568" s="88"/>
      <c r="F568" s="56"/>
      <c r="G568" s="80"/>
    </row>
    <row r="569" spans="2:7" x14ac:dyDescent="0.25">
      <c r="B569" s="44"/>
      <c r="C569" s="44"/>
      <c r="D569" s="88"/>
      <c r="F569" s="56"/>
      <c r="G569" s="80"/>
    </row>
    <row r="570" spans="2:7" x14ac:dyDescent="0.25">
      <c r="B570" s="44"/>
      <c r="C570" s="44"/>
      <c r="D570" s="88"/>
      <c r="F570" s="56"/>
      <c r="G570" s="80"/>
    </row>
    <row r="571" spans="2:7" x14ac:dyDescent="0.25">
      <c r="B571" s="44"/>
      <c r="C571" s="44"/>
      <c r="D571" s="88"/>
      <c r="F571" s="56"/>
      <c r="G571" s="80"/>
    </row>
    <row r="572" spans="2:7" x14ac:dyDescent="0.25">
      <c r="B572" s="44"/>
      <c r="C572" s="44"/>
      <c r="D572" s="88"/>
      <c r="F572" s="56"/>
      <c r="G572" s="80"/>
    </row>
    <row r="573" spans="2:7" x14ac:dyDescent="0.25">
      <c r="B573" s="44"/>
      <c r="C573" s="44"/>
      <c r="D573" s="88"/>
      <c r="F573" s="56"/>
      <c r="G573" s="80"/>
    </row>
    <row r="574" spans="2:7" x14ac:dyDescent="0.25">
      <c r="B574" s="44"/>
      <c r="C574" s="44"/>
      <c r="D574" s="88"/>
      <c r="F574" s="56"/>
      <c r="G574" s="80"/>
    </row>
    <row r="575" spans="2:7" x14ac:dyDescent="0.25">
      <c r="B575" s="44"/>
      <c r="C575" s="44"/>
      <c r="D575" s="88"/>
      <c r="F575" s="56"/>
      <c r="G575" s="80"/>
    </row>
    <row r="576" spans="2:7" x14ac:dyDescent="0.25">
      <c r="B576" s="44"/>
      <c r="C576" s="44"/>
      <c r="D576" s="88"/>
      <c r="F576" s="56"/>
      <c r="G576" s="80"/>
    </row>
    <row r="577" spans="2:7" x14ac:dyDescent="0.25">
      <c r="B577" s="44"/>
      <c r="C577" s="44"/>
      <c r="D577" s="88"/>
      <c r="F577" s="56"/>
      <c r="G577" s="80"/>
    </row>
    <row r="578" spans="2:7" x14ac:dyDescent="0.25">
      <c r="B578" s="44"/>
      <c r="C578" s="44"/>
      <c r="D578" s="88"/>
      <c r="F578" s="56"/>
      <c r="G578" s="80"/>
    </row>
    <row r="579" spans="2:7" x14ac:dyDescent="0.25">
      <c r="B579" s="44"/>
      <c r="C579" s="44"/>
      <c r="D579" s="88"/>
      <c r="F579" s="56"/>
      <c r="G579" s="80"/>
    </row>
    <row r="580" spans="2:7" x14ac:dyDescent="0.25">
      <c r="B580" s="44"/>
      <c r="C580" s="44"/>
      <c r="D580" s="88"/>
      <c r="F580" s="56"/>
      <c r="G580" s="80"/>
    </row>
    <row r="581" spans="2:7" x14ac:dyDescent="0.25">
      <c r="B581" s="44"/>
      <c r="C581" s="44"/>
      <c r="D581" s="88"/>
      <c r="F581" s="56"/>
      <c r="G581" s="80"/>
    </row>
    <row r="582" spans="2:7" x14ac:dyDescent="0.25">
      <c r="B582" s="44"/>
      <c r="C582" s="44"/>
      <c r="D582" s="88"/>
      <c r="F582" s="56"/>
      <c r="G582" s="80"/>
    </row>
    <row r="583" spans="2:7" x14ac:dyDescent="0.25">
      <c r="B583" s="44"/>
      <c r="C583" s="44"/>
      <c r="D583" s="88"/>
      <c r="F583" s="56"/>
      <c r="G583" s="80"/>
    </row>
    <row r="584" spans="2:7" x14ac:dyDescent="0.25">
      <c r="B584" s="44"/>
      <c r="C584" s="44"/>
      <c r="D584" s="88"/>
      <c r="F584" s="56"/>
      <c r="G584" s="80"/>
    </row>
    <row r="585" spans="2:7" x14ac:dyDescent="0.25">
      <c r="B585" s="44"/>
      <c r="C585" s="44"/>
      <c r="D585" s="88"/>
      <c r="F585" s="56"/>
      <c r="G585" s="80"/>
    </row>
    <row r="586" spans="2:7" x14ac:dyDescent="0.25">
      <c r="B586" s="44"/>
      <c r="C586" s="44"/>
      <c r="D586" s="88"/>
      <c r="F586" s="56"/>
      <c r="G586" s="80"/>
    </row>
    <row r="587" spans="2:7" x14ac:dyDescent="0.25">
      <c r="B587" s="44"/>
      <c r="C587" s="44"/>
      <c r="D587" s="88"/>
      <c r="F587" s="56"/>
      <c r="G587" s="80"/>
    </row>
    <row r="588" spans="2:7" x14ac:dyDescent="0.25">
      <c r="B588" s="44"/>
      <c r="C588" s="44"/>
      <c r="D588" s="88"/>
      <c r="F588" s="56"/>
      <c r="G588" s="80"/>
    </row>
    <row r="589" spans="2:7" x14ac:dyDescent="0.25">
      <c r="B589" s="44"/>
      <c r="C589" s="44"/>
      <c r="D589" s="88"/>
      <c r="F589" s="56"/>
      <c r="G589" s="80"/>
    </row>
    <row r="590" spans="2:7" x14ac:dyDescent="0.25">
      <c r="B590" s="44"/>
      <c r="C590" s="44"/>
      <c r="D590" s="88"/>
      <c r="F590" s="56"/>
      <c r="G590" s="80"/>
    </row>
    <row r="591" spans="2:7" x14ac:dyDescent="0.25">
      <c r="B591" s="44"/>
      <c r="C591" s="44"/>
      <c r="D591" s="88"/>
      <c r="F591" s="56"/>
      <c r="G591" s="80"/>
    </row>
    <row r="592" spans="2:7" x14ac:dyDescent="0.25">
      <c r="B592" s="44"/>
      <c r="C592" s="44"/>
      <c r="D592" s="88"/>
      <c r="F592" s="56"/>
      <c r="G592" s="80"/>
    </row>
    <row r="593" spans="2:7" x14ac:dyDescent="0.25">
      <c r="B593" s="44"/>
      <c r="C593" s="44"/>
      <c r="D593" s="88"/>
      <c r="F593" s="56"/>
      <c r="G593" s="80"/>
    </row>
    <row r="594" spans="2:7" x14ac:dyDescent="0.25">
      <c r="B594" s="44"/>
      <c r="C594" s="44"/>
      <c r="D594" s="88"/>
      <c r="F594" s="56"/>
      <c r="G594" s="80"/>
    </row>
    <row r="595" spans="2:7" x14ac:dyDescent="0.25">
      <c r="B595" s="44"/>
      <c r="C595" s="44"/>
      <c r="D595" s="88"/>
      <c r="F595" s="56"/>
      <c r="G595" s="80"/>
    </row>
    <row r="596" spans="2:7" x14ac:dyDescent="0.25">
      <c r="B596" s="44"/>
      <c r="C596" s="44"/>
      <c r="D596" s="88"/>
      <c r="F596" s="56"/>
      <c r="G596" s="80"/>
    </row>
    <row r="597" spans="2:7" x14ac:dyDescent="0.25">
      <c r="B597" s="44"/>
      <c r="C597" s="44"/>
      <c r="D597" s="88"/>
      <c r="F597" s="56"/>
      <c r="G597" s="80"/>
    </row>
    <row r="598" spans="2:7" x14ac:dyDescent="0.25">
      <c r="B598" s="44"/>
      <c r="C598" s="44"/>
      <c r="D598" s="88"/>
      <c r="F598" s="56"/>
      <c r="G598" s="82"/>
    </row>
    <row r="599" spans="2:7" x14ac:dyDescent="0.25">
      <c r="B599" s="44"/>
      <c r="C599" s="44"/>
      <c r="D599" s="88"/>
      <c r="F599" s="56"/>
      <c r="G599" s="82"/>
    </row>
    <row r="600" spans="2:7" x14ac:dyDescent="0.25">
      <c r="B600" s="44"/>
      <c r="C600" s="44"/>
      <c r="D600" s="88"/>
      <c r="F600" s="56"/>
      <c r="G600" s="82"/>
    </row>
    <row r="601" spans="2:7" x14ac:dyDescent="0.25">
      <c r="B601" s="44"/>
      <c r="C601" s="44"/>
      <c r="D601" s="88"/>
      <c r="F601" s="56"/>
      <c r="G601" s="82"/>
    </row>
    <row r="602" spans="2:7" x14ac:dyDescent="0.25">
      <c r="B602" s="44"/>
      <c r="C602" s="44"/>
      <c r="D602" s="88"/>
      <c r="F602" s="56"/>
      <c r="G602" s="82"/>
    </row>
    <row r="603" spans="2:7" x14ac:dyDescent="0.25">
      <c r="B603" s="44"/>
      <c r="C603" s="44"/>
      <c r="D603" s="88"/>
      <c r="F603" s="56"/>
      <c r="G603" s="82"/>
    </row>
    <row r="604" spans="2:7" x14ac:dyDescent="0.25">
      <c r="B604" s="44"/>
      <c r="C604" s="44"/>
      <c r="D604" s="88"/>
      <c r="F604" s="56"/>
      <c r="G604" s="82"/>
    </row>
    <row r="605" spans="2:7" x14ac:dyDescent="0.25">
      <c r="B605" s="44"/>
      <c r="C605" s="44"/>
      <c r="D605" s="88"/>
      <c r="F605" s="56"/>
      <c r="G605" s="82"/>
    </row>
    <row r="606" spans="2:7" x14ac:dyDescent="0.25">
      <c r="B606" s="44"/>
      <c r="C606" s="44"/>
      <c r="D606" s="88"/>
      <c r="F606" s="56"/>
      <c r="G606" s="82"/>
    </row>
    <row r="607" spans="2:7" x14ac:dyDescent="0.25">
      <c r="B607" s="44"/>
      <c r="C607" s="44"/>
      <c r="D607" s="88"/>
      <c r="F607" s="56"/>
      <c r="G607" s="82"/>
    </row>
    <row r="608" spans="2:7" x14ac:dyDescent="0.25">
      <c r="B608" s="44"/>
      <c r="C608" s="44"/>
      <c r="D608" s="88"/>
      <c r="F608" s="56"/>
      <c r="G608" s="82"/>
    </row>
    <row r="609" spans="2:4" x14ac:dyDescent="0.25">
      <c r="B609" s="44"/>
      <c r="C609" s="44"/>
      <c r="D609" s="88"/>
    </row>
    <row r="610" spans="2:4" x14ac:dyDescent="0.25">
      <c r="B610" s="44"/>
      <c r="C610" s="44"/>
      <c r="D610" s="88"/>
    </row>
    <row r="611" spans="2:4" x14ac:dyDescent="0.25">
      <c r="B611" s="44"/>
      <c r="C611" s="44"/>
      <c r="D611" s="88"/>
    </row>
    <row r="612" spans="2:4" x14ac:dyDescent="0.25">
      <c r="B612" s="44"/>
      <c r="C612" s="44"/>
      <c r="D612" s="88"/>
    </row>
    <row r="613" spans="2:4" x14ac:dyDescent="0.25">
      <c r="B613" s="44"/>
      <c r="C613" s="44"/>
      <c r="D613" s="88"/>
    </row>
    <row r="614" spans="2:4" x14ac:dyDescent="0.25">
      <c r="B614" s="44"/>
      <c r="C614" s="44"/>
      <c r="D614" s="88"/>
    </row>
    <row r="615" spans="2:4" x14ac:dyDescent="0.25">
      <c r="B615" s="44"/>
      <c r="C615" s="44"/>
      <c r="D615" s="88"/>
    </row>
    <row r="616" spans="2:4" x14ac:dyDescent="0.25">
      <c r="B616" s="44"/>
      <c r="C616" s="44"/>
      <c r="D616" s="88"/>
    </row>
    <row r="617" spans="2:4" x14ac:dyDescent="0.25">
      <c r="B617" s="44"/>
      <c r="C617" s="44"/>
      <c r="D617" s="88"/>
    </row>
    <row r="618" spans="2:4" x14ac:dyDescent="0.25">
      <c r="B618" s="44"/>
      <c r="C618" s="44"/>
      <c r="D618" s="88"/>
    </row>
    <row r="619" spans="2:4" x14ac:dyDescent="0.25">
      <c r="B619" s="44"/>
      <c r="C619" s="44"/>
      <c r="D619" s="88"/>
    </row>
    <row r="620" spans="2:4" x14ac:dyDescent="0.25">
      <c r="B620" s="44"/>
      <c r="C620" s="44"/>
      <c r="D620" s="88"/>
    </row>
    <row r="621" spans="2:4" x14ac:dyDescent="0.25">
      <c r="B621" s="44"/>
      <c r="C621" s="44"/>
      <c r="D621" s="88"/>
    </row>
    <row r="622" spans="2:4" x14ac:dyDescent="0.25">
      <c r="B622" s="44"/>
      <c r="C622" s="44"/>
      <c r="D622" s="88"/>
    </row>
    <row r="623" spans="2:4" x14ac:dyDescent="0.25">
      <c r="B623" s="44"/>
      <c r="C623" s="44"/>
      <c r="D623" s="88"/>
    </row>
    <row r="624" spans="2:4" x14ac:dyDescent="0.25">
      <c r="B624" s="44"/>
      <c r="C624" s="44"/>
      <c r="D624" s="88"/>
    </row>
    <row r="625" spans="2:4" x14ac:dyDescent="0.25">
      <c r="B625" s="44"/>
      <c r="C625" s="44"/>
      <c r="D625" s="88"/>
    </row>
    <row r="626" spans="2:4" x14ac:dyDescent="0.25">
      <c r="B626" s="44"/>
      <c r="C626" s="44"/>
      <c r="D626" s="88"/>
    </row>
    <row r="627" spans="2:4" x14ac:dyDescent="0.25">
      <c r="B627" s="44"/>
      <c r="C627" s="44"/>
      <c r="D627" s="88"/>
    </row>
    <row r="628" spans="2:4" x14ac:dyDescent="0.25">
      <c r="B628" s="44"/>
      <c r="C628" s="44"/>
      <c r="D628" s="88"/>
    </row>
    <row r="629" spans="2:4" x14ac:dyDescent="0.25">
      <c r="B629" s="44"/>
      <c r="C629" s="44"/>
      <c r="D629" s="88"/>
    </row>
    <row r="630" spans="2:4" x14ac:dyDescent="0.25">
      <c r="B630" s="44"/>
      <c r="C630" s="44"/>
      <c r="D630" s="88"/>
    </row>
    <row r="631" spans="2:4" x14ac:dyDescent="0.25">
      <c r="B631" s="44"/>
      <c r="C631" s="44"/>
      <c r="D631" s="88"/>
    </row>
    <row r="632" spans="2:4" x14ac:dyDescent="0.25">
      <c r="B632" s="44"/>
      <c r="C632" s="44"/>
      <c r="D632" s="88"/>
    </row>
    <row r="633" spans="2:4" x14ac:dyDescent="0.25">
      <c r="B633" s="44"/>
      <c r="C633" s="44"/>
      <c r="D633" s="88"/>
    </row>
    <row r="634" spans="2:4" x14ac:dyDescent="0.25">
      <c r="B634" s="44"/>
      <c r="C634" s="44"/>
      <c r="D634" s="88"/>
    </row>
    <row r="635" spans="2:4" x14ac:dyDescent="0.25">
      <c r="B635" s="44"/>
      <c r="C635" s="44"/>
      <c r="D635" s="88"/>
    </row>
    <row r="636" spans="2:4" x14ac:dyDescent="0.25">
      <c r="B636" s="44"/>
      <c r="C636" s="44"/>
      <c r="D636" s="88"/>
    </row>
    <row r="637" spans="2:4" x14ac:dyDescent="0.25">
      <c r="B637" s="44"/>
      <c r="C637" s="44"/>
      <c r="D637" s="88"/>
    </row>
    <row r="638" spans="2:4" x14ac:dyDescent="0.25">
      <c r="B638" s="44"/>
      <c r="C638" s="44"/>
      <c r="D638" s="88"/>
    </row>
    <row r="639" spans="2:4" x14ac:dyDescent="0.25">
      <c r="B639" s="44"/>
      <c r="C639" s="44"/>
      <c r="D639" s="88"/>
    </row>
    <row r="640" spans="2:4" x14ac:dyDescent="0.25">
      <c r="B640" s="44"/>
      <c r="C640" s="44"/>
      <c r="D640" s="88"/>
    </row>
    <row r="641" spans="2:4" x14ac:dyDescent="0.25">
      <c r="B641" s="44"/>
      <c r="C641" s="44"/>
      <c r="D641" s="88"/>
    </row>
    <row r="642" spans="2:4" x14ac:dyDescent="0.25">
      <c r="B642" s="44"/>
      <c r="C642" s="44"/>
      <c r="D642" s="88"/>
    </row>
    <row r="643" spans="2:4" x14ac:dyDescent="0.25">
      <c r="B643" s="44"/>
      <c r="C643" s="44"/>
      <c r="D643" s="88"/>
    </row>
    <row r="644" spans="2:4" x14ac:dyDescent="0.25">
      <c r="B644" s="44"/>
      <c r="C644" s="44"/>
      <c r="D644" s="88"/>
    </row>
    <row r="645" spans="2:4" x14ac:dyDescent="0.25">
      <c r="B645" s="44"/>
      <c r="C645" s="44"/>
      <c r="D645" s="88"/>
    </row>
    <row r="646" spans="2:4" x14ac:dyDescent="0.25">
      <c r="B646" s="44"/>
      <c r="C646" s="44"/>
      <c r="D646" s="88"/>
    </row>
    <row r="647" spans="2:4" x14ac:dyDescent="0.25">
      <c r="B647" s="44"/>
      <c r="C647" s="44"/>
      <c r="D647" s="88"/>
    </row>
    <row r="648" spans="2:4" x14ac:dyDescent="0.25">
      <c r="B648" s="44"/>
      <c r="C648" s="44"/>
      <c r="D648" s="88"/>
    </row>
    <row r="649" spans="2:4" x14ac:dyDescent="0.25">
      <c r="B649" s="44"/>
      <c r="C649" s="44"/>
      <c r="D649" s="88"/>
    </row>
    <row r="650" spans="2:4" x14ac:dyDescent="0.25">
      <c r="B650" s="44"/>
      <c r="C650" s="44"/>
      <c r="D650" s="88"/>
    </row>
    <row r="651" spans="2:4" x14ac:dyDescent="0.25">
      <c r="B651" s="44"/>
      <c r="C651" s="44"/>
      <c r="D651" s="88"/>
    </row>
    <row r="652" spans="2:4" x14ac:dyDescent="0.25">
      <c r="B652" s="44"/>
      <c r="C652" s="44"/>
      <c r="D652" s="88"/>
    </row>
    <row r="653" spans="2:4" x14ac:dyDescent="0.25">
      <c r="B653" s="44"/>
      <c r="C653" s="44"/>
      <c r="D653" s="88"/>
    </row>
    <row r="654" spans="2:4" x14ac:dyDescent="0.25">
      <c r="B654" s="44"/>
      <c r="C654" s="44"/>
      <c r="D654" s="88"/>
    </row>
    <row r="655" spans="2:4" x14ac:dyDescent="0.25">
      <c r="B655" s="44"/>
      <c r="C655" s="44"/>
      <c r="D655" s="88"/>
    </row>
    <row r="656" spans="2:4" x14ac:dyDescent="0.25">
      <c r="B656" s="44"/>
      <c r="C656" s="44"/>
      <c r="D656" s="88"/>
    </row>
    <row r="657" spans="2:4" x14ac:dyDescent="0.25">
      <c r="B657" s="44"/>
      <c r="C657" s="44"/>
      <c r="D657" s="88"/>
    </row>
    <row r="658" spans="2:4" x14ac:dyDescent="0.25">
      <c r="B658" s="44"/>
      <c r="C658" s="44"/>
      <c r="D658" s="88"/>
    </row>
    <row r="659" spans="2:4" x14ac:dyDescent="0.25">
      <c r="B659" s="44"/>
      <c r="C659" s="44"/>
      <c r="D659" s="88"/>
    </row>
    <row r="660" spans="2:4" x14ac:dyDescent="0.25">
      <c r="B660" s="44"/>
      <c r="C660" s="44"/>
      <c r="D660" s="88"/>
    </row>
    <row r="661" spans="2:4" x14ac:dyDescent="0.25">
      <c r="B661" s="44"/>
      <c r="C661" s="44"/>
      <c r="D661" s="88"/>
    </row>
    <row r="662" spans="2:4" x14ac:dyDescent="0.25">
      <c r="B662" s="44"/>
      <c r="C662" s="44"/>
      <c r="D662" s="88"/>
    </row>
    <row r="663" spans="2:4" x14ac:dyDescent="0.25">
      <c r="B663" s="44"/>
      <c r="C663" s="44"/>
      <c r="D663" s="88"/>
    </row>
    <row r="664" spans="2:4" x14ac:dyDescent="0.25">
      <c r="B664" s="44"/>
      <c r="C664" s="44"/>
      <c r="D664" s="88"/>
    </row>
    <row r="665" spans="2:4" x14ac:dyDescent="0.25">
      <c r="B665" s="44"/>
      <c r="C665" s="44"/>
      <c r="D665" s="88"/>
    </row>
    <row r="666" spans="2:4" x14ac:dyDescent="0.25">
      <c r="B666" s="44"/>
      <c r="C666" s="44"/>
      <c r="D666" s="88"/>
    </row>
    <row r="667" spans="2:4" x14ac:dyDescent="0.25">
      <c r="B667" s="44"/>
      <c r="C667" s="44"/>
      <c r="D667" s="88"/>
    </row>
    <row r="668" spans="2:4" x14ac:dyDescent="0.25">
      <c r="B668" s="44"/>
      <c r="C668" s="44"/>
      <c r="D668" s="88"/>
    </row>
    <row r="669" spans="2:4" x14ac:dyDescent="0.25">
      <c r="B669" s="44"/>
      <c r="C669" s="44"/>
      <c r="D669" s="88"/>
    </row>
    <row r="670" spans="2:4" x14ac:dyDescent="0.25">
      <c r="B670" s="44"/>
      <c r="C670" s="44"/>
      <c r="D670" s="88"/>
    </row>
    <row r="671" spans="2:4" x14ac:dyDescent="0.25">
      <c r="B671" s="44"/>
      <c r="C671" s="44"/>
      <c r="D671" s="88"/>
    </row>
    <row r="672" spans="2:4" x14ac:dyDescent="0.25">
      <c r="B672" s="44"/>
      <c r="C672" s="44"/>
      <c r="D672" s="88"/>
    </row>
    <row r="673" spans="2:4" x14ac:dyDescent="0.25">
      <c r="B673" s="44"/>
      <c r="C673" s="44"/>
      <c r="D673" s="88"/>
    </row>
    <row r="674" spans="2:4" x14ac:dyDescent="0.25">
      <c r="B674" s="44"/>
      <c r="C674" s="44"/>
      <c r="D674" s="88"/>
    </row>
    <row r="675" spans="2:4" x14ac:dyDescent="0.25">
      <c r="B675" s="44"/>
      <c r="C675" s="44"/>
      <c r="D675" s="88"/>
    </row>
    <row r="676" spans="2:4" x14ac:dyDescent="0.25">
      <c r="B676" s="44"/>
      <c r="C676" s="44"/>
      <c r="D676" s="88"/>
    </row>
    <row r="677" spans="2:4" x14ac:dyDescent="0.25">
      <c r="B677" s="44"/>
      <c r="C677" s="44"/>
      <c r="D677" s="88"/>
    </row>
    <row r="678" spans="2:4" x14ac:dyDescent="0.25">
      <c r="B678" s="44"/>
      <c r="C678" s="44"/>
      <c r="D678" s="88"/>
    </row>
    <row r="679" spans="2:4" x14ac:dyDescent="0.25">
      <c r="B679" s="44"/>
      <c r="C679" s="44"/>
      <c r="D679" s="88"/>
    </row>
    <row r="680" spans="2:4" x14ac:dyDescent="0.25">
      <c r="B680" s="44"/>
      <c r="C680" s="44"/>
      <c r="D680" s="88"/>
    </row>
    <row r="681" spans="2:4" x14ac:dyDescent="0.25">
      <c r="B681" s="44"/>
      <c r="C681" s="44"/>
      <c r="D681" s="88"/>
    </row>
    <row r="682" spans="2:4" x14ac:dyDescent="0.25">
      <c r="B682" s="44"/>
      <c r="C682" s="44"/>
      <c r="D682" s="88"/>
    </row>
    <row r="683" spans="2:4" x14ac:dyDescent="0.25">
      <c r="B683" s="44"/>
      <c r="C683" s="44"/>
      <c r="D683" s="88"/>
    </row>
    <row r="684" spans="2:4" x14ac:dyDescent="0.25">
      <c r="B684" s="44"/>
      <c r="C684" s="44"/>
      <c r="D684" s="88"/>
    </row>
    <row r="685" spans="2:4" x14ac:dyDescent="0.25">
      <c r="B685" s="44"/>
      <c r="C685" s="44"/>
      <c r="D685" s="88"/>
    </row>
    <row r="686" spans="2:4" x14ac:dyDescent="0.25">
      <c r="B686" s="44"/>
      <c r="C686" s="44"/>
      <c r="D686" s="88"/>
    </row>
    <row r="687" spans="2:4" x14ac:dyDescent="0.25">
      <c r="B687" s="44"/>
      <c r="C687" s="44"/>
      <c r="D687" s="88"/>
    </row>
    <row r="688" spans="2:4" x14ac:dyDescent="0.25">
      <c r="B688" s="44"/>
      <c r="C688" s="44"/>
      <c r="D688" s="88"/>
    </row>
    <row r="689" spans="2:4" x14ac:dyDescent="0.25">
      <c r="B689" s="44"/>
      <c r="C689" s="44"/>
      <c r="D689" s="88"/>
    </row>
    <row r="690" spans="2:4" x14ac:dyDescent="0.25">
      <c r="B690" s="44"/>
      <c r="C690" s="44"/>
      <c r="D690" s="88"/>
    </row>
    <row r="691" spans="2:4" x14ac:dyDescent="0.25">
      <c r="B691" s="44"/>
      <c r="C691" s="44"/>
      <c r="D691" s="88"/>
    </row>
    <row r="692" spans="2:4" x14ac:dyDescent="0.25">
      <c r="B692" s="44"/>
      <c r="C692" s="44"/>
      <c r="D692" s="88"/>
    </row>
    <row r="693" spans="2:4" x14ac:dyDescent="0.25">
      <c r="B693" s="44"/>
      <c r="C693" s="44"/>
      <c r="D693" s="88"/>
    </row>
    <row r="694" spans="2:4" x14ac:dyDescent="0.25">
      <c r="B694" s="44"/>
      <c r="C694" s="44"/>
      <c r="D694" s="88"/>
    </row>
    <row r="695" spans="2:4" x14ac:dyDescent="0.25">
      <c r="B695" s="44"/>
      <c r="C695" s="44"/>
      <c r="D695" s="88"/>
    </row>
    <row r="696" spans="2:4" x14ac:dyDescent="0.25">
      <c r="B696" s="44"/>
      <c r="C696" s="44"/>
      <c r="D696" s="88"/>
    </row>
    <row r="697" spans="2:4" x14ac:dyDescent="0.25">
      <c r="B697" s="44"/>
      <c r="C697" s="44"/>
      <c r="D697" s="88"/>
    </row>
    <row r="698" spans="2:4" x14ac:dyDescent="0.25">
      <c r="B698" s="44"/>
      <c r="C698" s="44"/>
      <c r="D698" s="88"/>
    </row>
    <row r="699" spans="2:4" x14ac:dyDescent="0.25">
      <c r="B699" s="44"/>
      <c r="C699" s="44"/>
      <c r="D699" s="88"/>
    </row>
    <row r="700" spans="2:4" x14ac:dyDescent="0.25">
      <c r="B700" s="44"/>
      <c r="C700" s="44"/>
      <c r="D700" s="88"/>
    </row>
    <row r="701" spans="2:4" x14ac:dyDescent="0.25">
      <c r="B701" s="44"/>
      <c r="C701" s="44"/>
      <c r="D701" s="88"/>
    </row>
    <row r="702" spans="2:4" x14ac:dyDescent="0.25">
      <c r="B702" s="44"/>
      <c r="C702" s="44"/>
      <c r="D702" s="88"/>
    </row>
    <row r="703" spans="2:4" x14ac:dyDescent="0.25">
      <c r="B703" s="44"/>
      <c r="C703" s="44"/>
      <c r="D703" s="88"/>
    </row>
    <row r="704" spans="2:4" x14ac:dyDescent="0.25">
      <c r="B704" s="44"/>
      <c r="C704" s="44"/>
      <c r="D704" s="88"/>
    </row>
    <row r="705" spans="2:4" x14ac:dyDescent="0.25">
      <c r="B705" s="44"/>
      <c r="C705" s="44"/>
      <c r="D705" s="88"/>
    </row>
    <row r="706" spans="2:4" x14ac:dyDescent="0.25">
      <c r="B706" s="44"/>
      <c r="C706" s="44"/>
      <c r="D706" s="88"/>
    </row>
    <row r="707" spans="2:4" x14ac:dyDescent="0.25">
      <c r="B707" s="44"/>
      <c r="C707" s="44"/>
      <c r="D707" s="88"/>
    </row>
    <row r="708" spans="2:4" x14ac:dyDescent="0.25">
      <c r="B708" s="44"/>
      <c r="C708" s="44"/>
      <c r="D708" s="88"/>
    </row>
    <row r="709" spans="2:4" x14ac:dyDescent="0.25">
      <c r="B709" s="44"/>
      <c r="C709" s="44"/>
      <c r="D709" s="88"/>
    </row>
    <row r="710" spans="2:4" x14ac:dyDescent="0.25">
      <c r="B710" s="44"/>
      <c r="C710" s="44"/>
      <c r="D710" s="88"/>
    </row>
    <row r="711" spans="2:4" x14ac:dyDescent="0.25">
      <c r="B711" s="44"/>
      <c r="C711" s="44"/>
      <c r="D711" s="88"/>
    </row>
    <row r="712" spans="2:4" x14ac:dyDescent="0.25">
      <c r="B712" s="44"/>
      <c r="C712" s="44"/>
      <c r="D712" s="88"/>
    </row>
    <row r="713" spans="2:4" x14ac:dyDescent="0.25">
      <c r="B713" s="44"/>
      <c r="C713" s="44"/>
      <c r="D713" s="88"/>
    </row>
    <row r="714" spans="2:4" x14ac:dyDescent="0.25">
      <c r="B714" s="44"/>
      <c r="C714" s="44"/>
      <c r="D714" s="88"/>
    </row>
    <row r="715" spans="2:4" x14ac:dyDescent="0.25">
      <c r="B715" s="44"/>
      <c r="C715" s="44"/>
      <c r="D715" s="88"/>
    </row>
    <row r="716" spans="2:4" x14ac:dyDescent="0.25">
      <c r="B716" s="44"/>
      <c r="C716" s="44"/>
      <c r="D716" s="88"/>
    </row>
    <row r="717" spans="2:4" x14ac:dyDescent="0.25">
      <c r="B717" s="44"/>
      <c r="C717" s="44"/>
      <c r="D717" s="88"/>
    </row>
    <row r="718" spans="2:4" x14ac:dyDescent="0.25">
      <c r="B718" s="44"/>
      <c r="C718" s="44"/>
      <c r="D718" s="88"/>
    </row>
    <row r="719" spans="2:4" x14ac:dyDescent="0.25">
      <c r="B719" s="44"/>
      <c r="C719" s="44"/>
      <c r="D719" s="88"/>
    </row>
    <row r="720" spans="2:4" x14ac:dyDescent="0.25">
      <c r="B720" s="44"/>
      <c r="C720" s="44"/>
      <c r="D720" s="88"/>
    </row>
    <row r="721" spans="2:4" x14ac:dyDescent="0.25">
      <c r="B721" s="44"/>
      <c r="C721" s="44"/>
      <c r="D721" s="88"/>
    </row>
    <row r="722" spans="2:4" x14ac:dyDescent="0.25">
      <c r="B722" s="44"/>
      <c r="C722" s="44"/>
      <c r="D722" s="88"/>
    </row>
    <row r="723" spans="2:4" x14ac:dyDescent="0.25">
      <c r="B723" s="44"/>
      <c r="C723" s="44"/>
      <c r="D723" s="88"/>
    </row>
    <row r="724" spans="2:4" x14ac:dyDescent="0.25">
      <c r="B724" s="44"/>
      <c r="C724" s="44"/>
      <c r="D724" s="88"/>
    </row>
    <row r="725" spans="2:4" x14ac:dyDescent="0.25">
      <c r="B725" s="44"/>
      <c r="C725" s="44"/>
      <c r="D725" s="88"/>
    </row>
    <row r="726" spans="2:4" x14ac:dyDescent="0.25">
      <c r="B726" s="44"/>
      <c r="C726" s="44"/>
      <c r="D726" s="88"/>
    </row>
    <row r="727" spans="2:4" x14ac:dyDescent="0.25">
      <c r="B727" s="44"/>
      <c r="C727" s="44"/>
      <c r="D727" s="88"/>
    </row>
    <row r="728" spans="2:4" x14ac:dyDescent="0.25">
      <c r="B728" s="44"/>
      <c r="C728" s="44"/>
      <c r="D728" s="88"/>
    </row>
    <row r="729" spans="2:4" x14ac:dyDescent="0.25">
      <c r="B729" s="44"/>
      <c r="C729" s="44"/>
      <c r="D729" s="88"/>
    </row>
    <row r="730" spans="2:4" x14ac:dyDescent="0.25">
      <c r="B730" s="44"/>
      <c r="C730" s="44"/>
      <c r="D730" s="88"/>
    </row>
    <row r="731" spans="2:4" x14ac:dyDescent="0.25">
      <c r="B731" s="44"/>
      <c r="C731" s="44"/>
      <c r="D731" s="88"/>
    </row>
    <row r="732" spans="2:4" x14ac:dyDescent="0.25">
      <c r="B732" s="44"/>
      <c r="C732" s="44"/>
      <c r="D732" s="88"/>
    </row>
    <row r="733" spans="2:4" x14ac:dyDescent="0.25">
      <c r="B733" s="44"/>
      <c r="C733" s="44"/>
      <c r="D733" s="88"/>
    </row>
    <row r="734" spans="2:4" x14ac:dyDescent="0.25">
      <c r="B734" s="44"/>
      <c r="C734" s="44"/>
      <c r="D734" s="88"/>
    </row>
    <row r="735" spans="2:4" x14ac:dyDescent="0.25">
      <c r="B735" s="44"/>
      <c r="C735" s="44"/>
      <c r="D735" s="88"/>
    </row>
    <row r="736" spans="2:4" x14ac:dyDescent="0.25">
      <c r="B736" s="44"/>
      <c r="C736" s="44"/>
      <c r="D736" s="88"/>
    </row>
    <row r="737" spans="2:4" x14ac:dyDescent="0.25">
      <c r="B737" s="44"/>
      <c r="C737" s="44"/>
      <c r="D737" s="88"/>
    </row>
    <row r="738" spans="2:4" x14ac:dyDescent="0.25">
      <c r="B738" s="44"/>
      <c r="C738" s="44"/>
      <c r="D738" s="88"/>
    </row>
    <row r="739" spans="2:4" x14ac:dyDescent="0.25">
      <c r="B739" s="44"/>
      <c r="C739" s="44"/>
      <c r="D739" s="88"/>
    </row>
    <row r="740" spans="2:4" x14ac:dyDescent="0.25">
      <c r="B740" s="44"/>
      <c r="C740" s="44"/>
      <c r="D740" s="88"/>
    </row>
    <row r="741" spans="2:4" x14ac:dyDescent="0.25">
      <c r="B741" s="44"/>
      <c r="C741" s="44"/>
      <c r="D741" s="88"/>
    </row>
    <row r="742" spans="2:4" x14ac:dyDescent="0.25">
      <c r="B742" s="44"/>
      <c r="C742" s="44"/>
      <c r="D742" s="88"/>
    </row>
    <row r="743" spans="2:4" x14ac:dyDescent="0.25">
      <c r="B743" s="44"/>
      <c r="C743" s="44"/>
      <c r="D743" s="88"/>
    </row>
    <row r="744" spans="2:4" x14ac:dyDescent="0.25">
      <c r="B744" s="44"/>
      <c r="C744" s="44"/>
      <c r="D744" s="88"/>
    </row>
    <row r="745" spans="2:4" x14ac:dyDescent="0.25">
      <c r="B745" s="44"/>
      <c r="C745" s="44"/>
      <c r="D745" s="88"/>
    </row>
    <row r="746" spans="2:4" x14ac:dyDescent="0.25">
      <c r="B746" s="44"/>
      <c r="C746" s="44"/>
      <c r="D746" s="88"/>
    </row>
    <row r="747" spans="2:4" x14ac:dyDescent="0.25">
      <c r="B747" s="44"/>
      <c r="C747" s="44"/>
      <c r="D747" s="88"/>
    </row>
    <row r="748" spans="2:4" x14ac:dyDescent="0.25">
      <c r="B748" s="44"/>
      <c r="C748" s="44"/>
      <c r="D748" s="88"/>
    </row>
    <row r="749" spans="2:4" x14ac:dyDescent="0.25">
      <c r="B749" s="44"/>
      <c r="C749" s="44"/>
      <c r="D749" s="88"/>
    </row>
    <row r="750" spans="2:4" x14ac:dyDescent="0.25">
      <c r="B750" s="44"/>
      <c r="C750" s="44"/>
      <c r="D750" s="88"/>
    </row>
    <row r="751" spans="2:4" x14ac:dyDescent="0.25">
      <c r="B751" s="44"/>
      <c r="C751" s="44"/>
      <c r="D751" s="88"/>
    </row>
    <row r="752" spans="2:4" x14ac:dyDescent="0.25">
      <c r="B752" s="44"/>
      <c r="C752" s="44"/>
      <c r="D752" s="88"/>
    </row>
    <row r="753" spans="2:4" x14ac:dyDescent="0.25">
      <c r="B753" s="44"/>
      <c r="C753" s="44"/>
      <c r="D753" s="88"/>
    </row>
    <row r="754" spans="2:4" x14ac:dyDescent="0.25">
      <c r="B754" s="44"/>
      <c r="C754" s="44"/>
      <c r="D754" s="88"/>
    </row>
    <row r="755" spans="2:4" x14ac:dyDescent="0.25">
      <c r="B755" s="44"/>
      <c r="C755" s="44"/>
      <c r="D755" s="88"/>
    </row>
    <row r="756" spans="2:4" x14ac:dyDescent="0.25">
      <c r="B756" s="44"/>
      <c r="C756" s="44"/>
      <c r="D756" s="88"/>
    </row>
    <row r="757" spans="2:4" x14ac:dyDescent="0.25">
      <c r="B757" s="44"/>
      <c r="C757" s="44"/>
      <c r="D757" s="88"/>
    </row>
    <row r="758" spans="2:4" x14ac:dyDescent="0.25">
      <c r="B758" s="44"/>
      <c r="C758" s="44"/>
      <c r="D758" s="88"/>
    </row>
    <row r="759" spans="2:4" x14ac:dyDescent="0.25">
      <c r="B759" s="44"/>
      <c r="C759" s="44"/>
      <c r="D759" s="88"/>
    </row>
    <row r="760" spans="2:4" x14ac:dyDescent="0.25">
      <c r="B760" s="44"/>
      <c r="C760" s="44"/>
      <c r="D760" s="88"/>
    </row>
    <row r="761" spans="2:4" x14ac:dyDescent="0.25">
      <c r="B761" s="44"/>
      <c r="C761" s="44"/>
      <c r="D761" s="88"/>
    </row>
    <row r="762" spans="2:4" x14ac:dyDescent="0.25">
      <c r="B762" s="44"/>
      <c r="C762" s="44"/>
      <c r="D762" s="88"/>
    </row>
    <row r="763" spans="2:4" x14ac:dyDescent="0.25">
      <c r="B763" s="44"/>
      <c r="C763" s="44"/>
      <c r="D763" s="88"/>
    </row>
    <row r="764" spans="2:4" x14ac:dyDescent="0.25">
      <c r="B764" s="44"/>
      <c r="C764" s="44"/>
      <c r="D764" s="88"/>
    </row>
    <row r="765" spans="2:4" x14ac:dyDescent="0.25">
      <c r="B765" s="44"/>
      <c r="C765" s="44"/>
      <c r="D765" s="88"/>
    </row>
    <row r="766" spans="2:4" x14ac:dyDescent="0.25">
      <c r="B766" s="44"/>
      <c r="C766" s="44"/>
      <c r="D766" s="88"/>
    </row>
    <row r="767" spans="2:4" x14ac:dyDescent="0.25">
      <c r="B767" s="44"/>
      <c r="C767" s="44"/>
      <c r="D767" s="88"/>
    </row>
    <row r="768" spans="2:4" x14ac:dyDescent="0.25">
      <c r="B768" s="44"/>
      <c r="C768" s="44"/>
      <c r="D768" s="88"/>
    </row>
    <row r="769" spans="2:4" x14ac:dyDescent="0.25">
      <c r="B769" s="44"/>
      <c r="C769" s="44"/>
      <c r="D769" s="88"/>
    </row>
    <row r="770" spans="2:4" x14ac:dyDescent="0.25">
      <c r="B770" s="44"/>
      <c r="C770" s="44"/>
      <c r="D770" s="88"/>
    </row>
    <row r="771" spans="2:4" x14ac:dyDescent="0.25">
      <c r="B771" s="44"/>
      <c r="C771" s="44"/>
      <c r="D771" s="88"/>
    </row>
    <row r="772" spans="2:4" x14ac:dyDescent="0.25">
      <c r="B772" s="44"/>
      <c r="C772" s="44"/>
      <c r="D772" s="88"/>
    </row>
    <row r="773" spans="2:4" x14ac:dyDescent="0.25">
      <c r="B773" s="44"/>
      <c r="C773" s="44"/>
      <c r="D773" s="88"/>
    </row>
    <row r="774" spans="2:4" x14ac:dyDescent="0.25">
      <c r="B774" s="44"/>
      <c r="C774" s="44"/>
      <c r="D774" s="88"/>
    </row>
    <row r="775" spans="2:4" x14ac:dyDescent="0.25">
      <c r="B775" s="44"/>
      <c r="C775" s="44"/>
      <c r="D775" s="88"/>
    </row>
    <row r="776" spans="2:4" x14ac:dyDescent="0.25">
      <c r="B776" s="44"/>
      <c r="C776" s="44"/>
      <c r="D776" s="88"/>
    </row>
    <row r="777" spans="2:4" x14ac:dyDescent="0.25">
      <c r="B777" s="44"/>
      <c r="C777" s="44"/>
      <c r="D777" s="88"/>
    </row>
    <row r="778" spans="2:4" x14ac:dyDescent="0.25">
      <c r="B778" s="44"/>
      <c r="C778" s="44"/>
      <c r="D778" s="88"/>
    </row>
    <row r="779" spans="2:4" x14ac:dyDescent="0.25">
      <c r="B779" s="44"/>
      <c r="C779" s="44"/>
      <c r="D779" s="88"/>
    </row>
    <row r="780" spans="2:4" x14ac:dyDescent="0.25">
      <c r="B780" s="44"/>
      <c r="C780" s="44"/>
      <c r="D780" s="88"/>
    </row>
    <row r="781" spans="2:4" x14ac:dyDescent="0.25">
      <c r="B781" s="44"/>
      <c r="C781" s="44"/>
      <c r="D781" s="88"/>
    </row>
    <row r="782" spans="2:4" x14ac:dyDescent="0.25">
      <c r="B782" s="44"/>
      <c r="C782" s="44"/>
      <c r="D782" s="88"/>
    </row>
    <row r="783" spans="2:4" x14ac:dyDescent="0.25">
      <c r="B783" s="44"/>
      <c r="C783" s="44"/>
      <c r="D783" s="88"/>
    </row>
    <row r="784" spans="2:4" x14ac:dyDescent="0.25">
      <c r="B784" s="44"/>
      <c r="C784" s="44"/>
      <c r="D784" s="88"/>
    </row>
    <row r="785" spans="2:4" x14ac:dyDescent="0.25">
      <c r="B785" s="44"/>
      <c r="C785" s="44"/>
      <c r="D785" s="88"/>
    </row>
    <row r="786" spans="2:4" x14ac:dyDescent="0.25">
      <c r="B786" s="44"/>
      <c r="C786" s="44"/>
      <c r="D786" s="88"/>
    </row>
    <row r="787" spans="2:4" x14ac:dyDescent="0.25">
      <c r="B787" s="44"/>
      <c r="C787" s="44"/>
      <c r="D787" s="88"/>
    </row>
    <row r="788" spans="2:4" x14ac:dyDescent="0.25">
      <c r="B788" s="44"/>
      <c r="C788" s="44"/>
      <c r="D788" s="88"/>
    </row>
    <row r="789" spans="2:4" x14ac:dyDescent="0.25">
      <c r="B789" s="44"/>
      <c r="C789" s="44"/>
      <c r="D789" s="88"/>
    </row>
    <row r="790" spans="2:4" x14ac:dyDescent="0.25">
      <c r="B790" s="44"/>
      <c r="C790" s="44"/>
      <c r="D790" s="88"/>
    </row>
    <row r="791" spans="2:4" x14ac:dyDescent="0.25">
      <c r="B791" s="44"/>
      <c r="C791" s="44"/>
      <c r="D791" s="88"/>
    </row>
    <row r="792" spans="2:4" x14ac:dyDescent="0.25">
      <c r="B792" s="44"/>
      <c r="C792" s="44"/>
      <c r="D792" s="88"/>
    </row>
    <row r="793" spans="2:4" x14ac:dyDescent="0.25">
      <c r="B793" s="44"/>
      <c r="C793" s="44"/>
      <c r="D793" s="88"/>
    </row>
    <row r="794" spans="2:4" x14ac:dyDescent="0.25">
      <c r="B794" s="44"/>
      <c r="C794" s="44"/>
      <c r="D794" s="88"/>
    </row>
    <row r="795" spans="2:4" x14ac:dyDescent="0.25">
      <c r="B795" s="44"/>
      <c r="C795" s="44"/>
      <c r="D795" s="88"/>
    </row>
    <row r="796" spans="2:4" x14ac:dyDescent="0.25">
      <c r="B796" s="44"/>
      <c r="C796" s="44"/>
      <c r="D796" s="88"/>
    </row>
    <row r="797" spans="2:4" x14ac:dyDescent="0.25">
      <c r="B797" s="44"/>
      <c r="C797" s="44"/>
      <c r="D797" s="88"/>
    </row>
    <row r="798" spans="2:4" x14ac:dyDescent="0.25">
      <c r="B798" s="44"/>
      <c r="C798" s="44"/>
      <c r="D798" s="88"/>
    </row>
    <row r="799" spans="2:4" x14ac:dyDescent="0.25">
      <c r="B799" s="44"/>
      <c r="C799" s="44"/>
      <c r="D799" s="88"/>
    </row>
    <row r="800" spans="2:4" x14ac:dyDescent="0.25">
      <c r="B800" s="44"/>
      <c r="C800" s="44"/>
      <c r="D800" s="88"/>
    </row>
    <row r="801" spans="2:4" x14ac:dyDescent="0.25">
      <c r="B801" s="44"/>
      <c r="C801" s="44"/>
      <c r="D801" s="88"/>
    </row>
    <row r="802" spans="2:4" x14ac:dyDescent="0.25">
      <c r="B802" s="44"/>
      <c r="C802" s="44"/>
      <c r="D802" s="88"/>
    </row>
    <row r="803" spans="2:4" x14ac:dyDescent="0.25">
      <c r="B803" s="44"/>
      <c r="C803" s="44"/>
      <c r="D803" s="88"/>
    </row>
    <row r="804" spans="2:4" x14ac:dyDescent="0.25">
      <c r="B804" s="44"/>
      <c r="C804" s="44"/>
      <c r="D804" s="88"/>
    </row>
    <row r="805" spans="2:4" x14ac:dyDescent="0.25">
      <c r="B805" s="44"/>
      <c r="C805" s="44"/>
      <c r="D805" s="88"/>
    </row>
    <row r="806" spans="2:4" x14ac:dyDescent="0.25">
      <c r="B806" s="44"/>
      <c r="C806" s="44"/>
      <c r="D806" s="88"/>
    </row>
    <row r="807" spans="2:4" x14ac:dyDescent="0.25">
      <c r="B807" s="44"/>
      <c r="C807" s="44"/>
      <c r="D807" s="88"/>
    </row>
    <row r="808" spans="2:4" x14ac:dyDescent="0.25">
      <c r="B808" s="44"/>
      <c r="C808" s="44"/>
      <c r="D808" s="88"/>
    </row>
    <row r="809" spans="2:4" x14ac:dyDescent="0.25">
      <c r="B809" s="44"/>
      <c r="C809" s="44"/>
      <c r="D809" s="88"/>
    </row>
    <row r="810" spans="2:4" x14ac:dyDescent="0.25">
      <c r="B810" s="44"/>
      <c r="C810" s="44"/>
      <c r="D810" s="88"/>
    </row>
    <row r="811" spans="2:4" x14ac:dyDescent="0.25">
      <c r="B811" s="44"/>
      <c r="C811" s="44"/>
      <c r="D811" s="88"/>
    </row>
    <row r="812" spans="2:4" x14ac:dyDescent="0.25">
      <c r="B812" s="44"/>
      <c r="C812" s="44"/>
      <c r="D812" s="88"/>
    </row>
    <row r="813" spans="2:4" x14ac:dyDescent="0.25">
      <c r="B813" s="44"/>
      <c r="C813" s="44"/>
      <c r="D813" s="88"/>
    </row>
    <row r="814" spans="2:4" x14ac:dyDescent="0.25">
      <c r="B814" s="44"/>
      <c r="C814" s="44"/>
      <c r="D814" s="88"/>
    </row>
    <row r="815" spans="2:4" x14ac:dyDescent="0.25">
      <c r="B815" s="44"/>
      <c r="C815" s="44"/>
      <c r="D815" s="88"/>
    </row>
    <row r="816" spans="2:4" x14ac:dyDescent="0.25">
      <c r="B816" s="44"/>
      <c r="C816" s="44"/>
      <c r="D816" s="88"/>
    </row>
    <row r="817" spans="2:4" x14ac:dyDescent="0.25">
      <c r="B817" s="44"/>
      <c r="C817" s="44"/>
      <c r="D817" s="88"/>
    </row>
    <row r="818" spans="2:4" x14ac:dyDescent="0.25">
      <c r="B818" s="44"/>
      <c r="C818" s="44"/>
      <c r="D818" s="88"/>
    </row>
    <row r="819" spans="2:4" x14ac:dyDescent="0.25">
      <c r="B819" s="44"/>
      <c r="C819" s="44"/>
      <c r="D819" s="88"/>
    </row>
    <row r="820" spans="2:4" x14ac:dyDescent="0.25">
      <c r="B820" s="44"/>
      <c r="C820" s="44"/>
      <c r="D820" s="88"/>
    </row>
    <row r="821" spans="2:4" x14ac:dyDescent="0.25">
      <c r="B821" s="44"/>
      <c r="C821" s="44"/>
      <c r="D821" s="88"/>
    </row>
    <row r="822" spans="2:4" x14ac:dyDescent="0.25">
      <c r="B822" s="44"/>
      <c r="C822" s="44"/>
      <c r="D822" s="88"/>
    </row>
    <row r="823" spans="2:4" x14ac:dyDescent="0.25">
      <c r="B823" s="44"/>
      <c r="C823" s="44"/>
      <c r="D823" s="88"/>
    </row>
    <row r="824" spans="2:4" x14ac:dyDescent="0.25">
      <c r="B824" s="44"/>
      <c r="C824" s="44"/>
      <c r="D824" s="88"/>
    </row>
    <row r="825" spans="2:4" x14ac:dyDescent="0.25">
      <c r="B825" s="44"/>
      <c r="C825" s="44"/>
      <c r="D825" s="88"/>
    </row>
    <row r="826" spans="2:4" x14ac:dyDescent="0.25">
      <c r="B826" s="44"/>
      <c r="C826" s="44"/>
      <c r="D826" s="88"/>
    </row>
    <row r="827" spans="2:4" x14ac:dyDescent="0.25">
      <c r="B827" s="44"/>
      <c r="C827" s="44"/>
      <c r="D827" s="88"/>
    </row>
    <row r="828" spans="2:4" x14ac:dyDescent="0.25">
      <c r="B828" s="44"/>
      <c r="C828" s="44"/>
      <c r="D828" s="88"/>
    </row>
    <row r="829" spans="2:4" x14ac:dyDescent="0.25">
      <c r="B829" s="44"/>
      <c r="C829" s="44"/>
      <c r="D829" s="88"/>
    </row>
    <row r="830" spans="2:4" x14ac:dyDescent="0.25">
      <c r="B830" s="44"/>
      <c r="C830" s="44"/>
      <c r="D830" s="88"/>
    </row>
    <row r="831" spans="2:4" x14ac:dyDescent="0.25">
      <c r="B831" s="44"/>
      <c r="C831" s="44"/>
      <c r="D831" s="88"/>
    </row>
    <row r="832" spans="2:4" x14ac:dyDescent="0.25">
      <c r="B832" s="44"/>
      <c r="C832" s="44"/>
      <c r="D832" s="88"/>
    </row>
    <row r="833" spans="2:4" x14ac:dyDescent="0.25">
      <c r="B833" s="44"/>
      <c r="C833" s="44"/>
      <c r="D833" s="88"/>
    </row>
    <row r="834" spans="2:4" x14ac:dyDescent="0.25">
      <c r="B834" s="44"/>
      <c r="C834" s="44"/>
      <c r="D834" s="88"/>
    </row>
    <row r="835" spans="2:4" x14ac:dyDescent="0.25">
      <c r="B835" s="44"/>
      <c r="C835" s="44"/>
      <c r="D835" s="88"/>
    </row>
    <row r="836" spans="2:4" x14ac:dyDescent="0.25">
      <c r="B836" s="44"/>
      <c r="C836" s="44"/>
      <c r="D836" s="88"/>
    </row>
    <row r="837" spans="2:4" x14ac:dyDescent="0.25">
      <c r="B837" s="44"/>
      <c r="C837" s="44"/>
      <c r="D837" s="88"/>
    </row>
    <row r="838" spans="2:4" x14ac:dyDescent="0.25">
      <c r="B838" s="44"/>
      <c r="C838" s="44"/>
      <c r="D838" s="88"/>
    </row>
    <row r="839" spans="2:4" x14ac:dyDescent="0.25">
      <c r="B839" s="44"/>
      <c r="C839" s="44"/>
      <c r="D839" s="88"/>
    </row>
    <row r="840" spans="2:4" x14ac:dyDescent="0.25">
      <c r="B840" s="44"/>
      <c r="C840" s="44"/>
      <c r="D840" s="88"/>
    </row>
    <row r="841" spans="2:4" x14ac:dyDescent="0.25">
      <c r="B841" s="44"/>
      <c r="C841" s="44"/>
      <c r="D841" s="88"/>
    </row>
    <row r="842" spans="2:4" x14ac:dyDescent="0.25">
      <c r="B842" s="44"/>
      <c r="C842" s="44"/>
      <c r="D842" s="88"/>
    </row>
    <row r="843" spans="2:4" x14ac:dyDescent="0.25">
      <c r="B843" s="44"/>
      <c r="C843" s="44"/>
      <c r="D843" s="88"/>
    </row>
    <row r="844" spans="2:4" x14ac:dyDescent="0.25">
      <c r="B844" s="44"/>
      <c r="C844" s="44"/>
      <c r="D844" s="88"/>
    </row>
    <row r="845" spans="2:4" x14ac:dyDescent="0.25">
      <c r="B845" s="44"/>
      <c r="C845" s="44"/>
      <c r="D845" s="88"/>
    </row>
    <row r="846" spans="2:4" x14ac:dyDescent="0.25">
      <c r="B846" s="44"/>
      <c r="C846" s="44"/>
      <c r="D846" s="88"/>
    </row>
    <row r="847" spans="2:4" x14ac:dyDescent="0.25">
      <c r="B847" s="44"/>
      <c r="C847" s="44"/>
      <c r="D847" s="88"/>
    </row>
    <row r="848" spans="2:4" x14ac:dyDescent="0.25">
      <c r="B848" s="44"/>
      <c r="C848" s="44"/>
      <c r="D848" s="88"/>
    </row>
    <row r="849" spans="2:4" x14ac:dyDescent="0.25">
      <c r="B849" s="44"/>
      <c r="C849" s="44"/>
      <c r="D849" s="88"/>
    </row>
    <row r="850" spans="2:4" x14ac:dyDescent="0.25">
      <c r="B850" s="44"/>
      <c r="C850" s="44"/>
      <c r="D850" s="88"/>
    </row>
    <row r="851" spans="2:4" x14ac:dyDescent="0.25">
      <c r="B851" s="44"/>
      <c r="C851" s="44"/>
      <c r="D851" s="88"/>
    </row>
    <row r="852" spans="2:4" x14ac:dyDescent="0.25">
      <c r="B852" s="44"/>
      <c r="C852" s="44"/>
      <c r="D852" s="88"/>
    </row>
    <row r="853" spans="2:4" x14ac:dyDescent="0.25">
      <c r="B853" s="44"/>
      <c r="C853" s="44"/>
      <c r="D853" s="88"/>
    </row>
    <row r="854" spans="2:4" x14ac:dyDescent="0.25">
      <c r="B854" s="44"/>
      <c r="C854" s="44"/>
      <c r="D854" s="88"/>
    </row>
    <row r="855" spans="2:4" x14ac:dyDescent="0.25">
      <c r="B855" s="44"/>
      <c r="C855" s="44"/>
      <c r="D855" s="88"/>
    </row>
    <row r="856" spans="2:4" x14ac:dyDescent="0.25">
      <c r="B856" s="44"/>
      <c r="C856" s="44"/>
      <c r="D856" s="88"/>
    </row>
    <row r="857" spans="2:4" x14ac:dyDescent="0.25">
      <c r="B857" s="44"/>
      <c r="C857" s="44"/>
      <c r="D857" s="88"/>
    </row>
    <row r="858" spans="2:4" x14ac:dyDescent="0.25">
      <c r="B858" s="44"/>
      <c r="C858" s="44"/>
      <c r="D858" s="88"/>
    </row>
    <row r="859" spans="2:4" x14ac:dyDescent="0.25">
      <c r="B859" s="44"/>
      <c r="C859" s="44"/>
      <c r="D859" s="88"/>
    </row>
    <row r="860" spans="2:4" x14ac:dyDescent="0.25">
      <c r="B860" s="44"/>
      <c r="C860" s="44"/>
      <c r="D860" s="88"/>
    </row>
    <row r="861" spans="2:4" x14ac:dyDescent="0.25">
      <c r="B861" s="44"/>
      <c r="C861" s="44"/>
      <c r="D861" s="88"/>
    </row>
    <row r="862" spans="2:4" x14ac:dyDescent="0.25">
      <c r="B862" s="44"/>
      <c r="C862" s="44"/>
      <c r="D862" s="88"/>
    </row>
    <row r="863" spans="2:4" x14ac:dyDescent="0.25">
      <c r="B863" s="44"/>
      <c r="C863" s="44"/>
      <c r="D863" s="88"/>
    </row>
    <row r="864" spans="2:4" x14ac:dyDescent="0.25">
      <c r="B864" s="44"/>
      <c r="C864" s="44"/>
      <c r="D864" s="88"/>
    </row>
    <row r="865" spans="2:4" x14ac:dyDescent="0.25">
      <c r="B865" s="44"/>
      <c r="C865" s="44"/>
      <c r="D865" s="88"/>
    </row>
    <row r="866" spans="2:4" x14ac:dyDescent="0.25">
      <c r="B866" s="44"/>
      <c r="C866" s="44"/>
      <c r="D866" s="88"/>
    </row>
    <row r="867" spans="2:4" x14ac:dyDescent="0.25">
      <c r="B867" s="44"/>
      <c r="C867" s="44"/>
      <c r="D867" s="88"/>
    </row>
    <row r="868" spans="2:4" x14ac:dyDescent="0.25">
      <c r="B868" s="44"/>
      <c r="C868" s="44"/>
      <c r="D868" s="88"/>
    </row>
    <row r="869" spans="2:4" x14ac:dyDescent="0.25">
      <c r="B869" s="44"/>
      <c r="C869" s="44"/>
      <c r="D869" s="88"/>
    </row>
    <row r="870" spans="2:4" x14ac:dyDescent="0.25">
      <c r="B870" s="44"/>
      <c r="C870" s="44"/>
      <c r="D870" s="88"/>
    </row>
    <row r="871" spans="2:4" x14ac:dyDescent="0.25">
      <c r="B871" s="44"/>
      <c r="C871" s="44"/>
      <c r="D871" s="88"/>
    </row>
    <row r="872" spans="2:4" x14ac:dyDescent="0.25">
      <c r="B872" s="44"/>
      <c r="C872" s="44"/>
      <c r="D872" s="88"/>
    </row>
    <row r="873" spans="2:4" x14ac:dyDescent="0.25">
      <c r="B873" s="44"/>
      <c r="C873" s="44"/>
      <c r="D873" s="88"/>
    </row>
    <row r="874" spans="2:4" x14ac:dyDescent="0.25">
      <c r="B874" s="44"/>
      <c r="C874" s="44"/>
      <c r="D874" s="88"/>
    </row>
    <row r="875" spans="2:4" x14ac:dyDescent="0.25">
      <c r="B875" s="44"/>
      <c r="C875" s="44"/>
      <c r="D875" s="88"/>
    </row>
    <row r="876" spans="2:4" x14ac:dyDescent="0.25">
      <c r="B876" s="44"/>
      <c r="C876" s="44"/>
      <c r="D876" s="88"/>
    </row>
    <row r="877" spans="2:4" x14ac:dyDescent="0.25">
      <c r="B877" s="44"/>
      <c r="C877" s="44"/>
      <c r="D877" s="88"/>
    </row>
    <row r="878" spans="2:4" x14ac:dyDescent="0.25">
      <c r="B878" s="44"/>
      <c r="C878" s="44"/>
      <c r="D878" s="88"/>
    </row>
    <row r="879" spans="2:4" x14ac:dyDescent="0.25">
      <c r="B879" s="44"/>
      <c r="C879" s="44"/>
      <c r="D879" s="88"/>
    </row>
    <row r="880" spans="2:4" x14ac:dyDescent="0.25">
      <c r="B880" s="44"/>
      <c r="C880" s="44"/>
      <c r="D880" s="88"/>
    </row>
    <row r="881" spans="2:4" x14ac:dyDescent="0.25">
      <c r="B881" s="44"/>
      <c r="C881" s="44"/>
      <c r="D881" s="88"/>
    </row>
    <row r="882" spans="2:4" x14ac:dyDescent="0.25">
      <c r="B882" s="44"/>
      <c r="C882" s="44"/>
      <c r="D882" s="88"/>
    </row>
    <row r="883" spans="2:4" x14ac:dyDescent="0.25">
      <c r="B883" s="44"/>
      <c r="C883" s="44"/>
      <c r="D883" s="88"/>
    </row>
    <row r="884" spans="2:4" x14ac:dyDescent="0.25">
      <c r="B884" s="44"/>
      <c r="C884" s="44"/>
      <c r="D884" s="88"/>
    </row>
    <row r="885" spans="2:4" x14ac:dyDescent="0.25">
      <c r="B885" s="44"/>
      <c r="C885" s="44"/>
      <c r="D885" s="88"/>
    </row>
    <row r="886" spans="2:4" x14ac:dyDescent="0.25">
      <c r="B886" s="44"/>
      <c r="C886" s="44"/>
      <c r="D886" s="88"/>
    </row>
    <row r="887" spans="2:4" x14ac:dyDescent="0.25">
      <c r="B887" s="44"/>
      <c r="C887" s="44"/>
      <c r="D887" s="88"/>
    </row>
    <row r="888" spans="2:4" x14ac:dyDescent="0.25">
      <c r="B888" s="44"/>
      <c r="C888" s="44"/>
      <c r="D888" s="88"/>
    </row>
    <row r="889" spans="2:4" x14ac:dyDescent="0.25">
      <c r="B889" s="44"/>
      <c r="C889" s="44"/>
      <c r="D889" s="88"/>
    </row>
    <row r="890" spans="2:4" x14ac:dyDescent="0.25">
      <c r="B890" s="44"/>
      <c r="C890" s="44"/>
      <c r="D890" s="88"/>
    </row>
    <row r="891" spans="2:4" x14ac:dyDescent="0.25">
      <c r="B891" s="44"/>
      <c r="C891" s="44"/>
      <c r="D891" s="88"/>
    </row>
    <row r="892" spans="2:4" x14ac:dyDescent="0.25">
      <c r="B892" s="44"/>
      <c r="C892" s="44"/>
      <c r="D892" s="88"/>
    </row>
    <row r="893" spans="2:4" x14ac:dyDescent="0.25">
      <c r="B893" s="44"/>
      <c r="C893" s="44"/>
      <c r="D893" s="88"/>
    </row>
    <row r="894" spans="2:4" x14ac:dyDescent="0.25">
      <c r="B894" s="44"/>
      <c r="C894" s="44"/>
      <c r="D894" s="88"/>
    </row>
    <row r="895" spans="2:4" x14ac:dyDescent="0.25">
      <c r="B895" s="44"/>
      <c r="C895" s="44"/>
      <c r="D895" s="88"/>
    </row>
    <row r="896" spans="2:4" x14ac:dyDescent="0.25">
      <c r="B896" s="44"/>
      <c r="C896" s="44"/>
      <c r="D896" s="88"/>
    </row>
    <row r="897" spans="2:4" x14ac:dyDescent="0.25">
      <c r="B897" s="44"/>
      <c r="C897" s="44"/>
      <c r="D897" s="88"/>
    </row>
    <row r="898" spans="2:4" x14ac:dyDescent="0.25">
      <c r="B898" s="44"/>
      <c r="C898" s="44"/>
      <c r="D898" s="88"/>
    </row>
    <row r="899" spans="2:4" x14ac:dyDescent="0.25">
      <c r="B899" s="44"/>
      <c r="C899" s="44"/>
      <c r="D899" s="88"/>
    </row>
    <row r="900" spans="2:4" x14ac:dyDescent="0.25">
      <c r="B900" s="44"/>
      <c r="C900" s="44"/>
      <c r="D900" s="88"/>
    </row>
    <row r="901" spans="2:4" x14ac:dyDescent="0.25">
      <c r="B901" s="44"/>
      <c r="C901" s="44"/>
      <c r="D901" s="88"/>
    </row>
    <row r="902" spans="2:4" x14ac:dyDescent="0.25">
      <c r="B902" s="44"/>
      <c r="C902" s="44"/>
      <c r="D902" s="88"/>
    </row>
    <row r="903" spans="2:4" x14ac:dyDescent="0.25">
      <c r="B903" s="44"/>
      <c r="C903" s="44"/>
      <c r="D903" s="88"/>
    </row>
    <row r="904" spans="2:4" x14ac:dyDescent="0.25">
      <c r="B904" s="44"/>
      <c r="C904" s="44"/>
      <c r="D904" s="88"/>
    </row>
    <row r="905" spans="2:4" x14ac:dyDescent="0.25">
      <c r="B905" s="44"/>
      <c r="C905" s="44"/>
      <c r="D905" s="88"/>
    </row>
    <row r="906" spans="2:4" x14ac:dyDescent="0.25">
      <c r="B906" s="44"/>
      <c r="C906" s="44"/>
      <c r="D906" s="88"/>
    </row>
    <row r="907" spans="2:4" x14ac:dyDescent="0.25">
      <c r="B907" s="44"/>
      <c r="C907" s="44"/>
      <c r="D907" s="88"/>
    </row>
    <row r="908" spans="2:4" x14ac:dyDescent="0.25">
      <c r="B908" s="44"/>
      <c r="C908" s="44"/>
      <c r="D908" s="88"/>
    </row>
    <row r="909" spans="2:4" x14ac:dyDescent="0.25">
      <c r="B909" s="44"/>
      <c r="C909" s="44"/>
      <c r="D909" s="88"/>
    </row>
    <row r="910" spans="2:4" x14ac:dyDescent="0.25">
      <c r="B910" s="44"/>
      <c r="C910" s="44"/>
      <c r="D910" s="88"/>
    </row>
    <row r="911" spans="2:4" x14ac:dyDescent="0.25">
      <c r="B911" s="44"/>
      <c r="C911" s="44"/>
      <c r="D911" s="88"/>
    </row>
    <row r="912" spans="2:4" x14ac:dyDescent="0.25">
      <c r="B912" s="44"/>
      <c r="C912" s="44"/>
      <c r="D912" s="88"/>
    </row>
    <row r="913" spans="2:4" x14ac:dyDescent="0.25">
      <c r="B913" s="44"/>
      <c r="C913" s="44"/>
      <c r="D913" s="88"/>
    </row>
    <row r="914" spans="2:4" x14ac:dyDescent="0.25">
      <c r="B914" s="44"/>
      <c r="C914" s="44"/>
      <c r="D914" s="88"/>
    </row>
    <row r="915" spans="2:4" x14ac:dyDescent="0.25">
      <c r="B915" s="44"/>
      <c r="C915" s="44"/>
      <c r="D915" s="88"/>
    </row>
    <row r="916" spans="2:4" x14ac:dyDescent="0.25">
      <c r="B916" s="44"/>
      <c r="C916" s="44"/>
      <c r="D916" s="88"/>
    </row>
    <row r="917" spans="2:4" x14ac:dyDescent="0.25">
      <c r="B917" s="44"/>
      <c r="C917" s="44"/>
      <c r="D917" s="88"/>
    </row>
    <row r="918" spans="2:4" x14ac:dyDescent="0.25">
      <c r="B918" s="44"/>
      <c r="C918" s="44"/>
      <c r="D918" s="88"/>
    </row>
    <row r="919" spans="2:4" x14ac:dyDescent="0.25">
      <c r="B919" s="44"/>
      <c r="C919" s="44"/>
      <c r="D919" s="88"/>
    </row>
    <row r="920" spans="2:4" x14ac:dyDescent="0.25">
      <c r="B920" s="44"/>
      <c r="C920" s="44"/>
      <c r="D920" s="88"/>
    </row>
    <row r="921" spans="2:4" x14ac:dyDescent="0.25">
      <c r="B921" s="44"/>
      <c r="C921" s="44"/>
      <c r="D921" s="88"/>
    </row>
    <row r="922" spans="2:4" x14ac:dyDescent="0.25">
      <c r="B922" s="44"/>
      <c r="C922" s="44"/>
      <c r="D922" s="88"/>
    </row>
    <row r="923" spans="2:4" x14ac:dyDescent="0.25">
      <c r="B923" s="44"/>
      <c r="C923" s="44"/>
      <c r="D923" s="88"/>
    </row>
    <row r="924" spans="2:4" x14ac:dyDescent="0.25">
      <c r="B924" s="44"/>
      <c r="C924" s="44"/>
      <c r="D924" s="88"/>
    </row>
    <row r="925" spans="2:4" x14ac:dyDescent="0.25">
      <c r="B925" s="44"/>
      <c r="C925" s="44"/>
      <c r="D925" s="88"/>
    </row>
    <row r="926" spans="2:4" x14ac:dyDescent="0.25">
      <c r="B926" s="44"/>
      <c r="C926" s="44"/>
      <c r="D926" s="88"/>
    </row>
    <row r="927" spans="2:4" x14ac:dyDescent="0.25">
      <c r="B927" s="44"/>
      <c r="C927" s="44"/>
      <c r="D927" s="88"/>
    </row>
    <row r="928" spans="2:4" x14ac:dyDescent="0.25">
      <c r="B928" s="44"/>
      <c r="C928" s="44"/>
      <c r="D928" s="88"/>
    </row>
    <row r="929" spans="2:4" x14ac:dyDescent="0.25">
      <c r="B929" s="44"/>
      <c r="C929" s="44"/>
      <c r="D929" s="88"/>
    </row>
    <row r="930" spans="2:4" x14ac:dyDescent="0.25">
      <c r="B930" s="44"/>
      <c r="C930" s="44"/>
      <c r="D930" s="88"/>
    </row>
    <row r="931" spans="2:4" x14ac:dyDescent="0.25">
      <c r="B931" s="44"/>
      <c r="C931" s="44"/>
      <c r="D931" s="88"/>
    </row>
    <row r="932" spans="2:4" x14ac:dyDescent="0.25">
      <c r="B932" s="44"/>
      <c r="C932" s="44"/>
      <c r="D932" s="88"/>
    </row>
    <row r="933" spans="2:4" x14ac:dyDescent="0.25">
      <c r="B933" s="44"/>
      <c r="C933" s="44"/>
      <c r="D933" s="88"/>
    </row>
    <row r="934" spans="2:4" x14ac:dyDescent="0.25">
      <c r="B934" s="44"/>
      <c r="C934" s="44"/>
      <c r="D934" s="88"/>
    </row>
    <row r="935" spans="2:4" x14ac:dyDescent="0.25">
      <c r="B935" s="44"/>
      <c r="C935" s="44"/>
      <c r="D935" s="88"/>
    </row>
    <row r="936" spans="2:4" x14ac:dyDescent="0.25">
      <c r="B936" s="44"/>
      <c r="C936" s="44"/>
      <c r="D936" s="88"/>
    </row>
    <row r="937" spans="2:4" x14ac:dyDescent="0.25">
      <c r="B937" s="44"/>
      <c r="C937" s="44"/>
      <c r="D937" s="88"/>
    </row>
    <row r="938" spans="2:4" x14ac:dyDescent="0.25">
      <c r="B938" s="44"/>
      <c r="C938" s="44"/>
      <c r="D938" s="88"/>
    </row>
    <row r="939" spans="2:4" x14ac:dyDescent="0.25">
      <c r="B939" s="44"/>
      <c r="C939" s="44"/>
      <c r="D939" s="88"/>
    </row>
    <row r="940" spans="2:4" x14ac:dyDescent="0.25">
      <c r="B940" s="44"/>
      <c r="C940" s="44"/>
      <c r="D940" s="88"/>
    </row>
    <row r="941" spans="2:4" x14ac:dyDescent="0.25">
      <c r="B941" s="44"/>
      <c r="C941" s="44"/>
      <c r="D941" s="88"/>
    </row>
    <row r="942" spans="2:4" x14ac:dyDescent="0.25">
      <c r="B942" s="44"/>
      <c r="C942" s="44"/>
      <c r="D942" s="88"/>
    </row>
    <row r="943" spans="2:4" x14ac:dyDescent="0.25">
      <c r="B943" s="44"/>
      <c r="C943" s="44"/>
      <c r="D943" s="88"/>
    </row>
    <row r="944" spans="2:4" x14ac:dyDescent="0.25">
      <c r="B944" s="44"/>
      <c r="C944" s="44"/>
      <c r="D944" s="88"/>
    </row>
    <row r="945" spans="2:4" x14ac:dyDescent="0.25">
      <c r="B945" s="44"/>
      <c r="C945" s="44"/>
      <c r="D945" s="88"/>
    </row>
    <row r="946" spans="2:4" x14ac:dyDescent="0.25">
      <c r="B946" s="44"/>
      <c r="C946" s="44"/>
      <c r="D946" s="88"/>
    </row>
    <row r="947" spans="2:4" x14ac:dyDescent="0.25">
      <c r="B947" s="44"/>
      <c r="C947" s="44"/>
      <c r="D947" s="88"/>
    </row>
    <row r="948" spans="2:4" x14ac:dyDescent="0.25">
      <c r="B948" s="44"/>
      <c r="C948" s="44"/>
      <c r="D948" s="88"/>
    </row>
    <row r="949" spans="2:4" x14ac:dyDescent="0.25">
      <c r="B949" s="44"/>
      <c r="C949" s="44"/>
      <c r="D949" s="88"/>
    </row>
    <row r="950" spans="2:4" x14ac:dyDescent="0.25">
      <c r="B950" s="44"/>
      <c r="C950" s="44"/>
      <c r="D950" s="88"/>
    </row>
    <row r="951" spans="2:4" x14ac:dyDescent="0.25">
      <c r="B951" s="44"/>
      <c r="C951" s="44"/>
      <c r="D951" s="88"/>
    </row>
    <row r="952" spans="2:4" x14ac:dyDescent="0.25">
      <c r="B952" s="44"/>
      <c r="C952" s="44"/>
      <c r="D952" s="88"/>
    </row>
    <row r="953" spans="2:4" x14ac:dyDescent="0.25">
      <c r="B953" s="44"/>
      <c r="C953" s="44"/>
      <c r="D953" s="88"/>
    </row>
    <row r="954" spans="2:4" x14ac:dyDescent="0.25">
      <c r="B954" s="44"/>
      <c r="C954" s="44"/>
      <c r="D954" s="88"/>
    </row>
    <row r="955" spans="2:4" x14ac:dyDescent="0.25">
      <c r="B955" s="44"/>
      <c r="C955" s="44"/>
      <c r="D955" s="88"/>
    </row>
    <row r="956" spans="2:4" x14ac:dyDescent="0.25">
      <c r="B956" s="44"/>
      <c r="C956" s="44"/>
      <c r="D956" s="88"/>
    </row>
    <row r="957" spans="2:4" x14ac:dyDescent="0.25">
      <c r="B957" s="44"/>
      <c r="C957" s="44"/>
      <c r="D957" s="88"/>
    </row>
    <row r="958" spans="2:4" x14ac:dyDescent="0.25">
      <c r="B958" s="44"/>
      <c r="C958" s="44"/>
      <c r="D958" s="88"/>
    </row>
    <row r="959" spans="2:4" x14ac:dyDescent="0.25">
      <c r="B959" s="44"/>
      <c r="C959" s="44"/>
      <c r="D959" s="88"/>
    </row>
    <row r="960" spans="2:4" x14ac:dyDescent="0.25">
      <c r="B960" s="44"/>
      <c r="C960" s="44"/>
      <c r="D960" s="88"/>
    </row>
    <row r="961" spans="2:4" x14ac:dyDescent="0.25">
      <c r="B961" s="44"/>
      <c r="C961" s="44"/>
      <c r="D961" s="88"/>
    </row>
    <row r="962" spans="2:4" x14ac:dyDescent="0.25">
      <c r="B962" s="44"/>
      <c r="C962" s="44"/>
      <c r="D962" s="88"/>
    </row>
    <row r="963" spans="2:4" x14ac:dyDescent="0.25">
      <c r="B963" s="44"/>
      <c r="C963" s="44"/>
      <c r="D963" s="88"/>
    </row>
    <row r="964" spans="2:4" x14ac:dyDescent="0.25">
      <c r="B964" s="44"/>
      <c r="C964" s="44"/>
      <c r="D964" s="88"/>
    </row>
    <row r="965" spans="2:4" x14ac:dyDescent="0.25">
      <c r="B965" s="44"/>
      <c r="C965" s="44"/>
      <c r="D965" s="88"/>
    </row>
    <row r="966" spans="2:4" x14ac:dyDescent="0.25">
      <c r="B966" s="44"/>
      <c r="C966" s="44"/>
      <c r="D966" s="88"/>
    </row>
    <row r="967" spans="2:4" x14ac:dyDescent="0.25">
      <c r="B967" s="44"/>
      <c r="C967" s="44"/>
      <c r="D967" s="88"/>
    </row>
    <row r="968" spans="2:4" x14ac:dyDescent="0.25">
      <c r="B968" s="44"/>
      <c r="C968" s="44"/>
      <c r="D968" s="88"/>
    </row>
    <row r="969" spans="2:4" x14ac:dyDescent="0.25">
      <c r="B969" s="44"/>
      <c r="C969" s="44"/>
      <c r="D969" s="88"/>
    </row>
    <row r="970" spans="2:4" x14ac:dyDescent="0.25">
      <c r="B970" s="44"/>
      <c r="C970" s="44"/>
      <c r="D970" s="88"/>
    </row>
    <row r="971" spans="2:4" x14ac:dyDescent="0.25">
      <c r="B971" s="44"/>
      <c r="C971" s="44"/>
      <c r="D971" s="88"/>
    </row>
    <row r="972" spans="2:4" x14ac:dyDescent="0.25">
      <c r="B972" s="44"/>
      <c r="C972" s="44"/>
      <c r="D972" s="88"/>
    </row>
    <row r="973" spans="2:4" x14ac:dyDescent="0.25">
      <c r="B973" s="44"/>
      <c r="C973" s="44"/>
      <c r="D973" s="88"/>
    </row>
    <row r="974" spans="2:4" x14ac:dyDescent="0.25">
      <c r="B974" s="44"/>
      <c r="C974" s="44"/>
      <c r="D974" s="88"/>
    </row>
    <row r="975" spans="2:4" x14ac:dyDescent="0.25">
      <c r="B975" s="44"/>
      <c r="C975" s="44"/>
      <c r="D975" s="88"/>
    </row>
    <row r="976" spans="2:4" x14ac:dyDescent="0.25">
      <c r="B976" s="44"/>
      <c r="C976" s="44"/>
      <c r="D976" s="88"/>
    </row>
    <row r="977" spans="2:4" x14ac:dyDescent="0.25">
      <c r="B977" s="44"/>
      <c r="C977" s="44"/>
      <c r="D977" s="88"/>
    </row>
    <row r="978" spans="2:4" x14ac:dyDescent="0.25">
      <c r="B978" s="44"/>
      <c r="C978" s="44"/>
      <c r="D978" s="88"/>
    </row>
    <row r="979" spans="2:4" x14ac:dyDescent="0.25">
      <c r="B979" s="44"/>
      <c r="C979" s="44"/>
      <c r="D979" s="88"/>
    </row>
    <row r="980" spans="2:4" x14ac:dyDescent="0.25">
      <c r="B980" s="44"/>
      <c r="C980" s="44"/>
      <c r="D980" s="88"/>
    </row>
    <row r="981" spans="2:4" x14ac:dyDescent="0.25">
      <c r="B981" s="44"/>
      <c r="C981" s="44"/>
      <c r="D981" s="88"/>
    </row>
    <row r="982" spans="2:4" x14ac:dyDescent="0.25">
      <c r="B982" s="44"/>
      <c r="C982" s="44"/>
      <c r="D982" s="88"/>
    </row>
    <row r="983" spans="2:4" x14ac:dyDescent="0.25">
      <c r="B983" s="44"/>
      <c r="C983" s="44"/>
      <c r="D983" s="88"/>
    </row>
    <row r="984" spans="2:4" x14ac:dyDescent="0.25">
      <c r="B984" s="44"/>
      <c r="C984" s="44"/>
      <c r="D984" s="88"/>
    </row>
    <row r="985" spans="2:4" x14ac:dyDescent="0.25">
      <c r="B985" s="44"/>
      <c r="C985" s="44"/>
      <c r="D985" s="88"/>
    </row>
    <row r="986" spans="2:4" x14ac:dyDescent="0.25">
      <c r="B986" s="44"/>
      <c r="C986" s="44"/>
      <c r="D986" s="88"/>
    </row>
    <row r="987" spans="2:4" x14ac:dyDescent="0.25">
      <c r="B987" s="44"/>
      <c r="C987" s="44"/>
      <c r="D987" s="88"/>
    </row>
    <row r="988" spans="2:4" x14ac:dyDescent="0.25">
      <c r="B988" s="44"/>
      <c r="C988" s="44"/>
      <c r="D988" s="88"/>
    </row>
    <row r="989" spans="2:4" x14ac:dyDescent="0.25">
      <c r="B989" s="44"/>
      <c r="C989" s="44"/>
      <c r="D989" s="88"/>
    </row>
    <row r="990" spans="2:4" x14ac:dyDescent="0.25">
      <c r="B990" s="44"/>
      <c r="C990" s="44"/>
      <c r="D990" s="88"/>
    </row>
    <row r="991" spans="2:4" x14ac:dyDescent="0.25">
      <c r="B991" s="44"/>
      <c r="C991" s="44"/>
      <c r="D991" s="88"/>
    </row>
    <row r="992" spans="2:4" x14ac:dyDescent="0.25">
      <c r="B992" s="44"/>
      <c r="C992" s="44"/>
      <c r="D992" s="88"/>
    </row>
    <row r="993" spans="2:4" x14ac:dyDescent="0.25">
      <c r="B993" s="44"/>
      <c r="C993" s="44"/>
      <c r="D993" s="88"/>
    </row>
    <row r="994" spans="2:4" x14ac:dyDescent="0.25">
      <c r="B994" s="44"/>
      <c r="C994" s="44"/>
      <c r="D994" s="88"/>
    </row>
    <row r="995" spans="2:4" x14ac:dyDescent="0.25">
      <c r="B995" s="44"/>
      <c r="C995" s="44"/>
      <c r="D995" s="88"/>
    </row>
    <row r="996" spans="2:4" x14ac:dyDescent="0.25">
      <c r="B996" s="44"/>
      <c r="C996" s="44"/>
      <c r="D996" s="88"/>
    </row>
    <row r="997" spans="2:4" x14ac:dyDescent="0.25">
      <c r="B997" s="44"/>
      <c r="C997" s="44"/>
      <c r="D997" s="88"/>
    </row>
    <row r="998" spans="2:4" x14ac:dyDescent="0.25">
      <c r="B998" s="44"/>
      <c r="C998" s="44"/>
      <c r="D998" s="88"/>
    </row>
    <row r="999" spans="2:4" x14ac:dyDescent="0.25">
      <c r="B999" s="44"/>
      <c r="C999" s="44"/>
      <c r="D999" s="88"/>
    </row>
    <row r="1000" spans="2:4" x14ac:dyDescent="0.25">
      <c r="B1000" s="44"/>
      <c r="C1000" s="44"/>
      <c r="D1000" s="88"/>
    </row>
  </sheetData>
  <conditionalFormatting sqref="B3:B26">
    <cfRule type="colorScale" priority="773">
      <colorScale>
        <cfvo type="percent" val="0"/>
        <cfvo type="percent" val="100"/>
        <color theme="0" tint="-4.9989318521683403E-2"/>
        <color rgb="FFD6DCE4"/>
      </colorScale>
    </cfRule>
  </conditionalFormatting>
  <conditionalFormatting sqref="B3:D26">
    <cfRule type="expression" dxfId="285" priority="1">
      <formula>AND($B3=100%)</formula>
    </cfRule>
  </conditionalFormatting>
  <hyperlinks>
    <hyperlink ref="D15" location="'Edition de base 2019'!A1" display="Edition de base 2019"/>
    <hyperlink ref="D14" location="Dominaria!A1" display="Dominara"/>
    <hyperlink ref="D13" location="'Les combatants d''Ixalan'!A1" display="Les combattants d'Ixalan"/>
    <hyperlink ref="D12" location="Ixalan!A1" display="Ixalan"/>
    <hyperlink ref="D11" location="'L’âge de la destruction'!A1" display="L’âge de la destruction"/>
    <hyperlink ref="D10" location="Amonkhet!A1" display="Amonkhet"/>
    <hyperlink ref="D5" location="'Le serment des Sentinelles'!B3" display="Le serment des Sentinelles"/>
    <hyperlink ref="D4" location="'La bataille de Zendikar'!B3" display="La bataille de Zendikar"/>
    <hyperlink ref="D3" location="'Magic Origines'!B3" display="Magic Origines"/>
    <hyperlink ref="D9" location="'La révolte éthérique'!B3" display="La révolte éthérique"/>
    <hyperlink ref="D8" location="Kaladesh!B3" display="Kaladesh"/>
    <hyperlink ref="D7" location="'La Lune Hémertique'!B3" display="La Lune Hémertique"/>
    <hyperlink ref="D6" location="'Ténèbre sur Innistrad'!B3" display="Ténèbre sur Innistrad"/>
  </hyperlink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T718"/>
  <sheetViews>
    <sheetView showGridLines="0" zoomScaleNormal="100" workbookViewId="0"/>
  </sheetViews>
  <sheetFormatPr baseColWidth="10" defaultColWidth="11.42578125" defaultRowHeight="15" x14ac:dyDescent="0.25"/>
  <cols>
    <col min="1" max="1" width="3.140625" style="5" customWidth="1"/>
    <col min="2" max="2" width="9" style="4" customWidth="1"/>
    <col min="3" max="3" width="42.28515625" style="97" customWidth="1"/>
    <col min="4" max="4" width="8.28515625" style="99" customWidth="1"/>
    <col min="5" max="5" width="8.7109375" style="4" customWidth="1"/>
    <col min="6" max="6" width="15.7109375" style="5" customWidth="1"/>
    <col min="7" max="7" width="4.28515625" style="5" customWidth="1"/>
    <col min="8" max="8" width="8.85546875" style="55" customWidth="1"/>
    <col min="9" max="9" width="7.7109375" style="59" customWidth="1"/>
    <col min="10" max="10" width="6" style="24" customWidth="1"/>
    <col min="11" max="11" width="4.7109375" style="5" customWidth="1"/>
    <col min="12" max="12" width="2.7109375" style="5" customWidth="1"/>
    <col min="13" max="13" width="4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95"/>
      <c r="D1" s="98"/>
      <c r="E1" s="57"/>
      <c r="F1" s="55"/>
      <c r="G1" s="55"/>
      <c r="I1" s="56"/>
      <c r="J1" s="56"/>
      <c r="K1" s="192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181" t="s">
        <v>24</v>
      </c>
      <c r="C2" s="93" t="s">
        <v>25</v>
      </c>
      <c r="D2" s="93" t="s">
        <v>26</v>
      </c>
      <c r="E2" s="93" t="s">
        <v>27</v>
      </c>
      <c r="F2" s="92" t="s">
        <v>28</v>
      </c>
      <c r="G2"/>
      <c r="H2" s="129" t="s">
        <v>29</v>
      </c>
      <c r="I2" s="130" t="s">
        <v>30</v>
      </c>
      <c r="J2"/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4.45" customHeight="1" x14ac:dyDescent="0.25">
      <c r="B3" s="105">
        <v>1</v>
      </c>
      <c r="C3" s="106" t="s">
        <v>31</v>
      </c>
      <c r="D3" s="107">
        <v>1</v>
      </c>
      <c r="E3" s="108" t="s">
        <v>32</v>
      </c>
      <c r="F3" s="108" t="str">
        <f>IF(NOT(MagicOrigine[[#This Row],[Qu.]]&gt;=1),"OUI","NON")</f>
        <v>NON</v>
      </c>
      <c r="G3" s="1"/>
      <c r="H3" s="137">
        <f>IF(MagicOrigine[[#This Row],[Qu.]]-1&lt;0,0,MagicOrigine[[#This Row],[Qu.]]-1)</f>
        <v>0</v>
      </c>
      <c r="I3" s="138"/>
      <c r="J3" s="1"/>
      <c r="K3" s="193" t="s">
        <v>33</v>
      </c>
      <c r="L3" s="193"/>
      <c r="M3" s="193"/>
      <c r="N3" s="55"/>
      <c r="O3" s="55"/>
      <c r="P3" s="55"/>
      <c r="Q3" s="55"/>
      <c r="R3" s="55"/>
      <c r="S3" s="55"/>
      <c r="T3" s="55"/>
    </row>
    <row r="4" spans="2:20" ht="14.45" customHeight="1" x14ac:dyDescent="0.25">
      <c r="B4" s="109">
        <v>2</v>
      </c>
      <c r="C4" s="110" t="s">
        <v>34</v>
      </c>
      <c r="D4" s="111">
        <v>2</v>
      </c>
      <c r="E4" s="112" t="s">
        <v>32</v>
      </c>
      <c r="F4" s="112" t="str">
        <f>IF(NOT(MagicOrigine[[#This Row],[Qu.]]&gt;=1),"OUI","NON")</f>
        <v>NON</v>
      </c>
      <c r="G4" s="1"/>
      <c r="H4" s="139">
        <f>IF(MagicOrigine[[#This Row],[Qu.]]-1&lt;0,0,MagicOrigine[[#This Row],[Qu.]]-1)</f>
        <v>1</v>
      </c>
      <c r="I4" s="123"/>
      <c r="J4" s="1"/>
      <c r="K4" s="194"/>
      <c r="L4" s="194"/>
      <c r="M4" s="194"/>
      <c r="N4" s="55"/>
      <c r="O4" s="55"/>
      <c r="P4" s="55"/>
      <c r="Q4" s="55"/>
      <c r="R4" s="55"/>
      <c r="S4"/>
      <c r="T4" s="15"/>
    </row>
    <row r="5" spans="2:20" ht="14.25" customHeight="1" x14ac:dyDescent="0.25">
      <c r="B5" s="113">
        <v>3</v>
      </c>
      <c r="C5" s="114" t="s">
        <v>35</v>
      </c>
      <c r="D5" s="111">
        <v>1</v>
      </c>
      <c r="E5" s="112" t="s">
        <v>36</v>
      </c>
      <c r="F5" s="112" t="str">
        <f>IF(NOT(MagicOrigine[[#This Row],[Qu.]]&gt;=1),"OUI","NON")</f>
        <v>NON</v>
      </c>
      <c r="G5" s="1"/>
      <c r="H5" s="139">
        <f>IF(MagicOrigine[[#This Row],[Qu.]]-1&lt;0,0,MagicOrigine[[#This Row],[Qu.]]-1)</f>
        <v>0</v>
      </c>
      <c r="I5" s="140"/>
      <c r="J5" s="18"/>
      <c r="K5" s="100">
        <f>COUNTIF(D3:D304,"&gt;0")</f>
        <v>245</v>
      </c>
      <c r="L5" s="100" t="s">
        <v>37</v>
      </c>
      <c r="M5" s="101">
        <f>COUNTA(C3:C304)</f>
        <v>302</v>
      </c>
      <c r="N5" s="55"/>
      <c r="O5" s="179"/>
      <c r="P5" s="55"/>
      <c r="Q5" s="55"/>
      <c r="R5" s="55"/>
      <c r="S5" s="16"/>
      <c r="T5" s="17"/>
    </row>
    <row r="6" spans="2:20" ht="14.45" customHeight="1" x14ac:dyDescent="0.25">
      <c r="B6" s="113">
        <v>4</v>
      </c>
      <c r="C6" s="114" t="s">
        <v>38</v>
      </c>
      <c r="D6" s="111">
        <v>0</v>
      </c>
      <c r="E6" s="112" t="s">
        <v>39</v>
      </c>
      <c r="F6" s="112" t="str">
        <f>IF(NOT(MagicOrigine[[#This Row],[Qu.]]&gt;=1),"OUI","NON")</f>
        <v>OUI</v>
      </c>
      <c r="G6" s="1"/>
      <c r="H6" s="139">
        <f>IF(MagicOrigine[[#This Row],[Qu.]]-1&lt;0,0,MagicOrigine[[#This Row],[Qu.]]-1)</f>
        <v>0</v>
      </c>
      <c r="I6" s="141"/>
      <c r="J6" s="13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2:20" ht="14.45" customHeight="1" x14ac:dyDescent="0.25">
      <c r="B7" s="109">
        <v>5</v>
      </c>
      <c r="C7" s="110" t="s">
        <v>40</v>
      </c>
      <c r="D7" s="111">
        <v>2</v>
      </c>
      <c r="E7" s="112" t="s">
        <v>32</v>
      </c>
      <c r="F7" s="112" t="str">
        <f>IF(NOT(MagicOrigine[[#This Row],[Qu.]]&gt;=1),"OUI","NON")</f>
        <v>NON</v>
      </c>
      <c r="G7" s="1"/>
      <c r="H7" s="139">
        <f>IF(MagicOrigine[[#This Row],[Qu.]]-1&lt;0,0,MagicOrigine[[#This Row],[Qu.]]-1)</f>
        <v>1</v>
      </c>
      <c r="I7" s="141"/>
      <c r="J7" s="13"/>
      <c r="K7" s="193" t="s">
        <v>0</v>
      </c>
      <c r="L7" s="193"/>
      <c r="M7" s="193"/>
      <c r="N7"/>
      <c r="O7"/>
      <c r="P7" s="55"/>
      <c r="Q7" s="55"/>
      <c r="R7" s="55"/>
      <c r="S7" s="55"/>
      <c r="T7" s="55"/>
    </row>
    <row r="8" spans="2:20" ht="14.45" customHeight="1" x14ac:dyDescent="0.25">
      <c r="B8" s="109">
        <v>6</v>
      </c>
      <c r="C8" s="110" t="s">
        <v>41</v>
      </c>
      <c r="D8" s="111">
        <v>2</v>
      </c>
      <c r="E8" s="112" t="s">
        <v>32</v>
      </c>
      <c r="F8" s="112" t="str">
        <f>IF(NOT(MagicOrigine[[#This Row],[Qu.]]&gt;=1),"OUI","NON")</f>
        <v>NON</v>
      </c>
      <c r="G8" s="1"/>
      <c r="H8" s="139">
        <f>IF(MagicOrigine[[#This Row],[Qu.]]-1&lt;0,0,MagicOrigine[[#This Row],[Qu.]]-1)</f>
        <v>1</v>
      </c>
      <c r="I8" s="141"/>
      <c r="J8" s="13"/>
      <c r="K8" s="193"/>
      <c r="L8" s="193"/>
      <c r="M8" s="193"/>
      <c r="N8"/>
      <c r="O8"/>
      <c r="P8" s="55"/>
      <c r="Q8" s="55"/>
      <c r="R8" s="55"/>
      <c r="S8" s="55"/>
      <c r="T8" s="55"/>
    </row>
    <row r="9" spans="2:20" ht="15.75" customHeight="1" x14ac:dyDescent="0.25">
      <c r="B9" s="109">
        <v>7</v>
      </c>
      <c r="C9" s="110" t="s">
        <v>42</v>
      </c>
      <c r="D9" s="111">
        <v>1</v>
      </c>
      <c r="E9" s="112" t="s">
        <v>36</v>
      </c>
      <c r="F9" s="112" t="str">
        <f>IF(NOT(MagicOrigine[[#This Row],[Qu.]]&gt;=1),"OUI","NON")</f>
        <v>NON</v>
      </c>
      <c r="G9" s="1"/>
      <c r="H9" s="139">
        <f>IF(MagicOrigine[[#This Row],[Qu.]]-1&lt;0,0,MagicOrigine[[#This Row],[Qu.]]-1)</f>
        <v>0</v>
      </c>
      <c r="I9" s="141"/>
      <c r="J9" s="13"/>
      <c r="K9" s="191">
        <f>COUNTIF(D3:D304,"&gt;0")/COUNTA(C3:C304)</f>
        <v>0.8112582781456954</v>
      </c>
      <c r="L9" s="191"/>
      <c r="M9" s="191"/>
      <c r="N9"/>
      <c r="O9"/>
      <c r="P9" s="55"/>
      <c r="Q9" s="55"/>
      <c r="R9" s="55"/>
      <c r="S9" s="55"/>
      <c r="T9" s="55"/>
    </row>
    <row r="10" spans="2:20" x14ac:dyDescent="0.25">
      <c r="B10" s="115">
        <v>8</v>
      </c>
      <c r="C10" s="116" t="s">
        <v>43</v>
      </c>
      <c r="D10" s="111">
        <v>3</v>
      </c>
      <c r="E10" s="112" t="s">
        <v>32</v>
      </c>
      <c r="F10" s="112" t="str">
        <f>IF(NOT(MagicOrigine[[#This Row],[Qu.]]&gt;=1),"OUI","NON")</f>
        <v>NON</v>
      </c>
      <c r="G10" s="1"/>
      <c r="H10" s="139">
        <f>IF(MagicOrigine[[#This Row],[Qu.]]-1&lt;0,0,MagicOrigine[[#This Row],[Qu.]]-1)</f>
        <v>2</v>
      </c>
      <c r="I10" s="141"/>
      <c r="J10" s="13"/>
      <c r="K10"/>
      <c r="L10"/>
      <c r="M10"/>
      <c r="N10"/>
      <c r="O10"/>
      <c r="P10" s="55"/>
      <c r="Q10" s="55"/>
      <c r="R10" s="55"/>
      <c r="S10" s="55"/>
      <c r="T10" s="55"/>
    </row>
    <row r="11" spans="2:20" x14ac:dyDescent="0.25">
      <c r="B11" s="113">
        <v>9</v>
      </c>
      <c r="C11" s="114" t="s">
        <v>44</v>
      </c>
      <c r="D11" s="111">
        <v>3</v>
      </c>
      <c r="E11" s="112" t="s">
        <v>32</v>
      </c>
      <c r="F11" s="112" t="str">
        <f>IF(NOT(MagicOrigine[[#This Row],[Qu.]]&gt;=1),"OUI","NON")</f>
        <v>NON</v>
      </c>
      <c r="G11" s="1"/>
      <c r="H11" s="139">
        <f>IF(MagicOrigine[[#This Row],[Qu.]]-1&lt;0,0,MagicOrigine[[#This Row],[Qu.]]-1)</f>
        <v>2</v>
      </c>
      <c r="I11" s="141"/>
      <c r="J11" s="13"/>
      <c r="K11"/>
      <c r="L11"/>
      <c r="M11"/>
      <c r="N11"/>
      <c r="O11"/>
      <c r="P11" s="55"/>
      <c r="Q11" s="55"/>
      <c r="R11" s="55"/>
      <c r="S11" s="55"/>
      <c r="T11" s="55"/>
    </row>
    <row r="12" spans="2:20" x14ac:dyDescent="0.25">
      <c r="B12" s="109">
        <v>10</v>
      </c>
      <c r="C12" s="110" t="s">
        <v>45</v>
      </c>
      <c r="D12" s="111">
        <v>2</v>
      </c>
      <c r="E12" s="112" t="s">
        <v>32</v>
      </c>
      <c r="F12" s="112" t="str">
        <f>IF(NOT(MagicOrigine[[#This Row],[Qu.]]&gt;=1),"OUI","NON")</f>
        <v>NON</v>
      </c>
      <c r="G12" s="1"/>
      <c r="H12" s="139">
        <f>IF(MagicOrigine[[#This Row],[Qu.]]-1&lt;0,0,MagicOrigine[[#This Row],[Qu.]]-1)</f>
        <v>1</v>
      </c>
      <c r="I12" s="141"/>
      <c r="J12" s="13"/>
      <c r="K12"/>
      <c r="L12"/>
      <c r="M12"/>
      <c r="N12" s="55"/>
      <c r="O12" s="55"/>
      <c r="P12" s="55"/>
      <c r="Q12" s="55"/>
      <c r="R12" s="55"/>
      <c r="S12" s="55"/>
      <c r="T12" s="55"/>
    </row>
    <row r="13" spans="2:20" x14ac:dyDescent="0.25">
      <c r="B13" s="113">
        <v>11</v>
      </c>
      <c r="C13" s="114" t="s">
        <v>46</v>
      </c>
      <c r="D13" s="111">
        <v>1</v>
      </c>
      <c r="E13" s="112" t="s">
        <v>36</v>
      </c>
      <c r="F13" s="112" t="str">
        <f>IF(NOT(MagicOrigine[[#This Row],[Qu.]]&gt;=1),"OUI","NON")</f>
        <v>NON</v>
      </c>
      <c r="G13" s="1"/>
      <c r="H13" s="139">
        <f>IF(MagicOrigine[[#This Row],[Qu.]]-1&lt;0,0,MagicOrigine[[#This Row],[Qu.]]-1)</f>
        <v>0</v>
      </c>
      <c r="I13" s="141"/>
      <c r="J13" s="13"/>
      <c r="K13"/>
      <c r="L13"/>
      <c r="M13"/>
      <c r="N13" s="55"/>
      <c r="O13" s="55"/>
      <c r="P13" s="55"/>
      <c r="Q13" s="55"/>
      <c r="R13" s="55"/>
      <c r="S13" s="55"/>
      <c r="T13" s="55"/>
    </row>
    <row r="14" spans="2:20" x14ac:dyDescent="0.25">
      <c r="B14" s="113">
        <v>12</v>
      </c>
      <c r="C14" s="114" t="s">
        <v>47</v>
      </c>
      <c r="D14" s="111">
        <v>2</v>
      </c>
      <c r="E14" s="112" t="s">
        <v>32</v>
      </c>
      <c r="F14" s="112" t="str">
        <f>IF(NOT(MagicOrigine[[#This Row],[Qu.]]&gt;=1),"OUI","NON")</f>
        <v>NON</v>
      </c>
      <c r="G14" s="1"/>
      <c r="H14" s="139">
        <f>IF(MagicOrigine[[#This Row],[Qu.]]-1&lt;0,0,MagicOrigine[[#This Row],[Qu.]]-1)</f>
        <v>1</v>
      </c>
      <c r="I14" s="141"/>
      <c r="J14" s="13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113">
        <v>13</v>
      </c>
      <c r="C15" s="114" t="s">
        <v>48</v>
      </c>
      <c r="D15" s="111">
        <v>3</v>
      </c>
      <c r="E15" s="112" t="s">
        <v>32</v>
      </c>
      <c r="F15" s="112" t="str">
        <f>IF(NOT(MagicOrigine[[#This Row],[Qu.]]&gt;=1),"OUI","NON")</f>
        <v>NON</v>
      </c>
      <c r="G15" s="1"/>
      <c r="H15" s="139">
        <f>IF(MagicOrigine[[#This Row],[Qu.]]-1&lt;0,0,MagicOrigine[[#This Row],[Qu.]]-1)</f>
        <v>2</v>
      </c>
      <c r="I15" s="141"/>
      <c r="J15" s="13"/>
      <c r="K15" s="54"/>
      <c r="L15" s="54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115">
        <v>14</v>
      </c>
      <c r="C16" s="116" t="s">
        <v>49</v>
      </c>
      <c r="D16" s="111">
        <v>1</v>
      </c>
      <c r="E16" s="112" t="s">
        <v>50</v>
      </c>
      <c r="F16" s="112" t="str">
        <f>IF(NOT(MagicOrigine[[#This Row],[Qu.]]&gt;=1),"OUI","NON")</f>
        <v>NON</v>
      </c>
      <c r="G16" s="1"/>
      <c r="H16" s="139">
        <f>IF(MagicOrigine[[#This Row],[Qu.]]-1&lt;0,0,MagicOrigine[[#This Row],[Qu.]]-1)</f>
        <v>0</v>
      </c>
      <c r="I16" s="141"/>
      <c r="J16" s="13"/>
      <c r="K16" s="55"/>
      <c r="L16" s="55"/>
      <c r="M16" s="55"/>
      <c r="N16" s="55"/>
      <c r="O16" s="55"/>
      <c r="P16" s="55"/>
      <c r="Q16" s="55"/>
      <c r="R16" s="55"/>
      <c r="S16" s="55"/>
      <c r="T16" s="55"/>
    </row>
    <row r="17" spans="2:10" x14ac:dyDescent="0.25">
      <c r="B17" s="109">
        <v>15</v>
      </c>
      <c r="C17" s="110" t="s">
        <v>51</v>
      </c>
      <c r="D17" s="111">
        <v>3</v>
      </c>
      <c r="E17" s="112" t="s">
        <v>32</v>
      </c>
      <c r="F17" s="112" t="str">
        <f>IF(NOT(MagicOrigine[[#This Row],[Qu.]]&gt;=1),"OUI","NON")</f>
        <v>NON</v>
      </c>
      <c r="G17" s="1"/>
      <c r="H17" s="139">
        <f>IF(MagicOrigine[[#This Row],[Qu.]]-1&lt;0,0,MagicOrigine[[#This Row],[Qu.]]-1)</f>
        <v>2</v>
      </c>
      <c r="I17" s="141"/>
      <c r="J17" s="13"/>
    </row>
    <row r="18" spans="2:10" x14ac:dyDescent="0.25">
      <c r="B18" s="115">
        <v>16</v>
      </c>
      <c r="C18" s="116" t="s">
        <v>52</v>
      </c>
      <c r="D18" s="111">
        <v>0</v>
      </c>
      <c r="E18" s="112" t="s">
        <v>50</v>
      </c>
      <c r="F18" s="112" t="str">
        <f>IF(NOT(MagicOrigine[[#This Row],[Qu.]]&gt;=1),"OUI","NON")</f>
        <v>OUI</v>
      </c>
      <c r="G18" s="1"/>
      <c r="H18" s="139">
        <f>IF(MagicOrigine[[#This Row],[Qu.]]-1&lt;0,0,MagicOrigine[[#This Row],[Qu.]]-1)</f>
        <v>0</v>
      </c>
      <c r="I18" s="141"/>
      <c r="J18" s="13"/>
    </row>
    <row r="19" spans="2:10" ht="15" customHeight="1" x14ac:dyDescent="0.25">
      <c r="B19" s="113">
        <v>17</v>
      </c>
      <c r="C19" s="114" t="s">
        <v>53</v>
      </c>
      <c r="D19" s="111">
        <v>3</v>
      </c>
      <c r="E19" s="112" t="s">
        <v>32</v>
      </c>
      <c r="F19" s="112" t="str">
        <f>IF(NOT(MagicOrigine[[#This Row],[Qu.]]&gt;=1),"OUI","NON")</f>
        <v>NON</v>
      </c>
      <c r="G19" s="1"/>
      <c r="H19" s="139">
        <f>IF(MagicOrigine[[#This Row],[Qu.]]-1&lt;0,0,MagicOrigine[[#This Row],[Qu.]]-1)</f>
        <v>2</v>
      </c>
      <c r="I19" s="141"/>
      <c r="J19" s="13"/>
    </row>
    <row r="20" spans="2:10" ht="15" customHeight="1" x14ac:dyDescent="0.25">
      <c r="B20" s="115">
        <v>18</v>
      </c>
      <c r="C20" s="116" t="s">
        <v>54</v>
      </c>
      <c r="D20" s="111">
        <v>4</v>
      </c>
      <c r="E20" s="112" t="s">
        <v>32</v>
      </c>
      <c r="F20" s="112" t="str">
        <f>IF(NOT(MagicOrigine[[#This Row],[Qu.]]&gt;=1),"OUI","NON")</f>
        <v>NON</v>
      </c>
      <c r="G20" s="1"/>
      <c r="H20" s="139">
        <f>IF(MagicOrigine[[#This Row],[Qu.]]-1&lt;0,0,MagicOrigine[[#This Row],[Qu.]]-1)</f>
        <v>3</v>
      </c>
      <c r="I20" s="141"/>
      <c r="J20" s="13"/>
    </row>
    <row r="21" spans="2:10" x14ac:dyDescent="0.25">
      <c r="B21" s="113">
        <v>19</v>
      </c>
      <c r="C21" s="114" t="s">
        <v>55</v>
      </c>
      <c r="D21" s="111">
        <v>0</v>
      </c>
      <c r="E21" s="112" t="s">
        <v>50</v>
      </c>
      <c r="F21" s="112" t="str">
        <f>IF(NOT(MagicOrigine[[#This Row],[Qu.]]&gt;=1),"OUI","NON")</f>
        <v>OUI</v>
      </c>
      <c r="G21" s="1"/>
      <c r="H21" s="139">
        <f>IF(MagicOrigine[[#This Row],[Qu.]]-1&lt;0,0,MagicOrigine[[#This Row],[Qu.]]-1)</f>
        <v>0</v>
      </c>
      <c r="I21" s="141"/>
      <c r="J21" s="13"/>
    </row>
    <row r="22" spans="2:10" x14ac:dyDescent="0.25">
      <c r="B22" s="109">
        <v>20</v>
      </c>
      <c r="C22" s="110" t="s">
        <v>56</v>
      </c>
      <c r="D22" s="111">
        <v>2</v>
      </c>
      <c r="E22" s="112" t="s">
        <v>32</v>
      </c>
      <c r="F22" s="112" t="str">
        <f>IF(NOT(MagicOrigine[[#This Row],[Qu.]]&gt;=1),"OUI","NON")</f>
        <v>NON</v>
      </c>
      <c r="G22" s="1"/>
      <c r="H22" s="139">
        <f>IF(MagicOrigine[[#This Row],[Qu.]]-1&lt;0,0,MagicOrigine[[#This Row],[Qu.]]-1)</f>
        <v>1</v>
      </c>
      <c r="I22" s="141"/>
      <c r="J22" s="13"/>
    </row>
    <row r="23" spans="2:10" ht="15" customHeight="1" x14ac:dyDescent="0.25">
      <c r="B23" s="113">
        <v>21</v>
      </c>
      <c r="C23" s="114" t="s">
        <v>57</v>
      </c>
      <c r="D23" s="111">
        <v>0</v>
      </c>
      <c r="E23" s="112" t="s">
        <v>50</v>
      </c>
      <c r="F23" s="112" t="str">
        <f>IF(NOT(MagicOrigine[[#This Row],[Qu.]]&gt;=1),"OUI","NON")</f>
        <v>OUI</v>
      </c>
      <c r="G23" s="1"/>
      <c r="H23" s="139">
        <f>IF(MagicOrigine[[#This Row],[Qu.]]-1&lt;0,0,MagicOrigine[[#This Row],[Qu.]]-1)</f>
        <v>0</v>
      </c>
      <c r="I23" s="141"/>
      <c r="J23" s="13"/>
    </row>
    <row r="24" spans="2:10" ht="15" customHeight="1" x14ac:dyDescent="0.25">
      <c r="B24" s="113">
        <v>22</v>
      </c>
      <c r="C24" s="114" t="s">
        <v>58</v>
      </c>
      <c r="D24" s="111">
        <v>1</v>
      </c>
      <c r="E24" s="112" t="s">
        <v>36</v>
      </c>
      <c r="F24" s="112" t="str">
        <f>IF(NOT(MagicOrigine[[#This Row],[Qu.]]&gt;=1),"OUI","NON")</f>
        <v>NON</v>
      </c>
      <c r="G24" s="1"/>
      <c r="H24" s="139">
        <f>IF(MagicOrigine[[#This Row],[Qu.]]-1&lt;0,0,MagicOrigine[[#This Row],[Qu.]]-1)</f>
        <v>0</v>
      </c>
      <c r="I24" s="141"/>
      <c r="J24" s="13"/>
    </row>
    <row r="25" spans="2:10" x14ac:dyDescent="0.25">
      <c r="B25" s="113">
        <v>23</v>
      </c>
      <c r="C25" s="114" t="s">
        <v>59</v>
      </c>
      <c r="D25" s="111">
        <v>0</v>
      </c>
      <c r="E25" s="117" t="s">
        <v>39</v>
      </c>
      <c r="F25" s="112" t="str">
        <f>IF(NOT(MagicOrigine[[#This Row],[Qu.]]&gt;=1),"OUI","NON")</f>
        <v>OUI</v>
      </c>
      <c r="G25" s="1"/>
      <c r="H25" s="139">
        <f>IF(MagicOrigine[[#This Row],[Qu.]]-1&lt;0,0,MagicOrigine[[#This Row],[Qu.]]-1)</f>
        <v>0</v>
      </c>
      <c r="I25" s="141"/>
      <c r="J25" s="13"/>
    </row>
    <row r="26" spans="2:10" x14ac:dyDescent="0.25">
      <c r="B26" s="113">
        <v>24</v>
      </c>
      <c r="C26" s="114" t="s">
        <v>60</v>
      </c>
      <c r="D26" s="111">
        <v>0</v>
      </c>
      <c r="E26" s="112" t="s">
        <v>50</v>
      </c>
      <c r="F26" s="112" t="str">
        <f>IF(NOT(MagicOrigine[[#This Row],[Qu.]]&gt;=1),"OUI","NON")</f>
        <v>OUI</v>
      </c>
      <c r="G26" s="1"/>
      <c r="H26" s="139">
        <f>IF(MagicOrigine[[#This Row],[Qu.]]-1&lt;0,0,MagicOrigine[[#This Row],[Qu.]]-1)</f>
        <v>0</v>
      </c>
      <c r="I26" s="141"/>
      <c r="J26" s="13"/>
    </row>
    <row r="27" spans="2:10" x14ac:dyDescent="0.25">
      <c r="B27" s="113">
        <v>25</v>
      </c>
      <c r="C27" s="114" t="s">
        <v>61</v>
      </c>
      <c r="D27" s="111">
        <v>3</v>
      </c>
      <c r="E27" s="112" t="s">
        <v>32</v>
      </c>
      <c r="F27" s="112" t="str">
        <f>IF(NOT(MagicOrigine[[#This Row],[Qu.]]&gt;=1),"OUI","NON")</f>
        <v>NON</v>
      </c>
      <c r="G27" s="1"/>
      <c r="H27" s="139">
        <f>IF(MagicOrigine[[#This Row],[Qu.]]-1&lt;0,0,MagicOrigine[[#This Row],[Qu.]]-1)</f>
        <v>2</v>
      </c>
      <c r="I27" s="141"/>
      <c r="J27" s="13"/>
    </row>
    <row r="28" spans="2:10" x14ac:dyDescent="0.25">
      <c r="B28" s="115">
        <v>26</v>
      </c>
      <c r="C28" s="116" t="s">
        <v>62</v>
      </c>
      <c r="D28" s="111">
        <v>3</v>
      </c>
      <c r="E28" s="112" t="s">
        <v>32</v>
      </c>
      <c r="F28" s="112" t="str">
        <f>IF(NOT(MagicOrigine[[#This Row],[Qu.]]&gt;=1),"OUI","NON")</f>
        <v>NON</v>
      </c>
      <c r="G28" s="1"/>
      <c r="H28" s="139">
        <f>IF(MagicOrigine[[#This Row],[Qu.]]-1&lt;0,0,MagicOrigine[[#This Row],[Qu.]]-1)</f>
        <v>2</v>
      </c>
      <c r="I28" s="141"/>
      <c r="J28" s="13"/>
    </row>
    <row r="29" spans="2:10" x14ac:dyDescent="0.25">
      <c r="B29" s="113">
        <v>27</v>
      </c>
      <c r="C29" s="114" t="s">
        <v>63</v>
      </c>
      <c r="D29" s="111">
        <v>1</v>
      </c>
      <c r="E29" s="112" t="s">
        <v>36</v>
      </c>
      <c r="F29" s="112" t="str">
        <f>IF(NOT(MagicOrigine[[#This Row],[Qu.]]&gt;=1),"OUI","NON")</f>
        <v>NON</v>
      </c>
      <c r="G29" s="1"/>
      <c r="H29" s="139">
        <f>IF(MagicOrigine[[#This Row],[Qu.]]-1&lt;0,0,MagicOrigine[[#This Row],[Qu.]]-1)</f>
        <v>0</v>
      </c>
      <c r="I29" s="141"/>
      <c r="J29" s="13"/>
    </row>
    <row r="30" spans="2:10" x14ac:dyDescent="0.25">
      <c r="B30" s="109">
        <v>28</v>
      </c>
      <c r="C30" s="110" t="s">
        <v>64</v>
      </c>
      <c r="D30" s="111">
        <v>1</v>
      </c>
      <c r="E30" s="112" t="s">
        <v>36</v>
      </c>
      <c r="F30" s="112" t="str">
        <f>IF(NOT(MagicOrigine[[#This Row],[Qu.]]&gt;=1),"OUI","NON")</f>
        <v>NON</v>
      </c>
      <c r="G30" s="1"/>
      <c r="H30" s="139">
        <f>IF(MagicOrigine[[#This Row],[Qu.]]-1&lt;0,0,MagicOrigine[[#This Row],[Qu.]]-1)</f>
        <v>0</v>
      </c>
      <c r="I30" s="141">
        <v>1</v>
      </c>
      <c r="J30" s="13"/>
    </row>
    <row r="31" spans="2:10" x14ac:dyDescent="0.25">
      <c r="B31" s="113">
        <v>29</v>
      </c>
      <c r="C31" s="114" t="s">
        <v>65</v>
      </c>
      <c r="D31" s="111">
        <v>1</v>
      </c>
      <c r="E31" s="112" t="s">
        <v>50</v>
      </c>
      <c r="F31" s="112" t="str">
        <f>IF(NOT(MagicOrigine[[#This Row],[Qu.]]&gt;=1),"OUI","NON")</f>
        <v>NON</v>
      </c>
      <c r="G31" s="1"/>
      <c r="H31" s="139">
        <f>IF(MagicOrigine[[#This Row],[Qu.]]-1&lt;0,0,MagicOrigine[[#This Row],[Qu.]]-1)</f>
        <v>0</v>
      </c>
      <c r="I31" s="141">
        <v>1</v>
      </c>
      <c r="J31" s="13"/>
    </row>
    <row r="32" spans="2:10" x14ac:dyDescent="0.25">
      <c r="B32" s="113">
        <v>30</v>
      </c>
      <c r="C32" s="114" t="s">
        <v>66</v>
      </c>
      <c r="D32" s="111">
        <v>1</v>
      </c>
      <c r="E32" s="112" t="s">
        <v>36</v>
      </c>
      <c r="F32" s="112" t="str">
        <f>IF(NOT(MagicOrigine[[#This Row],[Qu.]]&gt;=1),"OUI","NON")</f>
        <v>NON</v>
      </c>
      <c r="G32" s="1"/>
      <c r="H32" s="139">
        <f>IF(MagicOrigine[[#This Row],[Qu.]]-1&lt;0,0,MagicOrigine[[#This Row],[Qu.]]-1)</f>
        <v>0</v>
      </c>
      <c r="I32" s="141"/>
      <c r="J32" s="13"/>
    </row>
    <row r="33" spans="2:12" x14ac:dyDescent="0.25">
      <c r="B33" s="113">
        <v>31</v>
      </c>
      <c r="C33" s="114" t="s">
        <v>67</v>
      </c>
      <c r="D33" s="111">
        <v>1</v>
      </c>
      <c r="E33" s="112" t="s">
        <v>50</v>
      </c>
      <c r="F33" s="112" t="str">
        <f>IF(NOT(MagicOrigine[[#This Row],[Qu.]]&gt;=1),"OUI","NON")</f>
        <v>NON</v>
      </c>
      <c r="G33" s="1"/>
      <c r="H33" s="139">
        <f>IF(MagicOrigine[[#This Row],[Qu.]]-1&lt;0,0,MagicOrigine[[#This Row],[Qu.]]-1)</f>
        <v>0</v>
      </c>
      <c r="I33" s="141"/>
      <c r="J33" s="13"/>
      <c r="K33" s="55"/>
      <c r="L33" s="55"/>
    </row>
    <row r="34" spans="2:12" x14ac:dyDescent="0.25">
      <c r="B34" s="109">
        <v>32</v>
      </c>
      <c r="C34" s="110" t="s">
        <v>68</v>
      </c>
      <c r="D34" s="111">
        <v>2</v>
      </c>
      <c r="E34" s="112" t="s">
        <v>32</v>
      </c>
      <c r="F34" s="112" t="str">
        <f>IF(NOT(MagicOrigine[[#This Row],[Qu.]]&gt;=1),"OUI","NON")</f>
        <v>NON</v>
      </c>
      <c r="G34" s="1"/>
      <c r="H34" s="139">
        <f>IF(MagicOrigine[[#This Row],[Qu.]]-1&lt;0,0,MagicOrigine[[#This Row],[Qu.]]-1)</f>
        <v>1</v>
      </c>
      <c r="I34" s="141"/>
      <c r="J34" s="13"/>
      <c r="K34" s="46"/>
      <c r="L34" s="46"/>
    </row>
    <row r="35" spans="2:12" x14ac:dyDescent="0.25">
      <c r="B35" s="113">
        <v>33</v>
      </c>
      <c r="C35" s="114" t="s">
        <v>69</v>
      </c>
      <c r="D35" s="111">
        <v>0</v>
      </c>
      <c r="E35" s="112" t="s">
        <v>39</v>
      </c>
      <c r="F35" s="112" t="str">
        <f>IF(NOT(MagicOrigine[[#This Row],[Qu.]]&gt;=1),"OUI","NON")</f>
        <v>OUI</v>
      </c>
      <c r="G35" s="1"/>
      <c r="H35" s="139">
        <f>IF(MagicOrigine[[#This Row],[Qu.]]-1&lt;0,0,MagicOrigine[[#This Row],[Qu.]]-1)</f>
        <v>0</v>
      </c>
      <c r="I35" s="141"/>
      <c r="J35" s="13"/>
      <c r="K35" s="55"/>
      <c r="L35" s="55"/>
    </row>
    <row r="36" spans="2:12" x14ac:dyDescent="0.25">
      <c r="B36" s="113">
        <v>34</v>
      </c>
      <c r="C36" s="114" t="s">
        <v>70</v>
      </c>
      <c r="D36" s="111">
        <v>3</v>
      </c>
      <c r="E36" s="112" t="s">
        <v>32</v>
      </c>
      <c r="F36" s="112" t="str">
        <f>IF(NOT(MagicOrigine[[#This Row],[Qu.]]&gt;=1),"OUI","NON")</f>
        <v>NON</v>
      </c>
      <c r="G36" s="1"/>
      <c r="H36" s="139">
        <f>IF(MagicOrigine[[#This Row],[Qu.]]-1&lt;0,0,MagicOrigine[[#This Row],[Qu.]]-1)</f>
        <v>2</v>
      </c>
      <c r="I36" s="141"/>
      <c r="J36" s="13"/>
      <c r="K36" s="55"/>
      <c r="L36" s="55"/>
    </row>
    <row r="37" spans="2:12" x14ac:dyDescent="0.25">
      <c r="B37" s="113">
        <v>35</v>
      </c>
      <c r="C37" s="114" t="s">
        <v>71</v>
      </c>
      <c r="D37" s="111">
        <v>1</v>
      </c>
      <c r="E37" s="112" t="s">
        <v>36</v>
      </c>
      <c r="F37" s="112" t="str">
        <f>IF(NOT(MagicOrigine[[#This Row],[Qu.]]&gt;=1),"OUI","NON")</f>
        <v>NON</v>
      </c>
      <c r="G37" s="1"/>
      <c r="H37" s="139">
        <f>IF(MagicOrigine[[#This Row],[Qu.]]-1&lt;0,0,MagicOrigine[[#This Row],[Qu.]]-1)</f>
        <v>0</v>
      </c>
      <c r="I37" s="141"/>
      <c r="J37" s="13"/>
      <c r="K37" s="55"/>
      <c r="L37" s="55"/>
    </row>
    <row r="38" spans="2:12" x14ac:dyDescent="0.25">
      <c r="B38" s="113">
        <v>36</v>
      </c>
      <c r="C38" s="114" t="s">
        <v>72</v>
      </c>
      <c r="D38" s="111">
        <v>4</v>
      </c>
      <c r="E38" s="112" t="s">
        <v>32</v>
      </c>
      <c r="F38" s="112" t="str">
        <f>IF(NOT(MagicOrigine[[#This Row],[Qu.]]&gt;=1),"OUI","NON")</f>
        <v>NON</v>
      </c>
      <c r="G38" s="1"/>
      <c r="H38" s="139">
        <f>IF(MagicOrigine[[#This Row],[Qu.]]-1&lt;0,0,MagicOrigine[[#This Row],[Qu.]]-1)</f>
        <v>3</v>
      </c>
      <c r="I38" s="141"/>
      <c r="J38" s="13"/>
      <c r="K38" s="55"/>
      <c r="L38" s="55"/>
    </row>
    <row r="39" spans="2:12" x14ac:dyDescent="0.25">
      <c r="B39" s="113">
        <v>37</v>
      </c>
      <c r="C39" s="114" t="s">
        <v>73</v>
      </c>
      <c r="D39" s="111">
        <v>1</v>
      </c>
      <c r="E39" s="112" t="s">
        <v>36</v>
      </c>
      <c r="F39" s="112" t="str">
        <f>IF(NOT(MagicOrigine[[#This Row],[Qu.]]&gt;=1),"OUI","NON")</f>
        <v>NON</v>
      </c>
      <c r="G39" s="1"/>
      <c r="H39" s="139">
        <f>IF(MagicOrigine[[#This Row],[Qu.]]-1&lt;0,0,MagicOrigine[[#This Row],[Qu.]]-1)</f>
        <v>0</v>
      </c>
      <c r="I39" s="141"/>
      <c r="J39" s="13"/>
      <c r="K39" s="55"/>
      <c r="L39" s="55"/>
    </row>
    <row r="40" spans="2:12" x14ac:dyDescent="0.25">
      <c r="B40" s="113">
        <v>38</v>
      </c>
      <c r="C40" s="114" t="s">
        <v>74</v>
      </c>
      <c r="D40" s="111">
        <v>0</v>
      </c>
      <c r="E40" s="112" t="s">
        <v>50</v>
      </c>
      <c r="F40" s="112" t="str">
        <f>IF(NOT(MagicOrigine[[#This Row],[Qu.]]&gt;=1),"OUI","NON")</f>
        <v>OUI</v>
      </c>
      <c r="G40" s="1"/>
      <c r="H40" s="139">
        <f>IF(MagicOrigine[[#This Row],[Qu.]]-1&lt;0,0,MagicOrigine[[#This Row],[Qu.]]-1)</f>
        <v>0</v>
      </c>
      <c r="I40" s="141"/>
      <c r="J40" s="13"/>
      <c r="K40" s="55"/>
      <c r="L40" s="55"/>
    </row>
    <row r="41" spans="2:12" x14ac:dyDescent="0.25">
      <c r="B41" s="113">
        <v>39</v>
      </c>
      <c r="C41" s="114" t="s">
        <v>75</v>
      </c>
      <c r="D41" s="111">
        <v>1</v>
      </c>
      <c r="E41" s="112" t="s">
        <v>36</v>
      </c>
      <c r="F41" s="112" t="str">
        <f>IF(NOT(MagicOrigine[[#This Row],[Qu.]]&gt;=1),"OUI","NON")</f>
        <v>NON</v>
      </c>
      <c r="G41" s="1"/>
      <c r="H41" s="139">
        <f>IF(MagicOrigine[[#This Row],[Qu.]]-1&lt;0,0,MagicOrigine[[#This Row],[Qu.]]-1)</f>
        <v>0</v>
      </c>
      <c r="I41" s="141"/>
      <c r="J41" s="13"/>
      <c r="K41" s="55"/>
      <c r="L41" s="55"/>
    </row>
    <row r="42" spans="2:12" x14ac:dyDescent="0.25">
      <c r="B42" s="115">
        <v>40</v>
      </c>
      <c r="C42" s="116" t="s">
        <v>76</v>
      </c>
      <c r="D42" s="111">
        <v>1</v>
      </c>
      <c r="E42" s="112" t="s">
        <v>50</v>
      </c>
      <c r="F42" s="112" t="str">
        <f>IF(NOT(MagicOrigine[[#This Row],[Qu.]]&gt;=1),"OUI","NON")</f>
        <v>NON</v>
      </c>
      <c r="G42" s="1"/>
      <c r="H42" s="139">
        <f>IF(MagicOrigine[[#This Row],[Qu.]]-1&lt;0,0,MagicOrigine[[#This Row],[Qu.]]-1)</f>
        <v>0</v>
      </c>
      <c r="I42" s="141"/>
      <c r="J42" s="13"/>
      <c r="K42" s="55"/>
      <c r="L42" s="55"/>
    </row>
    <row r="43" spans="2:12" x14ac:dyDescent="0.25">
      <c r="B43" s="113">
        <v>41</v>
      </c>
      <c r="C43" s="114" t="s">
        <v>77</v>
      </c>
      <c r="D43" s="111">
        <v>1</v>
      </c>
      <c r="E43" s="112" t="s">
        <v>36</v>
      </c>
      <c r="F43" s="112" t="str">
        <f>IF(NOT(MagicOrigine[[#This Row],[Qu.]]&gt;=1),"OUI","NON")</f>
        <v>NON</v>
      </c>
      <c r="G43" s="1"/>
      <c r="H43" s="139">
        <f>IF(MagicOrigine[[#This Row],[Qu.]]-1&lt;0,0,MagicOrigine[[#This Row],[Qu.]]-1)</f>
        <v>0</v>
      </c>
      <c r="I43" s="141"/>
      <c r="J43" s="13"/>
      <c r="K43" s="55"/>
      <c r="L43" s="55"/>
    </row>
    <row r="44" spans="2:12" x14ac:dyDescent="0.25">
      <c r="B44" s="113">
        <v>42</v>
      </c>
      <c r="C44" s="114" t="s">
        <v>78</v>
      </c>
      <c r="D44" s="111">
        <v>2</v>
      </c>
      <c r="E44" s="112" t="s">
        <v>32</v>
      </c>
      <c r="F44" s="112" t="str">
        <f>IF(NOT(MagicOrigine[[#This Row],[Qu.]]&gt;=1),"OUI","NON")</f>
        <v>NON</v>
      </c>
      <c r="G44" s="1"/>
      <c r="H44" s="139">
        <f>IF(MagicOrigine[[#This Row],[Qu.]]-1&lt;0,0,MagicOrigine[[#This Row],[Qu.]]-1)</f>
        <v>1</v>
      </c>
      <c r="I44" s="141"/>
      <c r="J44" s="13"/>
      <c r="K44" s="55"/>
      <c r="L44" s="55"/>
    </row>
    <row r="45" spans="2:12" x14ac:dyDescent="0.25">
      <c r="B45" s="113">
        <v>43</v>
      </c>
      <c r="C45" s="114" t="s">
        <v>79</v>
      </c>
      <c r="D45" s="111">
        <v>1</v>
      </c>
      <c r="E45" s="112" t="s">
        <v>50</v>
      </c>
      <c r="F45" s="112" t="str">
        <f>IF(NOT(MagicOrigine[[#This Row],[Qu.]]&gt;=1),"OUI","NON")</f>
        <v>NON</v>
      </c>
      <c r="G45" s="1"/>
      <c r="H45" s="139">
        <f>IF(MagicOrigine[[#This Row],[Qu.]]-1&lt;0,0,MagicOrigine[[#This Row],[Qu.]]-1)</f>
        <v>0</v>
      </c>
      <c r="I45" s="141"/>
      <c r="J45" s="13"/>
      <c r="K45" s="55"/>
      <c r="L45" s="55"/>
    </row>
    <row r="46" spans="2:12" x14ac:dyDescent="0.25">
      <c r="B46" s="113">
        <v>44</v>
      </c>
      <c r="C46" s="114" t="s">
        <v>80</v>
      </c>
      <c r="D46" s="111">
        <v>1</v>
      </c>
      <c r="E46" s="112" t="s">
        <v>36</v>
      </c>
      <c r="F46" s="112" t="str">
        <f>IF(NOT(MagicOrigine[[#This Row],[Qu.]]&gt;=1),"OUI","NON")</f>
        <v>NON</v>
      </c>
      <c r="G46" s="1"/>
      <c r="H46" s="139">
        <f>IF(MagicOrigine[[#This Row],[Qu.]]-1&lt;0,0,MagicOrigine[[#This Row],[Qu.]]-1)</f>
        <v>0</v>
      </c>
      <c r="I46" s="141"/>
      <c r="J46" s="13"/>
      <c r="K46" s="55"/>
      <c r="L46" s="55"/>
    </row>
    <row r="47" spans="2:12" x14ac:dyDescent="0.25">
      <c r="B47" s="113">
        <v>45</v>
      </c>
      <c r="C47" s="114" t="s">
        <v>81</v>
      </c>
      <c r="D47" s="111">
        <v>3</v>
      </c>
      <c r="E47" s="112" t="s">
        <v>32</v>
      </c>
      <c r="F47" s="112" t="str">
        <f>IF(NOT(MagicOrigine[[#This Row],[Qu.]]&gt;=1),"OUI","NON")</f>
        <v>NON</v>
      </c>
      <c r="G47" s="1"/>
      <c r="H47" s="139">
        <f>IF(MagicOrigine[[#This Row],[Qu.]]-1&lt;0,0,MagicOrigine[[#This Row],[Qu.]]-1)</f>
        <v>2</v>
      </c>
      <c r="I47" s="141"/>
      <c r="J47" s="13"/>
      <c r="K47" s="55"/>
      <c r="L47" s="55"/>
    </row>
    <row r="48" spans="2:12" x14ac:dyDescent="0.25">
      <c r="B48" s="113">
        <v>46</v>
      </c>
      <c r="C48" s="114" t="s">
        <v>82</v>
      </c>
      <c r="D48" s="111">
        <v>2</v>
      </c>
      <c r="E48" s="112" t="s">
        <v>32</v>
      </c>
      <c r="F48" s="112" t="str">
        <f>IF(NOT(MagicOrigine[[#This Row],[Qu.]]&gt;=1),"OUI","NON")</f>
        <v>NON</v>
      </c>
      <c r="G48" s="1"/>
      <c r="H48" s="139">
        <f>IF(MagicOrigine[[#This Row],[Qu.]]-1&lt;0,0,MagicOrigine[[#This Row],[Qu.]]-1)</f>
        <v>1</v>
      </c>
      <c r="I48" s="141"/>
      <c r="J48" s="13"/>
      <c r="K48" s="55"/>
      <c r="L48" s="55"/>
    </row>
    <row r="49" spans="2:10" x14ac:dyDescent="0.25">
      <c r="B49" s="113">
        <v>47</v>
      </c>
      <c r="C49" s="114" t="s">
        <v>83</v>
      </c>
      <c r="D49" s="111">
        <v>2</v>
      </c>
      <c r="E49" s="112" t="s">
        <v>32</v>
      </c>
      <c r="F49" s="112" t="str">
        <f>IF(NOT(MagicOrigine[[#This Row],[Qu.]]&gt;=1),"OUI","NON")</f>
        <v>NON</v>
      </c>
      <c r="G49" s="1"/>
      <c r="H49" s="139">
        <f>IF(MagicOrigine[[#This Row],[Qu.]]-1&lt;0,0,MagicOrigine[[#This Row],[Qu.]]-1)</f>
        <v>1</v>
      </c>
      <c r="I49" s="141"/>
      <c r="J49" s="13"/>
    </row>
    <row r="50" spans="2:10" x14ac:dyDescent="0.25">
      <c r="B50" s="113">
        <v>48</v>
      </c>
      <c r="C50" s="114" t="s">
        <v>84</v>
      </c>
      <c r="D50" s="111">
        <v>1</v>
      </c>
      <c r="E50" s="112" t="s">
        <v>32</v>
      </c>
      <c r="F50" s="112" t="str">
        <f>IF(NOT(MagicOrigine[[#This Row],[Qu.]]&gt;=1),"OUI","NON")</f>
        <v>NON</v>
      </c>
      <c r="G50" s="1"/>
      <c r="H50" s="139">
        <f>IF(MagicOrigine[[#This Row],[Qu.]]-1&lt;0,0,MagicOrigine[[#This Row],[Qu.]]-1)</f>
        <v>0</v>
      </c>
      <c r="I50" s="141">
        <v>1</v>
      </c>
      <c r="J50" s="13"/>
    </row>
    <row r="51" spans="2:10" x14ac:dyDescent="0.25">
      <c r="B51" s="113">
        <v>49</v>
      </c>
      <c r="C51" s="114" t="s">
        <v>85</v>
      </c>
      <c r="D51" s="111">
        <v>1</v>
      </c>
      <c r="E51" s="112" t="s">
        <v>36</v>
      </c>
      <c r="F51" s="112" t="str">
        <f>IF(NOT(MagicOrigine[[#This Row],[Qu.]]&gt;=1),"OUI","NON")</f>
        <v>NON</v>
      </c>
      <c r="G51" s="1"/>
      <c r="H51" s="139">
        <f>IF(MagicOrigine[[#This Row],[Qu.]]-1&lt;0,0,MagicOrigine[[#This Row],[Qu.]]-1)</f>
        <v>0</v>
      </c>
      <c r="I51" s="141"/>
      <c r="J51" s="13"/>
    </row>
    <row r="52" spans="2:10" x14ac:dyDescent="0.25">
      <c r="B52" s="113">
        <v>50</v>
      </c>
      <c r="C52" s="114" t="s">
        <v>86</v>
      </c>
      <c r="D52" s="111">
        <v>2</v>
      </c>
      <c r="E52" s="112" t="s">
        <v>32</v>
      </c>
      <c r="F52" s="112" t="str">
        <f>IF(NOT(MagicOrigine[[#This Row],[Qu.]]&gt;=1),"OUI","NON")</f>
        <v>NON</v>
      </c>
      <c r="G52" s="1"/>
      <c r="H52" s="139">
        <f>IF(MagicOrigine[[#This Row],[Qu.]]-1&lt;0,0,MagicOrigine[[#This Row],[Qu.]]-1)</f>
        <v>1</v>
      </c>
      <c r="I52" s="141"/>
      <c r="J52" s="13"/>
    </row>
    <row r="53" spans="2:10" x14ac:dyDescent="0.25">
      <c r="B53" s="113">
        <v>51</v>
      </c>
      <c r="C53" s="114" t="s">
        <v>87</v>
      </c>
      <c r="D53" s="111">
        <v>0</v>
      </c>
      <c r="E53" s="112" t="s">
        <v>39</v>
      </c>
      <c r="F53" s="112" t="str">
        <f>IF(NOT(MagicOrigine[[#This Row],[Qu.]]&gt;=1),"OUI","NON")</f>
        <v>OUI</v>
      </c>
      <c r="G53" s="1"/>
      <c r="H53" s="139">
        <f>IF(MagicOrigine[[#This Row],[Qu.]]-1&lt;0,0,MagicOrigine[[#This Row],[Qu.]]-1)</f>
        <v>0</v>
      </c>
      <c r="I53" s="141"/>
      <c r="J53" s="13"/>
    </row>
    <row r="54" spans="2:10" x14ac:dyDescent="0.25">
      <c r="B54" s="113">
        <v>52</v>
      </c>
      <c r="C54" s="114" t="s">
        <v>88</v>
      </c>
      <c r="D54" s="111">
        <v>2</v>
      </c>
      <c r="E54" s="112" t="s">
        <v>32</v>
      </c>
      <c r="F54" s="112" t="str">
        <f>IF(NOT(MagicOrigine[[#This Row],[Qu.]]&gt;=1),"OUI","NON")</f>
        <v>NON</v>
      </c>
      <c r="G54" s="1"/>
      <c r="H54" s="139">
        <f>IF(MagicOrigine[[#This Row],[Qu.]]-1&lt;0,0,MagicOrigine[[#This Row],[Qu.]]-1)</f>
        <v>1</v>
      </c>
      <c r="I54" s="141"/>
      <c r="J54" s="13"/>
    </row>
    <row r="55" spans="2:10" x14ac:dyDescent="0.25">
      <c r="B55" s="113">
        <v>53</v>
      </c>
      <c r="C55" s="114" t="s">
        <v>89</v>
      </c>
      <c r="D55" s="111">
        <v>1</v>
      </c>
      <c r="E55" s="112" t="s">
        <v>39</v>
      </c>
      <c r="F55" s="112" t="str">
        <f>IF(NOT(MagicOrigine[[#This Row],[Qu.]]&gt;=1),"OUI","NON")</f>
        <v>NON</v>
      </c>
      <c r="G55" s="1"/>
      <c r="H55" s="139">
        <f>IF(MagicOrigine[[#This Row],[Qu.]]-1&lt;0,0,MagicOrigine[[#This Row],[Qu.]]-1)</f>
        <v>0</v>
      </c>
      <c r="I55" s="141"/>
      <c r="J55" s="13"/>
    </row>
    <row r="56" spans="2:10" x14ac:dyDescent="0.25">
      <c r="B56" s="113">
        <v>54</v>
      </c>
      <c r="C56" s="114" t="s">
        <v>90</v>
      </c>
      <c r="D56" s="111">
        <v>3</v>
      </c>
      <c r="E56" s="112" t="s">
        <v>32</v>
      </c>
      <c r="F56" s="112" t="str">
        <f>IF(NOT(MagicOrigine[[#This Row],[Qu.]]&gt;=1),"OUI","NON")</f>
        <v>NON</v>
      </c>
      <c r="G56" s="1"/>
      <c r="H56" s="139">
        <f>IF(MagicOrigine[[#This Row],[Qu.]]-1&lt;0,0,MagicOrigine[[#This Row],[Qu.]]-1)</f>
        <v>2</v>
      </c>
      <c r="I56" s="141"/>
      <c r="J56" s="13"/>
    </row>
    <row r="57" spans="2:10" x14ac:dyDescent="0.25">
      <c r="B57" s="113">
        <v>55</v>
      </c>
      <c r="C57" s="114" t="s">
        <v>91</v>
      </c>
      <c r="D57" s="111">
        <v>0</v>
      </c>
      <c r="E57" s="112" t="s">
        <v>50</v>
      </c>
      <c r="F57" s="112" t="str">
        <f>IF(NOT(MagicOrigine[[#This Row],[Qu.]]&gt;=1),"OUI","NON")</f>
        <v>OUI</v>
      </c>
      <c r="G57" s="1"/>
      <c r="H57" s="139">
        <f>IF(MagicOrigine[[#This Row],[Qu.]]-1&lt;0,0,MagicOrigine[[#This Row],[Qu.]]-1)</f>
        <v>0</v>
      </c>
      <c r="I57" s="141"/>
      <c r="J57" s="13"/>
    </row>
    <row r="58" spans="2:10" x14ac:dyDescent="0.25">
      <c r="B58" s="113">
        <v>56</v>
      </c>
      <c r="C58" s="114" t="s">
        <v>92</v>
      </c>
      <c r="D58" s="111">
        <v>4</v>
      </c>
      <c r="E58" s="112" t="s">
        <v>32</v>
      </c>
      <c r="F58" s="112" t="str">
        <f>IF(NOT(MagicOrigine[[#This Row],[Qu.]]&gt;=1),"OUI","NON")</f>
        <v>NON</v>
      </c>
      <c r="G58" s="1"/>
      <c r="H58" s="139">
        <f>IF(MagicOrigine[[#This Row],[Qu.]]-1&lt;0,0,MagicOrigine[[#This Row],[Qu.]]-1)</f>
        <v>3</v>
      </c>
      <c r="I58" s="141"/>
      <c r="J58" s="13"/>
    </row>
    <row r="59" spans="2:10" x14ac:dyDescent="0.25">
      <c r="B59" s="113">
        <v>57</v>
      </c>
      <c r="C59" s="114" t="s">
        <v>93</v>
      </c>
      <c r="D59" s="111">
        <v>1</v>
      </c>
      <c r="E59" s="112" t="s">
        <v>32</v>
      </c>
      <c r="F59" s="112" t="str">
        <f>IF(NOT(MagicOrigine[[#This Row],[Qu.]]&gt;=1),"OUI","NON")</f>
        <v>NON</v>
      </c>
      <c r="G59" s="1"/>
      <c r="H59" s="139">
        <f>IF(MagicOrigine[[#This Row],[Qu.]]-1&lt;0,0,MagicOrigine[[#This Row],[Qu.]]-1)</f>
        <v>0</v>
      </c>
      <c r="I59" s="141"/>
      <c r="J59" s="13"/>
    </row>
    <row r="60" spans="2:10" x14ac:dyDescent="0.25">
      <c r="B60" s="113">
        <v>58</v>
      </c>
      <c r="C60" s="114" t="s">
        <v>94</v>
      </c>
      <c r="D60" s="111">
        <v>1</v>
      </c>
      <c r="E60" s="112" t="s">
        <v>50</v>
      </c>
      <c r="F60" s="112" t="str">
        <f>IF(NOT(MagicOrigine[[#This Row],[Qu.]]&gt;=1),"OUI","NON")</f>
        <v>NON</v>
      </c>
      <c r="G60" s="1"/>
      <c r="H60" s="139">
        <f>IF(MagicOrigine[[#This Row],[Qu.]]-1&lt;0,0,MagicOrigine[[#This Row],[Qu.]]-1)</f>
        <v>0</v>
      </c>
      <c r="I60" s="141"/>
      <c r="J60" s="13"/>
    </row>
    <row r="61" spans="2:10" x14ac:dyDescent="0.25">
      <c r="B61" s="113">
        <v>59</v>
      </c>
      <c r="C61" s="114" t="s">
        <v>95</v>
      </c>
      <c r="D61" s="111">
        <v>1</v>
      </c>
      <c r="E61" s="112" t="s">
        <v>36</v>
      </c>
      <c r="F61" s="112" t="str">
        <f>IF(NOT(MagicOrigine[[#This Row],[Qu.]]&gt;=1),"OUI","NON")</f>
        <v>NON</v>
      </c>
      <c r="G61" s="1"/>
      <c r="H61" s="139">
        <f>IF(MagicOrigine[[#This Row],[Qu.]]-1&lt;0,0,MagicOrigine[[#This Row],[Qu.]]-1)</f>
        <v>0</v>
      </c>
      <c r="I61" s="141"/>
      <c r="J61" s="13"/>
    </row>
    <row r="62" spans="2:10" x14ac:dyDescent="0.25">
      <c r="B62" s="115">
        <v>60</v>
      </c>
      <c r="C62" s="114" t="s">
        <v>96</v>
      </c>
      <c r="D62" s="111">
        <v>0</v>
      </c>
      <c r="E62" s="112" t="s">
        <v>39</v>
      </c>
      <c r="F62" s="112" t="str">
        <f>IF(NOT(MagicOrigine[[#This Row],[Qu.]]&gt;=1),"OUI","NON")</f>
        <v>OUI</v>
      </c>
      <c r="G62" s="1"/>
      <c r="H62" s="139">
        <f>IF(MagicOrigine[[#This Row],[Qu.]]-1&lt;0,0,MagicOrigine[[#This Row],[Qu.]]-1)</f>
        <v>0</v>
      </c>
      <c r="I62" s="141"/>
      <c r="J62" s="13"/>
    </row>
    <row r="63" spans="2:10" x14ac:dyDescent="0.25">
      <c r="B63" s="113">
        <v>61</v>
      </c>
      <c r="C63" s="114" t="s">
        <v>97</v>
      </c>
      <c r="D63" s="111">
        <v>1</v>
      </c>
      <c r="E63" s="112" t="s">
        <v>50</v>
      </c>
      <c r="F63" s="112" t="str">
        <f>IF(NOT(MagicOrigine[[#This Row],[Qu.]]&gt;=1),"OUI","NON")</f>
        <v>NON</v>
      </c>
      <c r="G63" s="1"/>
      <c r="H63" s="139">
        <f>IF(MagicOrigine[[#This Row],[Qu.]]-1&lt;0,0,MagicOrigine[[#This Row],[Qu.]]-1)</f>
        <v>0</v>
      </c>
      <c r="I63" s="141"/>
      <c r="J63" s="13"/>
    </row>
    <row r="64" spans="2:10" x14ac:dyDescent="0.25">
      <c r="B64" s="113">
        <v>62</v>
      </c>
      <c r="C64" s="114" t="s">
        <v>98</v>
      </c>
      <c r="D64" s="111">
        <v>1</v>
      </c>
      <c r="E64" s="112" t="s">
        <v>36</v>
      </c>
      <c r="F64" s="112" t="str">
        <f>IF(NOT(MagicOrigine[[#This Row],[Qu.]]&gt;=1),"OUI","NON")</f>
        <v>NON</v>
      </c>
      <c r="G64" s="1"/>
      <c r="H64" s="139">
        <f>IF(MagicOrigine[[#This Row],[Qu.]]-1&lt;0,0,MagicOrigine[[#This Row],[Qu.]]-1)</f>
        <v>0</v>
      </c>
      <c r="I64" s="141"/>
      <c r="J64" s="13"/>
    </row>
    <row r="65" spans="2:10" x14ac:dyDescent="0.25">
      <c r="B65" s="113">
        <v>63</v>
      </c>
      <c r="C65" s="114" t="s">
        <v>99</v>
      </c>
      <c r="D65" s="111">
        <v>2</v>
      </c>
      <c r="E65" s="112" t="s">
        <v>32</v>
      </c>
      <c r="F65" s="112" t="str">
        <f>IF(NOT(MagicOrigine[[#This Row],[Qu.]]&gt;=1),"OUI","NON")</f>
        <v>NON</v>
      </c>
      <c r="G65" s="1"/>
      <c r="H65" s="139">
        <f>IF(MagicOrigine[[#This Row],[Qu.]]-1&lt;0,0,MagicOrigine[[#This Row],[Qu.]]-1)</f>
        <v>1</v>
      </c>
      <c r="I65" s="141"/>
      <c r="J65" s="13"/>
    </row>
    <row r="66" spans="2:10" x14ac:dyDescent="0.25">
      <c r="B66" s="115">
        <v>64</v>
      </c>
      <c r="C66" s="116" t="s">
        <v>100</v>
      </c>
      <c r="D66" s="111">
        <v>1</v>
      </c>
      <c r="E66" s="112" t="s">
        <v>50</v>
      </c>
      <c r="F66" s="112" t="str">
        <f>IF(NOT(MagicOrigine[[#This Row],[Qu.]]&gt;=1),"OUI","NON")</f>
        <v>NON</v>
      </c>
      <c r="G66" s="1"/>
      <c r="H66" s="139">
        <f>IF(MagicOrigine[[#This Row],[Qu.]]-1&lt;0,0,MagicOrigine[[#This Row],[Qu.]]-1)</f>
        <v>0</v>
      </c>
      <c r="I66" s="141"/>
      <c r="J66" s="13"/>
    </row>
    <row r="67" spans="2:10" x14ac:dyDescent="0.25">
      <c r="B67" s="113">
        <v>65</v>
      </c>
      <c r="C67" s="114" t="s">
        <v>101</v>
      </c>
      <c r="D67" s="111">
        <v>2</v>
      </c>
      <c r="E67" s="112" t="s">
        <v>32</v>
      </c>
      <c r="F67" s="112" t="str">
        <f>IF(NOT(MagicOrigine[[#This Row],[Qu.]]&gt;=1),"OUI","NON")</f>
        <v>NON</v>
      </c>
      <c r="G67" s="1"/>
      <c r="H67" s="139">
        <f>IF(MagicOrigine[[#This Row],[Qu.]]-1&lt;0,0,MagicOrigine[[#This Row],[Qu.]]-1)</f>
        <v>1</v>
      </c>
      <c r="I67" s="141"/>
      <c r="J67" s="13"/>
    </row>
    <row r="68" spans="2:10" x14ac:dyDescent="0.25">
      <c r="B68" s="113">
        <v>66</v>
      </c>
      <c r="C68" s="114" t="s">
        <v>102</v>
      </c>
      <c r="D68" s="111">
        <v>3</v>
      </c>
      <c r="E68" s="112" t="s">
        <v>32</v>
      </c>
      <c r="F68" s="112" t="str">
        <f>IF(NOT(MagicOrigine[[#This Row],[Qu.]]&gt;=1),"OUI","NON")</f>
        <v>NON</v>
      </c>
      <c r="G68" s="1"/>
      <c r="H68" s="139">
        <f>IF(MagicOrigine[[#This Row],[Qu.]]-1&lt;0,0,MagicOrigine[[#This Row],[Qu.]]-1)</f>
        <v>2</v>
      </c>
      <c r="I68" s="141"/>
      <c r="J68" s="13"/>
    </row>
    <row r="69" spans="2:10" x14ac:dyDescent="0.25">
      <c r="B69" s="113">
        <v>67</v>
      </c>
      <c r="C69" s="114" t="s">
        <v>103</v>
      </c>
      <c r="D69" s="111">
        <v>1</v>
      </c>
      <c r="E69" s="112" t="s">
        <v>36</v>
      </c>
      <c r="F69" s="112" t="str">
        <f>IF(NOT(MagicOrigine[[#This Row],[Qu.]]&gt;=1),"OUI","NON")</f>
        <v>NON</v>
      </c>
      <c r="G69" s="1"/>
      <c r="H69" s="139">
        <f>IF(MagicOrigine[[#This Row],[Qu.]]-1&lt;0,0,MagicOrigine[[#This Row],[Qu.]]-1)</f>
        <v>0</v>
      </c>
      <c r="I69" s="141"/>
      <c r="J69" s="13"/>
    </row>
    <row r="70" spans="2:10" x14ac:dyDescent="0.25">
      <c r="B70" s="115">
        <v>68</v>
      </c>
      <c r="C70" s="116" t="s">
        <v>104</v>
      </c>
      <c r="D70" s="111">
        <v>4</v>
      </c>
      <c r="E70" s="112" t="s">
        <v>32</v>
      </c>
      <c r="F70" s="112" t="str">
        <f>IF(NOT(MagicOrigine[[#This Row],[Qu.]]&gt;=1),"OUI","NON")</f>
        <v>NON</v>
      </c>
      <c r="G70" s="1"/>
      <c r="H70" s="139">
        <f>IF(MagicOrigine[[#This Row],[Qu.]]-1&lt;0,0,MagicOrigine[[#This Row],[Qu.]]-1)</f>
        <v>3</v>
      </c>
      <c r="I70" s="141"/>
      <c r="J70" s="13"/>
    </row>
    <row r="71" spans="2:10" x14ac:dyDescent="0.25">
      <c r="B71" s="113">
        <v>69</v>
      </c>
      <c r="C71" s="114" t="s">
        <v>105</v>
      </c>
      <c r="D71" s="111">
        <v>1</v>
      </c>
      <c r="E71" s="112" t="s">
        <v>32</v>
      </c>
      <c r="F71" s="112" t="str">
        <f>IF(NOT(MagicOrigine[[#This Row],[Qu.]]&gt;=1),"OUI","NON")</f>
        <v>NON</v>
      </c>
      <c r="G71" s="1"/>
      <c r="H71" s="139">
        <f>IF(MagicOrigine[[#This Row],[Qu.]]-1&lt;0,0,MagicOrigine[[#This Row],[Qu.]]-1)</f>
        <v>0</v>
      </c>
      <c r="I71" s="141"/>
      <c r="J71" s="13"/>
    </row>
    <row r="72" spans="2:10" x14ac:dyDescent="0.25">
      <c r="B72" s="109">
        <v>70</v>
      </c>
      <c r="C72" s="110" t="s">
        <v>106</v>
      </c>
      <c r="D72" s="111">
        <v>2</v>
      </c>
      <c r="E72" s="112" t="s">
        <v>32</v>
      </c>
      <c r="F72" s="112" t="str">
        <f>IF(NOT(MagicOrigine[[#This Row],[Qu.]]&gt;=1),"OUI","NON")</f>
        <v>NON</v>
      </c>
      <c r="G72" s="1"/>
      <c r="H72" s="139">
        <f>IF(MagicOrigine[[#This Row],[Qu.]]-1&lt;0,0,MagicOrigine[[#This Row],[Qu.]]-1)</f>
        <v>1</v>
      </c>
      <c r="I72" s="141"/>
      <c r="J72" s="13"/>
    </row>
    <row r="73" spans="2:10" x14ac:dyDescent="0.25">
      <c r="B73" s="113">
        <v>71</v>
      </c>
      <c r="C73" s="114" t="s">
        <v>107</v>
      </c>
      <c r="D73" s="111">
        <v>1</v>
      </c>
      <c r="E73" s="112" t="s">
        <v>32</v>
      </c>
      <c r="F73" s="112" t="str">
        <f>IF(NOT(MagicOrigine[[#This Row],[Qu.]]&gt;=1),"OUI","NON")</f>
        <v>NON</v>
      </c>
      <c r="G73" s="1"/>
      <c r="H73" s="139">
        <f>IF(MagicOrigine[[#This Row],[Qu.]]-1&lt;0,0,MagicOrigine[[#This Row],[Qu.]]-1)</f>
        <v>0</v>
      </c>
      <c r="I73" s="141"/>
      <c r="J73" s="13"/>
    </row>
    <row r="74" spans="2:10" x14ac:dyDescent="0.25">
      <c r="B74" s="109">
        <v>72</v>
      </c>
      <c r="C74" s="110" t="s">
        <v>108</v>
      </c>
      <c r="D74" s="111">
        <v>2</v>
      </c>
      <c r="E74" s="112" t="s">
        <v>32</v>
      </c>
      <c r="F74" s="112" t="str">
        <f>IF(NOT(MagicOrigine[[#This Row],[Qu.]]&gt;=1),"OUI","NON")</f>
        <v>NON</v>
      </c>
      <c r="G74" s="1"/>
      <c r="H74" s="139">
        <f>IF(MagicOrigine[[#This Row],[Qu.]]-1&lt;0,0,MagicOrigine[[#This Row],[Qu.]]-1)</f>
        <v>1</v>
      </c>
      <c r="I74" s="141"/>
      <c r="J74" s="13"/>
    </row>
    <row r="75" spans="2:10" x14ac:dyDescent="0.25">
      <c r="B75" s="113">
        <v>73</v>
      </c>
      <c r="C75" s="114" t="s">
        <v>109</v>
      </c>
      <c r="D75" s="111">
        <v>1</v>
      </c>
      <c r="E75" s="112" t="s">
        <v>36</v>
      </c>
      <c r="F75" s="112" t="str">
        <f>IF(NOT(MagicOrigine[[#This Row],[Qu.]]&gt;=1),"OUI","NON")</f>
        <v>NON</v>
      </c>
      <c r="G75" s="1"/>
      <c r="H75" s="139">
        <f>IF(MagicOrigine[[#This Row],[Qu.]]-1&lt;0,0,MagicOrigine[[#This Row],[Qu.]]-1)</f>
        <v>0</v>
      </c>
      <c r="I75" s="141"/>
      <c r="J75" s="13"/>
    </row>
    <row r="76" spans="2:10" x14ac:dyDescent="0.25">
      <c r="B76" s="109">
        <v>74</v>
      </c>
      <c r="C76" s="110" t="s">
        <v>110</v>
      </c>
      <c r="D76" s="111">
        <v>1</v>
      </c>
      <c r="E76" s="112" t="s">
        <v>36</v>
      </c>
      <c r="F76" s="112" t="str">
        <f>IF(NOT(MagicOrigine[[#This Row],[Qu.]]&gt;=1),"OUI","NON")</f>
        <v>NON</v>
      </c>
      <c r="G76" s="1"/>
      <c r="H76" s="139">
        <f>IF(MagicOrigine[[#This Row],[Qu.]]-1&lt;0,0,MagicOrigine[[#This Row],[Qu.]]-1)</f>
        <v>0</v>
      </c>
      <c r="I76" s="141"/>
      <c r="J76" s="13"/>
    </row>
    <row r="77" spans="2:10" x14ac:dyDescent="0.25">
      <c r="B77" s="113">
        <v>75</v>
      </c>
      <c r="C77" s="114" t="s">
        <v>111</v>
      </c>
      <c r="D77" s="111">
        <v>1</v>
      </c>
      <c r="E77" s="112" t="s">
        <v>50</v>
      </c>
      <c r="F77" s="112" t="str">
        <f>IF(NOT(MagicOrigine[[#This Row],[Qu.]]&gt;=1),"OUI","NON")</f>
        <v>NON</v>
      </c>
      <c r="G77" s="1"/>
      <c r="H77" s="139">
        <f>IF(MagicOrigine[[#This Row],[Qu.]]-1&lt;0,0,MagicOrigine[[#This Row],[Qu.]]-1)</f>
        <v>0</v>
      </c>
      <c r="I77" s="141"/>
      <c r="J77" s="13"/>
    </row>
    <row r="78" spans="2:10" x14ac:dyDescent="0.25">
      <c r="B78" s="113">
        <v>76</v>
      </c>
      <c r="C78" s="114" t="s">
        <v>112</v>
      </c>
      <c r="D78" s="111">
        <v>1</v>
      </c>
      <c r="E78" s="112" t="s">
        <v>36</v>
      </c>
      <c r="F78" s="112" t="str">
        <f>IF(NOT(MagicOrigine[[#This Row],[Qu.]]&gt;=1),"OUI","NON")</f>
        <v>NON</v>
      </c>
      <c r="G78" s="1"/>
      <c r="H78" s="139">
        <f>IF(MagicOrigine[[#This Row],[Qu.]]-1&lt;0,0,MagicOrigine[[#This Row],[Qu.]]-1)</f>
        <v>0</v>
      </c>
      <c r="I78" s="141"/>
      <c r="J78" s="13"/>
    </row>
    <row r="79" spans="2:10" x14ac:dyDescent="0.25">
      <c r="B79" s="109">
        <v>77</v>
      </c>
      <c r="C79" s="110" t="s">
        <v>113</v>
      </c>
      <c r="D79" s="111">
        <v>4</v>
      </c>
      <c r="E79" s="112" t="s">
        <v>32</v>
      </c>
      <c r="F79" s="112" t="str">
        <f>IF(NOT(MagicOrigine[[#This Row],[Qu.]]&gt;=1),"OUI","NON")</f>
        <v>NON</v>
      </c>
      <c r="G79" s="1"/>
      <c r="H79" s="139">
        <f>IF(MagicOrigine[[#This Row],[Qu.]]-1&lt;0,0,MagicOrigine[[#This Row],[Qu.]]-1)</f>
        <v>3</v>
      </c>
      <c r="I79" s="141"/>
      <c r="J79" s="13"/>
    </row>
    <row r="80" spans="2:10" x14ac:dyDescent="0.25">
      <c r="B80" s="113">
        <v>78</v>
      </c>
      <c r="C80" s="114" t="s">
        <v>114</v>
      </c>
      <c r="D80" s="111">
        <v>1</v>
      </c>
      <c r="E80" s="112" t="s">
        <v>50</v>
      </c>
      <c r="F80" s="112" t="str">
        <f>IF(NOT(MagicOrigine[[#This Row],[Qu.]]&gt;=1),"OUI","NON")</f>
        <v>NON</v>
      </c>
      <c r="G80" s="1"/>
      <c r="H80" s="139">
        <f>IF(MagicOrigine[[#This Row],[Qu.]]-1&lt;0,0,MagicOrigine[[#This Row],[Qu.]]-1)</f>
        <v>0</v>
      </c>
      <c r="I80" s="141"/>
      <c r="J80" s="13"/>
    </row>
    <row r="81" spans="2:10" x14ac:dyDescent="0.25">
      <c r="B81" s="115">
        <v>79</v>
      </c>
      <c r="C81" s="116" t="s">
        <v>115</v>
      </c>
      <c r="D81" s="111">
        <v>1</v>
      </c>
      <c r="E81" s="112" t="s">
        <v>50</v>
      </c>
      <c r="F81" s="112" t="str">
        <f>IF(NOT(MagicOrigine[[#This Row],[Qu.]]&gt;=1),"OUI","NON")</f>
        <v>NON</v>
      </c>
      <c r="G81" s="1"/>
      <c r="H81" s="139">
        <f>IF(MagicOrigine[[#This Row],[Qu.]]-1&lt;0,0,MagicOrigine[[#This Row],[Qu.]]-1)</f>
        <v>0</v>
      </c>
      <c r="I81" s="141"/>
      <c r="J81" s="13"/>
    </row>
    <row r="82" spans="2:10" x14ac:dyDescent="0.25">
      <c r="B82" s="113">
        <v>80</v>
      </c>
      <c r="C82" s="114" t="s">
        <v>116</v>
      </c>
      <c r="D82" s="111">
        <v>1</v>
      </c>
      <c r="E82" s="112" t="s">
        <v>36</v>
      </c>
      <c r="F82" s="112" t="str">
        <f>IF(NOT(MagicOrigine[[#This Row],[Qu.]]&gt;=1),"OUI","NON")</f>
        <v>NON</v>
      </c>
      <c r="G82" s="1"/>
      <c r="H82" s="139">
        <f>IF(MagicOrigine[[#This Row],[Qu.]]-1&lt;0,0,MagicOrigine[[#This Row],[Qu.]]-1)</f>
        <v>0</v>
      </c>
      <c r="I82" s="141"/>
      <c r="J82" s="13"/>
    </row>
    <row r="83" spans="2:10" x14ac:dyDescent="0.25">
      <c r="B83" s="113">
        <v>81</v>
      </c>
      <c r="C83" s="114" t="s">
        <v>117</v>
      </c>
      <c r="D83" s="111">
        <v>1</v>
      </c>
      <c r="E83" s="112" t="s">
        <v>36</v>
      </c>
      <c r="F83" s="112" t="str">
        <f>IF(NOT(MagicOrigine[[#This Row],[Qu.]]&gt;=1),"OUI","NON")</f>
        <v>NON</v>
      </c>
      <c r="G83" s="1"/>
      <c r="H83" s="139">
        <f>IF(MagicOrigine[[#This Row],[Qu.]]-1&lt;0,0,MagicOrigine[[#This Row],[Qu.]]-1)</f>
        <v>0</v>
      </c>
      <c r="I83" s="141"/>
      <c r="J83" s="13"/>
    </row>
    <row r="84" spans="2:10" x14ac:dyDescent="0.25">
      <c r="B84" s="113">
        <v>82</v>
      </c>
      <c r="C84" s="114" t="s">
        <v>118</v>
      </c>
      <c r="D84" s="111">
        <v>3</v>
      </c>
      <c r="E84" s="112" t="s">
        <v>32</v>
      </c>
      <c r="F84" s="112" t="str">
        <f>IF(NOT(MagicOrigine[[#This Row],[Qu.]]&gt;=1),"OUI","NON")</f>
        <v>NON</v>
      </c>
      <c r="G84" s="1"/>
      <c r="H84" s="139">
        <f>IF(MagicOrigine[[#This Row],[Qu.]]-1&lt;0,0,MagicOrigine[[#This Row],[Qu.]]-1)</f>
        <v>2</v>
      </c>
      <c r="I84" s="141"/>
      <c r="J84" s="13"/>
    </row>
    <row r="85" spans="2:10" x14ac:dyDescent="0.25">
      <c r="B85" s="115">
        <v>83</v>
      </c>
      <c r="C85" s="116" t="s">
        <v>119</v>
      </c>
      <c r="D85" s="111">
        <v>1</v>
      </c>
      <c r="E85" s="112" t="s">
        <v>36</v>
      </c>
      <c r="F85" s="112" t="str">
        <f>IF(NOT(MagicOrigine[[#This Row],[Qu.]]&gt;=1),"OUI","NON")</f>
        <v>NON</v>
      </c>
      <c r="G85" s="1"/>
      <c r="H85" s="139">
        <f>IF(MagicOrigine[[#This Row],[Qu.]]-1&lt;0,0,MagicOrigine[[#This Row],[Qu.]]-1)</f>
        <v>0</v>
      </c>
      <c r="I85" s="141"/>
      <c r="J85" s="13"/>
    </row>
    <row r="86" spans="2:10" x14ac:dyDescent="0.25">
      <c r="B86" s="113">
        <v>84</v>
      </c>
      <c r="C86" s="114" t="s">
        <v>120</v>
      </c>
      <c r="D86" s="111">
        <v>0</v>
      </c>
      <c r="E86" s="112" t="s">
        <v>50</v>
      </c>
      <c r="F86" s="112" t="str">
        <f>IF(NOT(MagicOrigine[[#This Row],[Qu.]]&gt;=1),"OUI","NON")</f>
        <v>OUI</v>
      </c>
      <c r="G86" s="1"/>
      <c r="H86" s="139">
        <f>IF(MagicOrigine[[#This Row],[Qu.]]-1&lt;0,0,MagicOrigine[[#This Row],[Qu.]]-1)</f>
        <v>0</v>
      </c>
      <c r="I86" s="141"/>
      <c r="J86" s="13"/>
    </row>
    <row r="87" spans="2:10" x14ac:dyDescent="0.25">
      <c r="B87" s="109">
        <v>85</v>
      </c>
      <c r="C87" s="110" t="s">
        <v>121</v>
      </c>
      <c r="D87" s="111">
        <v>1</v>
      </c>
      <c r="E87" s="112" t="s">
        <v>36</v>
      </c>
      <c r="F87" s="112" t="str">
        <f>IF(NOT(MagicOrigine[[#This Row],[Qu.]]&gt;=1),"OUI","NON")</f>
        <v>NON</v>
      </c>
      <c r="G87" s="1"/>
      <c r="H87" s="139">
        <f>IF(MagicOrigine[[#This Row],[Qu.]]-1&lt;0,0,MagicOrigine[[#This Row],[Qu.]]-1)</f>
        <v>0</v>
      </c>
      <c r="I87" s="141"/>
      <c r="J87" s="13"/>
    </row>
    <row r="88" spans="2:10" x14ac:dyDescent="0.25">
      <c r="B88" s="113">
        <v>86</v>
      </c>
      <c r="C88" s="114" t="s">
        <v>122</v>
      </c>
      <c r="D88" s="111">
        <v>1</v>
      </c>
      <c r="E88" s="112" t="s">
        <v>32</v>
      </c>
      <c r="F88" s="112" t="str">
        <f>IF(NOT(MagicOrigine[[#This Row],[Qu.]]&gt;=1),"OUI","NON")</f>
        <v>NON</v>
      </c>
      <c r="G88" s="1"/>
      <c r="H88" s="139">
        <f>IF(MagicOrigine[[#This Row],[Qu.]]-1&lt;0,0,MagicOrigine[[#This Row],[Qu.]]-1)</f>
        <v>0</v>
      </c>
      <c r="I88" s="141"/>
      <c r="J88" s="13"/>
    </row>
    <row r="89" spans="2:10" x14ac:dyDescent="0.25">
      <c r="B89" s="115">
        <v>87</v>
      </c>
      <c r="C89" s="116" t="s">
        <v>123</v>
      </c>
      <c r="D89" s="111">
        <v>1</v>
      </c>
      <c r="E89" s="112" t="s">
        <v>36</v>
      </c>
      <c r="F89" s="112" t="str">
        <f>IF(NOT(MagicOrigine[[#This Row],[Qu.]]&gt;=1),"OUI","NON")</f>
        <v>NON</v>
      </c>
      <c r="G89" s="1"/>
      <c r="H89" s="139">
        <f>IF(MagicOrigine[[#This Row],[Qu.]]-1&lt;0,0,MagicOrigine[[#This Row],[Qu.]]-1)</f>
        <v>0</v>
      </c>
      <c r="I89" s="141"/>
      <c r="J89" s="13"/>
    </row>
    <row r="90" spans="2:10" x14ac:dyDescent="0.25">
      <c r="B90" s="109">
        <v>88</v>
      </c>
      <c r="C90" s="110" t="s">
        <v>124</v>
      </c>
      <c r="D90" s="111">
        <v>1</v>
      </c>
      <c r="E90" s="112" t="s">
        <v>36</v>
      </c>
      <c r="F90" s="112" t="str">
        <f>IF(NOT(MagicOrigine[[#This Row],[Qu.]]&gt;=1),"OUI","NON")</f>
        <v>NON</v>
      </c>
      <c r="G90" s="1"/>
      <c r="H90" s="139">
        <f>IF(MagicOrigine[[#This Row],[Qu.]]-1&lt;0,0,MagicOrigine[[#This Row],[Qu.]]-1)</f>
        <v>0</v>
      </c>
      <c r="I90" s="141"/>
      <c r="J90" s="13"/>
    </row>
    <row r="91" spans="2:10" x14ac:dyDescent="0.25">
      <c r="B91" s="115">
        <v>89</v>
      </c>
      <c r="C91" s="116" t="s">
        <v>125</v>
      </c>
      <c r="D91" s="111">
        <v>1</v>
      </c>
      <c r="E91" s="112" t="s">
        <v>32</v>
      </c>
      <c r="F91" s="112" t="str">
        <f>IF(NOT(MagicOrigine[[#This Row],[Qu.]]&gt;=1),"OUI","NON")</f>
        <v>NON</v>
      </c>
      <c r="G91" s="1"/>
      <c r="H91" s="139">
        <f>IF(MagicOrigine[[#This Row],[Qu.]]-1&lt;0,0,MagicOrigine[[#This Row],[Qu.]]-1)</f>
        <v>0</v>
      </c>
      <c r="I91" s="141"/>
      <c r="J91" s="13"/>
    </row>
    <row r="92" spans="2:10" x14ac:dyDescent="0.25">
      <c r="B92" s="113">
        <v>90</v>
      </c>
      <c r="C92" s="114" t="s">
        <v>126</v>
      </c>
      <c r="D92" s="111">
        <v>0</v>
      </c>
      <c r="E92" s="112" t="s">
        <v>50</v>
      </c>
      <c r="F92" s="112" t="str">
        <f>IF(NOT(MagicOrigine[[#This Row],[Qu.]]&gt;=1),"OUI","NON")</f>
        <v>OUI</v>
      </c>
      <c r="G92" s="1"/>
      <c r="H92" s="139">
        <f>IF(MagicOrigine[[#This Row],[Qu.]]-1&lt;0,0,MagicOrigine[[#This Row],[Qu.]]-1)</f>
        <v>0</v>
      </c>
      <c r="I92" s="141"/>
      <c r="J92" s="13"/>
    </row>
    <row r="93" spans="2:10" x14ac:dyDescent="0.25">
      <c r="B93" s="109">
        <v>91</v>
      </c>
      <c r="C93" s="110" t="s">
        <v>127</v>
      </c>
      <c r="D93" s="111">
        <v>1</v>
      </c>
      <c r="E93" s="112" t="s">
        <v>32</v>
      </c>
      <c r="F93" s="112" t="str">
        <f>IF(NOT(MagicOrigine[[#This Row],[Qu.]]&gt;=1),"OUI","NON")</f>
        <v>NON</v>
      </c>
      <c r="G93" s="1"/>
      <c r="H93" s="139">
        <f>IF(MagicOrigine[[#This Row],[Qu.]]-1&lt;0,0,MagicOrigine[[#This Row],[Qu.]]-1)</f>
        <v>0</v>
      </c>
      <c r="I93" s="141"/>
      <c r="J93" s="13"/>
    </row>
    <row r="94" spans="2:10" x14ac:dyDescent="0.25">
      <c r="B94" s="113">
        <v>92</v>
      </c>
      <c r="C94" s="114" t="s">
        <v>128</v>
      </c>
      <c r="D94" s="111">
        <v>0</v>
      </c>
      <c r="E94" s="112" t="s">
        <v>39</v>
      </c>
      <c r="F94" s="112" t="str">
        <f>IF(NOT(MagicOrigine[[#This Row],[Qu.]]&gt;=1),"OUI","NON")</f>
        <v>OUI</v>
      </c>
      <c r="G94" s="1"/>
      <c r="H94" s="139">
        <f>IF(MagicOrigine[[#This Row],[Qu.]]-1&lt;0,0,MagicOrigine[[#This Row],[Qu.]]-1)</f>
        <v>0</v>
      </c>
      <c r="I94" s="141"/>
      <c r="J94" s="13"/>
    </row>
    <row r="95" spans="2:10" x14ac:dyDescent="0.25">
      <c r="B95" s="113">
        <v>93</v>
      </c>
      <c r="C95" s="114" t="s">
        <v>129</v>
      </c>
      <c r="D95" s="111">
        <v>1</v>
      </c>
      <c r="E95" s="112" t="s">
        <v>50</v>
      </c>
      <c r="F95" s="112" t="str">
        <f>IF(NOT(MagicOrigine[[#This Row],[Qu.]]&gt;=1),"OUI","NON")</f>
        <v>NON</v>
      </c>
      <c r="G95" s="1"/>
      <c r="H95" s="139">
        <f>IF(MagicOrigine[[#This Row],[Qu.]]-1&lt;0,0,MagicOrigine[[#This Row],[Qu.]]-1)</f>
        <v>0</v>
      </c>
      <c r="I95" s="141"/>
      <c r="J95" s="13"/>
    </row>
    <row r="96" spans="2:10" x14ac:dyDescent="0.25">
      <c r="B96" s="113">
        <v>94</v>
      </c>
      <c r="C96" s="114" t="s">
        <v>130</v>
      </c>
      <c r="D96" s="111">
        <v>1</v>
      </c>
      <c r="E96" s="112" t="s">
        <v>39</v>
      </c>
      <c r="F96" s="112" t="str">
        <f>IF(NOT(MagicOrigine[[#This Row],[Qu.]]&gt;=1),"OUI","NON")</f>
        <v>NON</v>
      </c>
      <c r="G96" s="1"/>
      <c r="H96" s="139">
        <f>IF(MagicOrigine[[#This Row],[Qu.]]-1&lt;0,0,MagicOrigine[[#This Row],[Qu.]]-1)</f>
        <v>0</v>
      </c>
      <c r="I96" s="141"/>
      <c r="J96" s="13"/>
    </row>
    <row r="97" spans="2:10" x14ac:dyDescent="0.25">
      <c r="B97" s="113">
        <v>95</v>
      </c>
      <c r="C97" s="114" t="s">
        <v>131</v>
      </c>
      <c r="D97" s="111">
        <v>2</v>
      </c>
      <c r="E97" s="112" t="s">
        <v>32</v>
      </c>
      <c r="F97" s="112" t="str">
        <f>IF(NOT(MagicOrigine[[#This Row],[Qu.]]&gt;=1),"OUI","NON")</f>
        <v>NON</v>
      </c>
      <c r="G97" s="1"/>
      <c r="H97" s="139">
        <f>IF(MagicOrigine[[#This Row],[Qu.]]-1&lt;0,0,MagicOrigine[[#This Row],[Qu.]]-1)</f>
        <v>1</v>
      </c>
      <c r="I97" s="141"/>
      <c r="J97" s="13"/>
    </row>
    <row r="98" spans="2:10" x14ac:dyDescent="0.25">
      <c r="B98" s="115">
        <v>96</v>
      </c>
      <c r="C98" s="116" t="s">
        <v>132</v>
      </c>
      <c r="D98" s="111">
        <v>1</v>
      </c>
      <c r="E98" s="112" t="s">
        <v>36</v>
      </c>
      <c r="F98" s="112" t="str">
        <f>IF(NOT(MagicOrigine[[#This Row],[Qu.]]&gt;=1),"OUI","NON")</f>
        <v>NON</v>
      </c>
      <c r="G98" s="1"/>
      <c r="H98" s="139">
        <f>IF(MagicOrigine[[#This Row],[Qu.]]-1&lt;0,0,MagicOrigine[[#This Row],[Qu.]]-1)</f>
        <v>0</v>
      </c>
      <c r="I98" s="141"/>
      <c r="J98" s="13"/>
    </row>
    <row r="99" spans="2:10" x14ac:dyDescent="0.25">
      <c r="B99" s="113">
        <v>97</v>
      </c>
      <c r="C99" s="114" t="s">
        <v>133</v>
      </c>
      <c r="D99" s="111">
        <v>3</v>
      </c>
      <c r="E99" s="112" t="s">
        <v>32</v>
      </c>
      <c r="F99" s="112" t="str">
        <f>IF(NOT(MagicOrigine[[#This Row],[Qu.]]&gt;=1),"OUI","NON")</f>
        <v>NON</v>
      </c>
      <c r="G99" s="1"/>
      <c r="H99" s="139">
        <f>IF(MagicOrigine[[#This Row],[Qu.]]-1&lt;0,0,MagicOrigine[[#This Row],[Qu.]]-1)</f>
        <v>2</v>
      </c>
      <c r="I99" s="141"/>
      <c r="J99" s="13"/>
    </row>
    <row r="100" spans="2:10" x14ac:dyDescent="0.25">
      <c r="B100" s="113">
        <v>98</v>
      </c>
      <c r="C100" s="114" t="s">
        <v>134</v>
      </c>
      <c r="D100" s="111">
        <v>1</v>
      </c>
      <c r="E100" s="112" t="s">
        <v>36</v>
      </c>
      <c r="F100" s="112" t="str">
        <f>IF(NOT(MagicOrigine[[#This Row],[Qu.]]&gt;=1),"OUI","NON")</f>
        <v>NON</v>
      </c>
      <c r="G100" s="1"/>
      <c r="H100" s="139">
        <f>IF(MagicOrigine[[#This Row],[Qu.]]-1&lt;0,0,MagicOrigine[[#This Row],[Qu.]]-1)</f>
        <v>0</v>
      </c>
      <c r="I100" s="141"/>
      <c r="J100" s="13"/>
    </row>
    <row r="101" spans="2:10" x14ac:dyDescent="0.25">
      <c r="B101" s="113">
        <v>99</v>
      </c>
      <c r="C101" s="114" t="s">
        <v>135</v>
      </c>
      <c r="D101" s="111">
        <v>1</v>
      </c>
      <c r="E101" s="112" t="s">
        <v>50</v>
      </c>
      <c r="F101" s="112" t="str">
        <f>IF(NOT(MagicOrigine[[#This Row],[Qu.]]&gt;=1),"OUI","NON")</f>
        <v>NON</v>
      </c>
      <c r="G101" s="1"/>
      <c r="H101" s="139">
        <f>IF(MagicOrigine[[#This Row],[Qu.]]-1&lt;0,0,MagicOrigine[[#This Row],[Qu.]]-1)</f>
        <v>0</v>
      </c>
      <c r="I101" s="141"/>
      <c r="J101" s="13"/>
    </row>
    <row r="102" spans="2:10" x14ac:dyDescent="0.25">
      <c r="B102" s="115">
        <v>100</v>
      </c>
      <c r="C102" s="116" t="s">
        <v>136</v>
      </c>
      <c r="D102" s="111">
        <v>1</v>
      </c>
      <c r="E102" s="112" t="s">
        <v>36</v>
      </c>
      <c r="F102" s="112" t="str">
        <f>IF(NOT(MagicOrigine[[#This Row],[Qu.]]&gt;=1),"OUI","NON")</f>
        <v>NON</v>
      </c>
      <c r="G102" s="1"/>
      <c r="H102" s="139">
        <f>IF(MagicOrigine[[#This Row],[Qu.]]-1&lt;0,0,MagicOrigine[[#This Row],[Qu.]]-1)</f>
        <v>0</v>
      </c>
      <c r="I102" s="141"/>
      <c r="J102" s="13"/>
    </row>
    <row r="103" spans="2:10" x14ac:dyDescent="0.25">
      <c r="B103" s="113">
        <v>101</v>
      </c>
      <c r="C103" s="114" t="s">
        <v>137</v>
      </c>
      <c r="D103" s="111">
        <v>0</v>
      </c>
      <c r="E103" s="112" t="s">
        <v>50</v>
      </c>
      <c r="F103" s="112" t="str">
        <f>IF(NOT(MagicOrigine[[#This Row],[Qu.]]&gt;=1),"OUI","NON")</f>
        <v>OUI</v>
      </c>
      <c r="G103" s="1"/>
      <c r="H103" s="139">
        <f>IF(MagicOrigine[[#This Row],[Qu.]]-1&lt;0,0,MagicOrigine[[#This Row],[Qu.]]-1)</f>
        <v>0</v>
      </c>
      <c r="I103" s="141"/>
      <c r="J103" s="13"/>
    </row>
    <row r="104" spans="2:10" x14ac:dyDescent="0.25">
      <c r="B104" s="109">
        <v>102</v>
      </c>
      <c r="C104" s="110" t="s">
        <v>138</v>
      </c>
      <c r="D104" s="111">
        <v>3</v>
      </c>
      <c r="E104" s="112" t="s">
        <v>32</v>
      </c>
      <c r="F104" s="112" t="str">
        <f>IF(NOT(MagicOrigine[[#This Row],[Qu.]]&gt;=1),"OUI","NON")</f>
        <v>NON</v>
      </c>
      <c r="G104" s="1"/>
      <c r="H104" s="139">
        <f>IF(MagicOrigine[[#This Row],[Qu.]]-1&lt;0,0,MagicOrigine[[#This Row],[Qu.]]-1)</f>
        <v>2</v>
      </c>
      <c r="I104" s="141"/>
      <c r="J104" s="13"/>
    </row>
    <row r="105" spans="2:10" x14ac:dyDescent="0.25">
      <c r="B105" s="113">
        <v>103</v>
      </c>
      <c r="C105" s="114" t="s">
        <v>139</v>
      </c>
      <c r="D105" s="111">
        <v>1</v>
      </c>
      <c r="E105" s="112" t="s">
        <v>50</v>
      </c>
      <c r="F105" s="112" t="str">
        <f>IF(NOT(MagicOrigine[[#This Row],[Qu.]]&gt;=1),"OUI","NON")</f>
        <v>NON</v>
      </c>
      <c r="G105" s="1"/>
      <c r="H105" s="139">
        <f>IF(MagicOrigine[[#This Row],[Qu.]]-1&lt;0,0,MagicOrigine[[#This Row],[Qu.]]-1)</f>
        <v>0</v>
      </c>
      <c r="I105" s="141"/>
      <c r="J105" s="13"/>
    </row>
    <row r="106" spans="2:10" x14ac:dyDescent="0.25">
      <c r="B106" s="113">
        <v>104</v>
      </c>
      <c r="C106" s="114" t="s">
        <v>140</v>
      </c>
      <c r="D106" s="111">
        <v>1</v>
      </c>
      <c r="E106" s="112" t="s">
        <v>50</v>
      </c>
      <c r="F106" s="112" t="str">
        <f>IF(NOT(MagicOrigine[[#This Row],[Qu.]]&gt;=1),"OUI","NON")</f>
        <v>NON</v>
      </c>
      <c r="G106" s="1"/>
      <c r="H106" s="139">
        <f>IF(MagicOrigine[[#This Row],[Qu.]]-1&lt;0,0,MagicOrigine[[#This Row],[Qu.]]-1)</f>
        <v>0</v>
      </c>
      <c r="I106" s="141"/>
      <c r="J106" s="13"/>
    </row>
    <row r="107" spans="2:10" x14ac:dyDescent="0.25">
      <c r="B107" s="113">
        <v>105</v>
      </c>
      <c r="C107" s="114" t="s">
        <v>141</v>
      </c>
      <c r="D107" s="111">
        <v>0</v>
      </c>
      <c r="E107" s="112" t="s">
        <v>50</v>
      </c>
      <c r="F107" s="112" t="str">
        <f>IF(NOT(MagicOrigine[[#This Row],[Qu.]]&gt;=1),"OUI","NON")</f>
        <v>OUI</v>
      </c>
      <c r="G107" s="1"/>
      <c r="H107" s="139">
        <f>IF(MagicOrigine[[#This Row],[Qu.]]-1&lt;0,0,MagicOrigine[[#This Row],[Qu.]]-1)</f>
        <v>0</v>
      </c>
      <c r="I107" s="141"/>
      <c r="J107" s="13"/>
    </row>
    <row r="108" spans="2:10" x14ac:dyDescent="0.25">
      <c r="B108" s="113">
        <v>106</v>
      </c>
      <c r="C108" s="114" t="s">
        <v>142</v>
      </c>
      <c r="D108" s="111">
        <v>0</v>
      </c>
      <c r="E108" s="112" t="s">
        <v>39</v>
      </c>
      <c r="F108" s="112" t="str">
        <f>IF(NOT(MagicOrigine[[#This Row],[Qu.]]&gt;=1),"OUI","NON")</f>
        <v>OUI</v>
      </c>
      <c r="G108" s="1"/>
      <c r="H108" s="139">
        <f>IF(MagicOrigine[[#This Row],[Qu.]]-1&lt;0,0,MagicOrigine[[#This Row],[Qu.]]-1)</f>
        <v>0</v>
      </c>
      <c r="I108" s="141"/>
      <c r="J108" s="13"/>
    </row>
    <row r="109" spans="2:10" x14ac:dyDescent="0.25">
      <c r="B109" s="113">
        <v>107</v>
      </c>
      <c r="C109" s="114" t="s">
        <v>143</v>
      </c>
      <c r="D109" s="111">
        <v>1</v>
      </c>
      <c r="E109" s="112" t="s">
        <v>32</v>
      </c>
      <c r="F109" s="112" t="str">
        <f>IF(NOT(MagicOrigine[[#This Row],[Qu.]]&gt;=1),"OUI","NON")</f>
        <v>NON</v>
      </c>
      <c r="G109" s="1"/>
      <c r="H109" s="139">
        <f>IF(MagicOrigine[[#This Row],[Qu.]]-1&lt;0,0,MagicOrigine[[#This Row],[Qu.]]-1)</f>
        <v>0</v>
      </c>
      <c r="I109" s="141"/>
      <c r="J109" s="13"/>
    </row>
    <row r="110" spans="2:10" x14ac:dyDescent="0.25">
      <c r="B110" s="109">
        <v>108</v>
      </c>
      <c r="C110" s="110" t="s">
        <v>144</v>
      </c>
      <c r="D110" s="111">
        <v>0</v>
      </c>
      <c r="E110" s="112" t="s">
        <v>36</v>
      </c>
      <c r="F110" s="112" t="str">
        <f>IF(NOT(MagicOrigine[[#This Row],[Qu.]]&gt;=1),"OUI","NON")</f>
        <v>OUI</v>
      </c>
      <c r="G110" s="1"/>
      <c r="H110" s="139">
        <f>IF(MagicOrigine[[#This Row],[Qu.]]-1&lt;0,0,MagicOrigine[[#This Row],[Qu.]]-1)</f>
        <v>0</v>
      </c>
      <c r="I110" s="141"/>
      <c r="J110" s="13"/>
    </row>
    <row r="111" spans="2:10" x14ac:dyDescent="0.25">
      <c r="B111" s="113">
        <v>109</v>
      </c>
      <c r="C111" s="114" t="s">
        <v>145</v>
      </c>
      <c r="D111" s="111">
        <v>1</v>
      </c>
      <c r="E111" s="112" t="s">
        <v>32</v>
      </c>
      <c r="F111" s="112" t="str">
        <f>IF(NOT(MagicOrigine[[#This Row],[Qu.]]&gt;=1),"OUI","NON")</f>
        <v>NON</v>
      </c>
      <c r="G111" s="1"/>
      <c r="H111" s="139">
        <f>IF(MagicOrigine[[#This Row],[Qu.]]-1&lt;0,0,MagicOrigine[[#This Row],[Qu.]]-1)</f>
        <v>0</v>
      </c>
      <c r="I111" s="141"/>
      <c r="J111" s="13"/>
    </row>
    <row r="112" spans="2:10" x14ac:dyDescent="0.25">
      <c r="B112" s="113">
        <v>110</v>
      </c>
      <c r="C112" s="114" t="s">
        <v>146</v>
      </c>
      <c r="D112" s="111">
        <v>1</v>
      </c>
      <c r="E112" s="112" t="s">
        <v>36</v>
      </c>
      <c r="F112" s="112" t="str">
        <f>IF(NOT(MagicOrigine[[#This Row],[Qu.]]&gt;=1),"OUI","NON")</f>
        <v>NON</v>
      </c>
      <c r="G112" s="1"/>
      <c r="H112" s="139">
        <f>IF(MagicOrigine[[#This Row],[Qu.]]-1&lt;0,0,MagicOrigine[[#This Row],[Qu.]]-1)</f>
        <v>0</v>
      </c>
      <c r="I112" s="141"/>
      <c r="J112" s="13"/>
    </row>
    <row r="113" spans="2:10" x14ac:dyDescent="0.25">
      <c r="B113" s="113">
        <v>111</v>
      </c>
      <c r="C113" s="114" t="s">
        <v>147</v>
      </c>
      <c r="D113" s="111">
        <v>2</v>
      </c>
      <c r="E113" s="112" t="s">
        <v>32</v>
      </c>
      <c r="F113" s="112" t="str">
        <f>IF(NOT(MagicOrigine[[#This Row],[Qu.]]&gt;=1),"OUI","NON")</f>
        <v>NON</v>
      </c>
      <c r="G113" s="1"/>
      <c r="H113" s="139">
        <f>IF(MagicOrigine[[#This Row],[Qu.]]-1&lt;0,0,MagicOrigine[[#This Row],[Qu.]]-1)</f>
        <v>1</v>
      </c>
      <c r="I113" s="141"/>
      <c r="J113" s="13"/>
    </row>
    <row r="114" spans="2:10" x14ac:dyDescent="0.25">
      <c r="B114" s="109">
        <v>112</v>
      </c>
      <c r="C114" s="110" t="s">
        <v>148</v>
      </c>
      <c r="D114" s="111">
        <v>1</v>
      </c>
      <c r="E114" s="112" t="s">
        <v>50</v>
      </c>
      <c r="F114" s="112" t="str">
        <f>IF(NOT(MagicOrigine[[#This Row],[Qu.]]&gt;=1),"OUI","NON")</f>
        <v>NON</v>
      </c>
      <c r="G114" s="1"/>
      <c r="H114" s="139">
        <f>IF(MagicOrigine[[#This Row],[Qu.]]-1&lt;0,0,MagicOrigine[[#This Row],[Qu.]]-1)</f>
        <v>0</v>
      </c>
      <c r="I114" s="141"/>
      <c r="J114" s="13"/>
    </row>
    <row r="115" spans="2:10" x14ac:dyDescent="0.25">
      <c r="B115" s="115">
        <v>113</v>
      </c>
      <c r="C115" s="116" t="s">
        <v>149</v>
      </c>
      <c r="D115" s="111">
        <v>2</v>
      </c>
      <c r="E115" s="112" t="s">
        <v>32</v>
      </c>
      <c r="F115" s="112" t="str">
        <f>IF(NOT(MagicOrigine[[#This Row],[Qu.]]&gt;=1),"OUI","NON")</f>
        <v>NON</v>
      </c>
      <c r="G115" s="1"/>
      <c r="H115" s="139">
        <f>IF(MagicOrigine[[#This Row],[Qu.]]-1&lt;0,0,MagicOrigine[[#This Row],[Qu.]]-1)</f>
        <v>1</v>
      </c>
      <c r="I115" s="141"/>
      <c r="J115" s="13"/>
    </row>
    <row r="116" spans="2:10" x14ac:dyDescent="0.25">
      <c r="B116" s="115">
        <v>114</v>
      </c>
      <c r="C116" s="116" t="s">
        <v>150</v>
      </c>
      <c r="D116" s="111">
        <v>1</v>
      </c>
      <c r="E116" s="112" t="s">
        <v>32</v>
      </c>
      <c r="F116" s="112" t="str">
        <f>IF(NOT(MagicOrigine[[#This Row],[Qu.]]&gt;=1),"OUI","NON")</f>
        <v>NON</v>
      </c>
      <c r="G116" s="1"/>
      <c r="H116" s="139">
        <f>IF(MagicOrigine[[#This Row],[Qu.]]-1&lt;0,0,MagicOrigine[[#This Row],[Qu.]]-1)</f>
        <v>0</v>
      </c>
      <c r="I116" s="141"/>
      <c r="J116" s="13"/>
    </row>
    <row r="117" spans="2:10" x14ac:dyDescent="0.25">
      <c r="B117" s="113">
        <v>115</v>
      </c>
      <c r="C117" s="114" t="s">
        <v>151</v>
      </c>
      <c r="D117" s="111">
        <v>4</v>
      </c>
      <c r="E117" s="112" t="s">
        <v>32</v>
      </c>
      <c r="F117" s="112" t="str">
        <f>IF(NOT(MagicOrigine[[#This Row],[Qu.]]&gt;=1),"OUI","NON")</f>
        <v>NON</v>
      </c>
      <c r="G117" s="1"/>
      <c r="H117" s="139">
        <f>IF(MagicOrigine[[#This Row],[Qu.]]-1&lt;0,0,MagicOrigine[[#This Row],[Qu.]]-1)</f>
        <v>3</v>
      </c>
      <c r="I117" s="141"/>
      <c r="J117" s="13"/>
    </row>
    <row r="118" spans="2:10" x14ac:dyDescent="0.25">
      <c r="B118" s="115">
        <v>116</v>
      </c>
      <c r="C118" s="116" t="s">
        <v>152</v>
      </c>
      <c r="D118" s="111">
        <v>4</v>
      </c>
      <c r="E118" s="112" t="s">
        <v>32</v>
      </c>
      <c r="F118" s="112" t="str">
        <f>IF(NOT(MagicOrigine[[#This Row],[Qu.]]&gt;=1),"OUI","NON")</f>
        <v>NON</v>
      </c>
      <c r="G118" s="1"/>
      <c r="H118" s="139">
        <f>IF(MagicOrigine[[#This Row],[Qu.]]-1&lt;0,0,MagicOrigine[[#This Row],[Qu.]]-1)</f>
        <v>3</v>
      </c>
      <c r="I118" s="141"/>
      <c r="J118" s="13"/>
    </row>
    <row r="119" spans="2:10" x14ac:dyDescent="0.25">
      <c r="B119" s="113">
        <v>117</v>
      </c>
      <c r="C119" s="114" t="s">
        <v>153</v>
      </c>
      <c r="D119" s="111">
        <v>1</v>
      </c>
      <c r="E119" s="112" t="s">
        <v>36</v>
      </c>
      <c r="F119" s="112" t="str">
        <f>IF(NOT(MagicOrigine[[#This Row],[Qu.]]&gt;=1),"OUI","NON")</f>
        <v>NON</v>
      </c>
      <c r="G119" s="1"/>
      <c r="H119" s="139">
        <f>IF(MagicOrigine[[#This Row],[Qu.]]-1&lt;0,0,MagicOrigine[[#This Row],[Qu.]]-1)</f>
        <v>0</v>
      </c>
      <c r="I119" s="141"/>
      <c r="J119" s="13"/>
    </row>
    <row r="120" spans="2:10" x14ac:dyDescent="0.25">
      <c r="B120" s="113">
        <v>118</v>
      </c>
      <c r="C120" s="114" t="s">
        <v>154</v>
      </c>
      <c r="D120" s="111">
        <v>1</v>
      </c>
      <c r="E120" s="112" t="s">
        <v>36</v>
      </c>
      <c r="F120" s="112" t="str">
        <f>IF(NOT(MagicOrigine[[#This Row],[Qu.]]&gt;=1),"OUI","NON")</f>
        <v>NON</v>
      </c>
      <c r="G120" s="1"/>
      <c r="H120" s="139">
        <f>IF(MagicOrigine[[#This Row],[Qu.]]-1&lt;0,0,MagicOrigine[[#This Row],[Qu.]]-1)</f>
        <v>0</v>
      </c>
      <c r="I120" s="141"/>
      <c r="J120" s="13"/>
    </row>
    <row r="121" spans="2:10" x14ac:dyDescent="0.25">
      <c r="B121" s="113">
        <v>119</v>
      </c>
      <c r="C121" s="114" t="s">
        <v>155</v>
      </c>
      <c r="D121" s="111">
        <v>2</v>
      </c>
      <c r="E121" s="112" t="s">
        <v>32</v>
      </c>
      <c r="F121" s="112" t="str">
        <f>IF(NOT(MagicOrigine[[#This Row],[Qu.]]&gt;=1),"OUI","NON")</f>
        <v>NON</v>
      </c>
      <c r="G121" s="1"/>
      <c r="H121" s="139">
        <f>IF(MagicOrigine[[#This Row],[Qu.]]-1&lt;0,0,MagicOrigine[[#This Row],[Qu.]]-1)</f>
        <v>1</v>
      </c>
      <c r="I121" s="141"/>
      <c r="J121" s="13"/>
    </row>
    <row r="122" spans="2:10" x14ac:dyDescent="0.25">
      <c r="B122" s="113">
        <v>120</v>
      </c>
      <c r="C122" s="114" t="s">
        <v>156</v>
      </c>
      <c r="D122" s="111">
        <v>1</v>
      </c>
      <c r="E122" s="112" t="s">
        <v>50</v>
      </c>
      <c r="F122" s="112" t="str">
        <f>IF(NOT(MagicOrigine[[#This Row],[Qu.]]&gt;=1),"OUI","NON")</f>
        <v>NON</v>
      </c>
      <c r="G122" s="1"/>
      <c r="H122" s="139">
        <f>IF(MagicOrigine[[#This Row],[Qu.]]-1&lt;0,0,MagicOrigine[[#This Row],[Qu.]]-1)</f>
        <v>0</v>
      </c>
      <c r="I122" s="141"/>
      <c r="J122" s="13"/>
    </row>
    <row r="123" spans="2:10" x14ac:dyDescent="0.25">
      <c r="B123" s="115">
        <v>121</v>
      </c>
      <c r="C123" s="116" t="s">
        <v>157</v>
      </c>
      <c r="D123" s="111">
        <v>3</v>
      </c>
      <c r="E123" s="112" t="s">
        <v>32</v>
      </c>
      <c r="F123" s="112" t="str">
        <f>IF(NOT(MagicOrigine[[#This Row],[Qu.]]&gt;=1),"OUI","NON")</f>
        <v>NON</v>
      </c>
      <c r="G123" s="1"/>
      <c r="H123" s="139">
        <f>IF(MagicOrigine[[#This Row],[Qu.]]-1&lt;0,0,MagicOrigine[[#This Row],[Qu.]]-1)</f>
        <v>2</v>
      </c>
      <c r="I123" s="141"/>
      <c r="J123" s="13"/>
    </row>
    <row r="124" spans="2:10" x14ac:dyDescent="0.25">
      <c r="B124" s="113">
        <v>122</v>
      </c>
      <c r="C124" s="114" t="s">
        <v>158</v>
      </c>
      <c r="D124" s="111">
        <v>1</v>
      </c>
      <c r="E124" s="112" t="s">
        <v>36</v>
      </c>
      <c r="F124" s="112" t="str">
        <f>IF(NOT(MagicOrigine[[#This Row],[Qu.]]&gt;=1),"OUI","NON")</f>
        <v>NON</v>
      </c>
      <c r="G124" s="1"/>
      <c r="H124" s="139">
        <f>IF(MagicOrigine[[#This Row],[Qu.]]-1&lt;0,0,MagicOrigine[[#This Row],[Qu.]]-1)</f>
        <v>0</v>
      </c>
      <c r="I124" s="141"/>
      <c r="J124" s="13"/>
    </row>
    <row r="125" spans="2:10" x14ac:dyDescent="0.25">
      <c r="B125" s="113">
        <v>123</v>
      </c>
      <c r="C125" s="114" t="s">
        <v>159</v>
      </c>
      <c r="D125" s="111">
        <v>4</v>
      </c>
      <c r="E125" s="112" t="s">
        <v>32</v>
      </c>
      <c r="F125" s="112" t="str">
        <f>IF(NOT(MagicOrigine[[#This Row],[Qu.]]&gt;=1),"OUI","NON")</f>
        <v>NON</v>
      </c>
      <c r="G125" s="1"/>
      <c r="H125" s="139">
        <f>IF(MagicOrigine[[#This Row],[Qu.]]-1&lt;0,0,MagicOrigine[[#This Row],[Qu.]]-1)</f>
        <v>3</v>
      </c>
      <c r="I125" s="141"/>
      <c r="J125" s="13"/>
    </row>
    <row r="126" spans="2:10" x14ac:dyDescent="0.25">
      <c r="B126" s="115">
        <v>124</v>
      </c>
      <c r="C126" s="116" t="s">
        <v>160</v>
      </c>
      <c r="D126" s="111">
        <v>3</v>
      </c>
      <c r="E126" s="112" t="s">
        <v>32</v>
      </c>
      <c r="F126" s="112" t="str">
        <f>IF(NOT(MagicOrigine[[#This Row],[Qu.]]&gt;=1),"OUI","NON")</f>
        <v>NON</v>
      </c>
      <c r="G126" s="1"/>
      <c r="H126" s="139">
        <f>IF(MagicOrigine[[#This Row],[Qu.]]-1&lt;0,0,MagicOrigine[[#This Row],[Qu.]]-1)</f>
        <v>2</v>
      </c>
      <c r="I126" s="141"/>
      <c r="J126" s="13"/>
    </row>
    <row r="127" spans="2:10" x14ac:dyDescent="0.25">
      <c r="B127" s="113">
        <v>125</v>
      </c>
      <c r="C127" s="114" t="s">
        <v>161</v>
      </c>
      <c r="D127" s="111">
        <v>3</v>
      </c>
      <c r="E127" s="112" t="s">
        <v>32</v>
      </c>
      <c r="F127" s="112" t="str">
        <f>IF(NOT(MagicOrigine[[#This Row],[Qu.]]&gt;=1),"OUI","NON")</f>
        <v>NON</v>
      </c>
      <c r="G127" s="1"/>
      <c r="H127" s="139">
        <f>IF(MagicOrigine[[#This Row],[Qu.]]-1&lt;0,0,MagicOrigine[[#This Row],[Qu.]]-1)</f>
        <v>2</v>
      </c>
      <c r="I127" s="141"/>
      <c r="J127" s="13"/>
    </row>
    <row r="128" spans="2:10" x14ac:dyDescent="0.25">
      <c r="B128" s="113">
        <v>126</v>
      </c>
      <c r="C128" s="114" t="s">
        <v>162</v>
      </c>
      <c r="D128" s="111">
        <v>4</v>
      </c>
      <c r="E128" s="112" t="s">
        <v>32</v>
      </c>
      <c r="F128" s="112" t="str">
        <f>IF(NOT(MagicOrigine[[#This Row],[Qu.]]&gt;=1),"OUI","NON")</f>
        <v>NON</v>
      </c>
      <c r="G128" s="1"/>
      <c r="H128" s="139">
        <f>IF(MagicOrigine[[#This Row],[Qu.]]-1&lt;0,0,MagicOrigine[[#This Row],[Qu.]]-1)</f>
        <v>3</v>
      </c>
      <c r="I128" s="141"/>
      <c r="J128" s="13"/>
    </row>
    <row r="129" spans="2:10" x14ac:dyDescent="0.25">
      <c r="B129" s="109">
        <v>127</v>
      </c>
      <c r="C129" s="110" t="s">
        <v>163</v>
      </c>
      <c r="D129" s="111">
        <v>0</v>
      </c>
      <c r="E129" s="112" t="s">
        <v>50</v>
      </c>
      <c r="F129" s="112" t="str">
        <f>IF(NOT(MagicOrigine[[#This Row],[Qu.]]&gt;=1),"OUI","NON")</f>
        <v>OUI</v>
      </c>
      <c r="G129" s="1"/>
      <c r="H129" s="139">
        <f>IF(MagicOrigine[[#This Row],[Qu.]]-1&lt;0,0,MagicOrigine[[#This Row],[Qu.]]-1)</f>
        <v>0</v>
      </c>
      <c r="I129" s="141"/>
      <c r="J129" s="13"/>
    </row>
    <row r="130" spans="2:10" x14ac:dyDescent="0.25">
      <c r="B130" s="115">
        <v>128</v>
      </c>
      <c r="C130" s="116" t="s">
        <v>164</v>
      </c>
      <c r="D130" s="111">
        <v>1</v>
      </c>
      <c r="E130" s="112" t="s">
        <v>36</v>
      </c>
      <c r="F130" s="112" t="str">
        <f>IF(NOT(MagicOrigine[[#This Row],[Qu.]]&gt;=1),"OUI","NON")</f>
        <v>NON</v>
      </c>
      <c r="G130" s="1"/>
      <c r="H130" s="139">
        <f>IF(MagicOrigine[[#This Row],[Qu.]]-1&lt;0,0,MagicOrigine[[#This Row],[Qu.]]-1)</f>
        <v>0</v>
      </c>
      <c r="I130" s="141"/>
      <c r="J130" s="13"/>
    </row>
    <row r="131" spans="2:10" x14ac:dyDescent="0.25">
      <c r="B131" s="113">
        <v>129</v>
      </c>
      <c r="C131" s="114" t="s">
        <v>165</v>
      </c>
      <c r="D131" s="111">
        <v>1</v>
      </c>
      <c r="E131" s="112" t="s">
        <v>32</v>
      </c>
      <c r="F131" s="112" t="str">
        <f>IF(NOT(MagicOrigine[[#This Row],[Qu.]]&gt;=1),"OUI","NON")</f>
        <v>NON</v>
      </c>
      <c r="G131" s="1"/>
      <c r="H131" s="139">
        <f>IF(MagicOrigine[[#This Row],[Qu.]]-1&lt;0,0,MagicOrigine[[#This Row],[Qu.]]-1)</f>
        <v>0</v>
      </c>
      <c r="I131" s="141"/>
      <c r="J131" s="13"/>
    </row>
    <row r="132" spans="2:10" x14ac:dyDescent="0.25">
      <c r="B132" s="113">
        <v>130</v>
      </c>
      <c r="C132" s="114" t="s">
        <v>166</v>
      </c>
      <c r="D132" s="111">
        <v>3</v>
      </c>
      <c r="E132" s="112" t="s">
        <v>32</v>
      </c>
      <c r="F132" s="112" t="str">
        <f>IF(NOT(MagicOrigine[[#This Row],[Qu.]]&gt;=1),"OUI","NON")</f>
        <v>NON</v>
      </c>
      <c r="G132" s="1"/>
      <c r="H132" s="139">
        <f>IF(MagicOrigine[[#This Row],[Qu.]]-1&lt;0,0,MagicOrigine[[#This Row],[Qu.]]-1)</f>
        <v>2</v>
      </c>
      <c r="I132" s="141"/>
      <c r="J132" s="13"/>
    </row>
    <row r="133" spans="2:10" x14ac:dyDescent="0.25">
      <c r="B133" s="113">
        <v>131</v>
      </c>
      <c r="C133" s="114" t="s">
        <v>167</v>
      </c>
      <c r="D133" s="111">
        <v>0</v>
      </c>
      <c r="E133" s="112" t="s">
        <v>39</v>
      </c>
      <c r="F133" s="112" t="str">
        <f>IF(NOT(MagicOrigine[[#This Row],[Qu.]]&gt;=1),"OUI","NON")</f>
        <v>OUI</v>
      </c>
      <c r="G133" s="1"/>
      <c r="H133" s="139">
        <f>IF(MagicOrigine[[#This Row],[Qu.]]-1&lt;0,0,MagicOrigine[[#This Row],[Qu.]]-1)</f>
        <v>0</v>
      </c>
      <c r="I133" s="141"/>
      <c r="J133" s="13"/>
    </row>
    <row r="134" spans="2:10" x14ac:dyDescent="0.25">
      <c r="B134" s="115">
        <v>132</v>
      </c>
      <c r="C134" s="116" t="s">
        <v>168</v>
      </c>
      <c r="D134" s="111">
        <v>2</v>
      </c>
      <c r="E134" s="112" t="s">
        <v>32</v>
      </c>
      <c r="F134" s="112" t="str">
        <f>IF(NOT(MagicOrigine[[#This Row],[Qu.]]&gt;=1),"OUI","NON")</f>
        <v>NON</v>
      </c>
      <c r="G134" s="1"/>
      <c r="H134" s="139">
        <f>IF(MagicOrigine[[#This Row],[Qu.]]-1&lt;0,0,MagicOrigine[[#This Row],[Qu.]]-1)</f>
        <v>1</v>
      </c>
      <c r="I134" s="141"/>
      <c r="J134" s="13"/>
    </row>
    <row r="135" spans="2:10" x14ac:dyDescent="0.25">
      <c r="B135" s="113">
        <v>133</v>
      </c>
      <c r="C135" s="114" t="s">
        <v>169</v>
      </c>
      <c r="D135" s="111">
        <v>2</v>
      </c>
      <c r="E135" s="112" t="s">
        <v>32</v>
      </c>
      <c r="F135" s="112" t="str">
        <f>IF(NOT(MagicOrigine[[#This Row],[Qu.]]&gt;=1),"OUI","NON")</f>
        <v>NON</v>
      </c>
      <c r="G135" s="1"/>
      <c r="H135" s="139">
        <f>IF(MagicOrigine[[#This Row],[Qu.]]-1&lt;0,0,MagicOrigine[[#This Row],[Qu.]]-1)</f>
        <v>1</v>
      </c>
      <c r="I135" s="141"/>
      <c r="J135" s="13"/>
    </row>
    <row r="136" spans="2:10" x14ac:dyDescent="0.25">
      <c r="B136" s="115">
        <v>134</v>
      </c>
      <c r="C136" s="116" t="s">
        <v>170</v>
      </c>
      <c r="D136" s="111">
        <v>1</v>
      </c>
      <c r="E136" s="112" t="s">
        <v>36</v>
      </c>
      <c r="F136" s="112" t="str">
        <f>IF(NOT(MagicOrigine[[#This Row],[Qu.]]&gt;=1),"OUI","NON")</f>
        <v>NON</v>
      </c>
      <c r="G136" s="1"/>
      <c r="H136" s="139">
        <f>IF(MagicOrigine[[#This Row],[Qu.]]-1&lt;0,0,MagicOrigine[[#This Row],[Qu.]]-1)</f>
        <v>0</v>
      </c>
      <c r="I136" s="141"/>
      <c r="J136" s="13"/>
    </row>
    <row r="137" spans="2:10" x14ac:dyDescent="0.25">
      <c r="B137" s="113">
        <v>135</v>
      </c>
      <c r="C137" s="114" t="s">
        <v>171</v>
      </c>
      <c r="D137" s="111">
        <v>0</v>
      </c>
      <c r="E137" s="112" t="s">
        <v>39</v>
      </c>
      <c r="F137" s="112" t="str">
        <f>IF(NOT(MagicOrigine[[#This Row],[Qu.]]&gt;=1),"OUI","NON")</f>
        <v>OUI</v>
      </c>
      <c r="G137" s="1"/>
      <c r="H137" s="139">
        <f>IF(MagicOrigine[[#This Row],[Qu.]]-1&lt;0,0,MagicOrigine[[#This Row],[Qu.]]-1)</f>
        <v>0</v>
      </c>
      <c r="I137" s="141"/>
      <c r="J137" s="13"/>
    </row>
    <row r="138" spans="2:10" x14ac:dyDescent="0.25">
      <c r="B138" s="115">
        <v>136</v>
      </c>
      <c r="C138" s="116" t="s">
        <v>172</v>
      </c>
      <c r="D138" s="111">
        <v>1</v>
      </c>
      <c r="E138" s="112" t="s">
        <v>32</v>
      </c>
      <c r="F138" s="112" t="str">
        <f>IF(NOT(MagicOrigine[[#This Row],[Qu.]]&gt;=1),"OUI","NON")</f>
        <v>NON</v>
      </c>
      <c r="G138" s="1"/>
      <c r="H138" s="139">
        <f>IF(MagicOrigine[[#This Row],[Qu.]]-1&lt;0,0,MagicOrigine[[#This Row],[Qu.]]-1)</f>
        <v>0</v>
      </c>
      <c r="I138" s="141"/>
      <c r="J138" s="13"/>
    </row>
    <row r="139" spans="2:10" x14ac:dyDescent="0.25">
      <c r="B139" s="113">
        <v>137</v>
      </c>
      <c r="C139" s="114" t="s">
        <v>173</v>
      </c>
      <c r="D139" s="111">
        <v>1</v>
      </c>
      <c r="E139" s="112" t="s">
        <v>50</v>
      </c>
      <c r="F139" s="112" t="str">
        <f>IF(NOT(MagicOrigine[[#This Row],[Qu.]]&gt;=1),"OUI","NON")</f>
        <v>NON</v>
      </c>
      <c r="G139" s="1"/>
      <c r="H139" s="139">
        <f>IF(MagicOrigine[[#This Row],[Qu.]]-1&lt;0,0,MagicOrigine[[#This Row],[Qu.]]-1)</f>
        <v>0</v>
      </c>
      <c r="I139" s="141"/>
      <c r="J139" s="13"/>
    </row>
    <row r="140" spans="2:10" x14ac:dyDescent="0.25">
      <c r="B140" s="109">
        <v>138</v>
      </c>
      <c r="C140" s="110" t="s">
        <v>174</v>
      </c>
      <c r="D140" s="111">
        <v>2</v>
      </c>
      <c r="E140" s="112" t="s">
        <v>32</v>
      </c>
      <c r="F140" s="112" t="str">
        <f>IF(NOT(MagicOrigine[[#This Row],[Qu.]]&gt;=1),"OUI","NON")</f>
        <v>NON</v>
      </c>
      <c r="G140" s="1"/>
      <c r="H140" s="139">
        <f>IF(MagicOrigine[[#This Row],[Qu.]]-1&lt;0,0,MagicOrigine[[#This Row],[Qu.]]-1)</f>
        <v>1</v>
      </c>
      <c r="I140" s="141"/>
      <c r="J140" s="13"/>
    </row>
    <row r="141" spans="2:10" x14ac:dyDescent="0.25">
      <c r="B141" s="109">
        <v>139</v>
      </c>
      <c r="C141" s="110" t="s">
        <v>175</v>
      </c>
      <c r="D141" s="111">
        <v>3</v>
      </c>
      <c r="E141" s="112" t="s">
        <v>32</v>
      </c>
      <c r="F141" s="112" t="str">
        <f>IF(NOT(MagicOrigine[[#This Row],[Qu.]]&gt;=1),"OUI","NON")</f>
        <v>NON</v>
      </c>
      <c r="G141" s="1"/>
      <c r="H141" s="139">
        <f>IF(MagicOrigine[[#This Row],[Qu.]]-1&lt;0,0,MagicOrigine[[#This Row],[Qu.]]-1)</f>
        <v>2</v>
      </c>
      <c r="I141" s="141"/>
      <c r="J141" s="13"/>
    </row>
    <row r="142" spans="2:10" x14ac:dyDescent="0.25">
      <c r="B142" s="113">
        <v>140</v>
      </c>
      <c r="C142" s="114" t="s">
        <v>176</v>
      </c>
      <c r="D142" s="111">
        <v>3</v>
      </c>
      <c r="E142" s="112" t="s">
        <v>32</v>
      </c>
      <c r="F142" s="112" t="str">
        <f>IF(NOT(MagicOrigine[[#This Row],[Qu.]]&gt;=1),"OUI","NON")</f>
        <v>NON</v>
      </c>
      <c r="G142" s="1"/>
      <c r="H142" s="139">
        <f>IF(MagicOrigine[[#This Row],[Qu.]]-1&lt;0,0,MagicOrigine[[#This Row],[Qu.]]-1)</f>
        <v>2</v>
      </c>
      <c r="I142" s="141">
        <v>1</v>
      </c>
      <c r="J142" s="13"/>
    </row>
    <row r="143" spans="2:10" x14ac:dyDescent="0.25">
      <c r="B143" s="115">
        <v>141</v>
      </c>
      <c r="C143" s="116" t="s">
        <v>177</v>
      </c>
      <c r="D143" s="111">
        <v>1</v>
      </c>
      <c r="E143" s="112" t="s">
        <v>50</v>
      </c>
      <c r="F143" s="112" t="str">
        <f>IF(NOT(MagicOrigine[[#This Row],[Qu.]]&gt;=1),"OUI","NON")</f>
        <v>NON</v>
      </c>
      <c r="G143" s="1"/>
      <c r="H143" s="139">
        <f>IF(MagicOrigine[[#This Row],[Qu.]]-1&lt;0,0,MagicOrigine[[#This Row],[Qu.]]-1)</f>
        <v>0</v>
      </c>
      <c r="I143" s="141"/>
      <c r="J143" s="13"/>
    </row>
    <row r="144" spans="2:10" x14ac:dyDescent="0.25">
      <c r="B144" s="115">
        <v>142</v>
      </c>
      <c r="C144" s="116" t="s">
        <v>178</v>
      </c>
      <c r="D144" s="111">
        <v>1</v>
      </c>
      <c r="E144" s="112" t="s">
        <v>36</v>
      </c>
      <c r="F144" s="112" t="str">
        <f>IF(NOT(MagicOrigine[[#This Row],[Qu.]]&gt;=1),"OUI","NON")</f>
        <v>NON</v>
      </c>
      <c r="G144" s="1"/>
      <c r="H144" s="139">
        <f>IF(MagicOrigine[[#This Row],[Qu.]]-1&lt;0,0,MagicOrigine[[#This Row],[Qu.]]-1)</f>
        <v>0</v>
      </c>
      <c r="I144" s="141"/>
      <c r="J144" s="13"/>
    </row>
    <row r="145" spans="2:10" x14ac:dyDescent="0.25">
      <c r="B145" s="115">
        <v>143</v>
      </c>
      <c r="C145" s="116" t="s">
        <v>179</v>
      </c>
      <c r="D145" s="111">
        <v>0</v>
      </c>
      <c r="E145" s="112" t="s">
        <v>50</v>
      </c>
      <c r="F145" s="112" t="str">
        <f>IF(NOT(MagicOrigine[[#This Row],[Qu.]]&gt;=1),"OUI","NON")</f>
        <v>OUI</v>
      </c>
      <c r="G145" s="1"/>
      <c r="H145" s="139">
        <f>IF(MagicOrigine[[#This Row],[Qu.]]-1&lt;0,0,MagicOrigine[[#This Row],[Qu.]]-1)</f>
        <v>0</v>
      </c>
      <c r="I145" s="141"/>
      <c r="J145" s="13"/>
    </row>
    <row r="146" spans="2:10" x14ac:dyDescent="0.25">
      <c r="B146" s="113">
        <v>144</v>
      </c>
      <c r="C146" s="114" t="s">
        <v>180</v>
      </c>
      <c r="D146" s="111">
        <v>1</v>
      </c>
      <c r="E146" s="112" t="s">
        <v>36</v>
      </c>
      <c r="F146" s="112" t="str">
        <f>IF(NOT(MagicOrigine[[#This Row],[Qu.]]&gt;=1),"OUI","NON")</f>
        <v>NON</v>
      </c>
      <c r="G146" s="1"/>
      <c r="H146" s="139">
        <f>IF(MagicOrigine[[#This Row],[Qu.]]-1&lt;0,0,MagicOrigine[[#This Row],[Qu.]]-1)</f>
        <v>0</v>
      </c>
      <c r="I146" s="141"/>
      <c r="J146" s="13"/>
    </row>
    <row r="147" spans="2:10" x14ac:dyDescent="0.25">
      <c r="B147" s="109">
        <v>145</v>
      </c>
      <c r="C147" s="110" t="s">
        <v>181</v>
      </c>
      <c r="D147" s="111">
        <v>1</v>
      </c>
      <c r="E147" s="112" t="s">
        <v>32</v>
      </c>
      <c r="F147" s="112" t="str">
        <f>IF(NOT(MagicOrigine[[#This Row],[Qu.]]&gt;=1),"OUI","NON")</f>
        <v>NON</v>
      </c>
      <c r="G147" s="1"/>
      <c r="H147" s="139">
        <f>IF(MagicOrigine[[#This Row],[Qu.]]-1&lt;0,0,MagicOrigine[[#This Row],[Qu.]]-1)</f>
        <v>0</v>
      </c>
      <c r="I147" s="141"/>
      <c r="J147" s="13"/>
    </row>
    <row r="148" spans="2:10" x14ac:dyDescent="0.25">
      <c r="B148" s="113">
        <v>146</v>
      </c>
      <c r="C148" s="114" t="s">
        <v>182</v>
      </c>
      <c r="D148" s="111">
        <v>1</v>
      </c>
      <c r="E148" s="112" t="s">
        <v>32</v>
      </c>
      <c r="F148" s="112" t="str">
        <f>IF(NOT(MagicOrigine[[#This Row],[Qu.]]&gt;=1),"OUI","NON")</f>
        <v>NON</v>
      </c>
      <c r="G148" s="1"/>
      <c r="H148" s="139">
        <f>IF(MagicOrigine[[#This Row],[Qu.]]-1&lt;0,0,MagicOrigine[[#This Row],[Qu.]]-1)</f>
        <v>0</v>
      </c>
      <c r="I148" s="141"/>
      <c r="J148" s="13"/>
    </row>
    <row r="149" spans="2:10" x14ac:dyDescent="0.25">
      <c r="B149" s="113">
        <v>147</v>
      </c>
      <c r="C149" s="114" t="s">
        <v>183</v>
      </c>
      <c r="D149" s="111">
        <v>1</v>
      </c>
      <c r="E149" s="112" t="s">
        <v>50</v>
      </c>
      <c r="F149" s="112" t="str">
        <f>IF(NOT(MagicOrigine[[#This Row],[Qu.]]&gt;=1),"OUI","NON")</f>
        <v>NON</v>
      </c>
      <c r="G149" s="1"/>
      <c r="H149" s="139">
        <f>IF(MagicOrigine[[#This Row],[Qu.]]-1&lt;0,0,MagicOrigine[[#This Row],[Qu.]]-1)</f>
        <v>0</v>
      </c>
      <c r="I149" s="141"/>
      <c r="J149" s="13"/>
    </row>
    <row r="150" spans="2:10" x14ac:dyDescent="0.25">
      <c r="B150" s="109">
        <v>148</v>
      </c>
      <c r="C150" s="110" t="s">
        <v>184</v>
      </c>
      <c r="D150" s="111">
        <v>1</v>
      </c>
      <c r="E150" s="112" t="s">
        <v>36</v>
      </c>
      <c r="F150" s="112" t="str">
        <f>IF(NOT(MagicOrigine[[#This Row],[Qu.]]&gt;=1),"OUI","NON")</f>
        <v>NON</v>
      </c>
      <c r="G150" s="1"/>
      <c r="H150" s="139">
        <f>IF(MagicOrigine[[#This Row],[Qu.]]-1&lt;0,0,MagicOrigine[[#This Row],[Qu.]]-1)</f>
        <v>0</v>
      </c>
      <c r="I150" s="141"/>
      <c r="J150" s="13"/>
    </row>
    <row r="151" spans="2:10" x14ac:dyDescent="0.25">
      <c r="B151" s="113">
        <v>149</v>
      </c>
      <c r="C151" s="114" t="s">
        <v>185</v>
      </c>
      <c r="D151" s="111">
        <v>3</v>
      </c>
      <c r="E151" s="112" t="s">
        <v>32</v>
      </c>
      <c r="F151" s="112" t="str">
        <f>IF(NOT(MagicOrigine[[#This Row],[Qu.]]&gt;=1),"OUI","NON")</f>
        <v>NON</v>
      </c>
      <c r="G151" s="1"/>
      <c r="H151" s="139">
        <f>IF(MagicOrigine[[#This Row],[Qu.]]-1&lt;0,0,MagicOrigine[[#This Row],[Qu.]]-1)</f>
        <v>2</v>
      </c>
      <c r="I151" s="141"/>
      <c r="J151" s="13"/>
    </row>
    <row r="152" spans="2:10" x14ac:dyDescent="0.25">
      <c r="B152" s="113">
        <v>150</v>
      </c>
      <c r="C152" s="114" t="s">
        <v>186</v>
      </c>
      <c r="D152" s="111">
        <v>1</v>
      </c>
      <c r="E152" s="112" t="s">
        <v>36</v>
      </c>
      <c r="F152" s="112" t="str">
        <f>IF(NOT(MagicOrigine[[#This Row],[Qu.]]&gt;=1),"OUI","NON")</f>
        <v>NON</v>
      </c>
      <c r="G152" s="1"/>
      <c r="H152" s="139">
        <f>IF(MagicOrigine[[#This Row],[Qu.]]-1&lt;0,0,MagicOrigine[[#This Row],[Qu.]]-1)</f>
        <v>0</v>
      </c>
      <c r="I152" s="141"/>
      <c r="J152" s="13"/>
    </row>
    <row r="153" spans="2:10" x14ac:dyDescent="0.25">
      <c r="B153" s="109">
        <v>151</v>
      </c>
      <c r="C153" s="110" t="s">
        <v>187</v>
      </c>
      <c r="D153" s="111">
        <v>1</v>
      </c>
      <c r="E153" s="112" t="s">
        <v>50</v>
      </c>
      <c r="F153" s="112" t="str">
        <f>IF(NOT(MagicOrigine[[#This Row],[Qu.]]&gt;=1),"OUI","NON")</f>
        <v>NON</v>
      </c>
      <c r="G153" s="1"/>
      <c r="H153" s="139">
        <f>IF(MagicOrigine[[#This Row],[Qu.]]-1&lt;0,0,MagicOrigine[[#This Row],[Qu.]]-1)</f>
        <v>0</v>
      </c>
      <c r="I153" s="141"/>
      <c r="J153" s="13"/>
    </row>
    <row r="154" spans="2:10" x14ac:dyDescent="0.25">
      <c r="B154" s="109">
        <v>152</v>
      </c>
      <c r="C154" s="110" t="s">
        <v>188</v>
      </c>
      <c r="D154" s="111">
        <v>3</v>
      </c>
      <c r="E154" s="112" t="s">
        <v>32</v>
      </c>
      <c r="F154" s="112" t="str">
        <f>IF(NOT(MagicOrigine[[#This Row],[Qu.]]&gt;=1),"OUI","NON")</f>
        <v>NON</v>
      </c>
      <c r="G154" s="1"/>
      <c r="H154" s="139">
        <f>IF(MagicOrigine[[#This Row],[Qu.]]-1&lt;0,0,MagicOrigine[[#This Row],[Qu.]]-1)</f>
        <v>2</v>
      </c>
      <c r="I154" s="141"/>
      <c r="J154" s="13"/>
    </row>
    <row r="155" spans="2:10" x14ac:dyDescent="0.25">
      <c r="B155" s="115">
        <v>153</v>
      </c>
      <c r="C155" s="116" t="s">
        <v>189</v>
      </c>
      <c r="D155" s="111">
        <v>3</v>
      </c>
      <c r="E155" s="112" t="s">
        <v>32</v>
      </c>
      <c r="F155" s="112" t="str">
        <f>IF(NOT(MagicOrigine[[#This Row],[Qu.]]&gt;=1),"OUI","NON")</f>
        <v>NON</v>
      </c>
      <c r="G155" s="1"/>
      <c r="H155" s="139">
        <f>IF(MagicOrigine[[#This Row],[Qu.]]-1&lt;0,0,MagicOrigine[[#This Row],[Qu.]]-1)</f>
        <v>2</v>
      </c>
      <c r="I155" s="141"/>
      <c r="J155" s="13"/>
    </row>
    <row r="156" spans="2:10" x14ac:dyDescent="0.25">
      <c r="B156" s="115">
        <v>154</v>
      </c>
      <c r="C156" s="116" t="s">
        <v>190</v>
      </c>
      <c r="D156" s="111">
        <v>1</v>
      </c>
      <c r="E156" s="112" t="s">
        <v>32</v>
      </c>
      <c r="F156" s="112" t="str">
        <f>IF(NOT(MagicOrigine[[#This Row],[Qu.]]&gt;=1),"OUI","NON")</f>
        <v>NON</v>
      </c>
      <c r="G156" s="1"/>
      <c r="H156" s="139">
        <f>IF(MagicOrigine[[#This Row],[Qu.]]-1&lt;0,0,MagicOrigine[[#This Row],[Qu.]]-1)</f>
        <v>0</v>
      </c>
      <c r="I156" s="141"/>
      <c r="J156" s="13"/>
    </row>
    <row r="157" spans="2:10" x14ac:dyDescent="0.25">
      <c r="B157" s="113">
        <v>155</v>
      </c>
      <c r="C157" s="114" t="s">
        <v>191</v>
      </c>
      <c r="D157" s="111">
        <v>1</v>
      </c>
      <c r="E157" s="112" t="s">
        <v>36</v>
      </c>
      <c r="F157" s="112" t="str">
        <f>IF(NOT(MagicOrigine[[#This Row],[Qu.]]&gt;=1),"OUI","NON")</f>
        <v>NON</v>
      </c>
      <c r="G157" s="1"/>
      <c r="H157" s="139">
        <f>IF(MagicOrigine[[#This Row],[Qu.]]-1&lt;0,0,MagicOrigine[[#This Row],[Qu.]]-1)</f>
        <v>0</v>
      </c>
      <c r="I157" s="141"/>
      <c r="J157" s="13"/>
    </row>
    <row r="158" spans="2:10" x14ac:dyDescent="0.25">
      <c r="B158" s="115">
        <v>156</v>
      </c>
      <c r="C158" s="116" t="s">
        <v>192</v>
      </c>
      <c r="D158" s="111">
        <v>1</v>
      </c>
      <c r="E158" s="112" t="s">
        <v>50</v>
      </c>
      <c r="F158" s="112" t="str">
        <f>IF(NOT(MagicOrigine[[#This Row],[Qu.]]&gt;=1),"OUI","NON")</f>
        <v>NON</v>
      </c>
      <c r="G158" s="1"/>
      <c r="H158" s="139">
        <f>IF(MagicOrigine[[#This Row],[Qu.]]-1&lt;0,0,MagicOrigine[[#This Row],[Qu.]]-1)</f>
        <v>0</v>
      </c>
      <c r="I158" s="141"/>
      <c r="J158" s="13"/>
    </row>
    <row r="159" spans="2:10" x14ac:dyDescent="0.25">
      <c r="B159" s="113">
        <v>157</v>
      </c>
      <c r="C159" s="114" t="s">
        <v>193</v>
      </c>
      <c r="D159" s="111">
        <v>1</v>
      </c>
      <c r="E159" s="112" t="s">
        <v>50</v>
      </c>
      <c r="F159" s="112" t="str">
        <f>IF(NOT(MagicOrigine[[#This Row],[Qu.]]&gt;=1),"OUI","NON")</f>
        <v>NON</v>
      </c>
      <c r="G159" s="1"/>
      <c r="H159" s="139">
        <f>IF(MagicOrigine[[#This Row],[Qu.]]-1&lt;0,0,MagicOrigine[[#This Row],[Qu.]]-1)</f>
        <v>0</v>
      </c>
      <c r="I159" s="141"/>
      <c r="J159" s="13"/>
    </row>
    <row r="160" spans="2:10" x14ac:dyDescent="0.25">
      <c r="B160" s="109">
        <v>158</v>
      </c>
      <c r="C160" s="110" t="s">
        <v>194</v>
      </c>
      <c r="D160" s="111">
        <v>3</v>
      </c>
      <c r="E160" s="112" t="s">
        <v>32</v>
      </c>
      <c r="F160" s="112" t="str">
        <f>IF(NOT(MagicOrigine[[#This Row],[Qu.]]&gt;=1),"OUI","NON")</f>
        <v>NON</v>
      </c>
      <c r="G160" s="1"/>
      <c r="H160" s="139">
        <f>IF(MagicOrigine[[#This Row],[Qu.]]-1&lt;0,0,MagicOrigine[[#This Row],[Qu.]]-1)</f>
        <v>2</v>
      </c>
      <c r="I160" s="141"/>
      <c r="J160" s="13"/>
    </row>
    <row r="161" spans="2:10" x14ac:dyDescent="0.25">
      <c r="B161" s="113">
        <v>159</v>
      </c>
      <c r="C161" s="114" t="s">
        <v>195</v>
      </c>
      <c r="D161" s="111">
        <v>1</v>
      </c>
      <c r="E161" s="112" t="s">
        <v>36</v>
      </c>
      <c r="F161" s="112" t="str">
        <f>IF(NOT(MagicOrigine[[#This Row],[Qu.]]&gt;=1),"OUI","NON")</f>
        <v>NON</v>
      </c>
      <c r="G161" s="1"/>
      <c r="H161" s="139">
        <f>IF(MagicOrigine[[#This Row],[Qu.]]-1&lt;0,0,MagicOrigine[[#This Row],[Qu.]]-1)</f>
        <v>0</v>
      </c>
      <c r="I161" s="141"/>
      <c r="J161" s="13"/>
    </row>
    <row r="162" spans="2:10" x14ac:dyDescent="0.25">
      <c r="B162" s="113">
        <v>160</v>
      </c>
      <c r="C162" s="114" t="s">
        <v>196</v>
      </c>
      <c r="D162" s="111">
        <v>1</v>
      </c>
      <c r="E162" s="112" t="s">
        <v>50</v>
      </c>
      <c r="F162" s="112" t="str">
        <f>IF(NOT(MagicOrigine[[#This Row],[Qu.]]&gt;=1),"OUI","NON")</f>
        <v>NON</v>
      </c>
      <c r="G162" s="1"/>
      <c r="H162" s="139">
        <f>IF(MagicOrigine[[#This Row],[Qu.]]-1&lt;0,0,MagicOrigine[[#This Row],[Qu.]]-1)</f>
        <v>0</v>
      </c>
      <c r="I162" s="141"/>
      <c r="J162" s="13"/>
    </row>
    <row r="163" spans="2:10" x14ac:dyDescent="0.25">
      <c r="B163" s="113">
        <v>161</v>
      </c>
      <c r="C163" s="114" t="s">
        <v>197</v>
      </c>
      <c r="D163" s="111">
        <v>1</v>
      </c>
      <c r="E163" s="112" t="s">
        <v>36</v>
      </c>
      <c r="F163" s="112" t="str">
        <f>IF(NOT(MagicOrigine[[#This Row],[Qu.]]&gt;=1),"OUI","NON")</f>
        <v>NON</v>
      </c>
      <c r="G163" s="1"/>
      <c r="H163" s="139">
        <f>IF(MagicOrigine[[#This Row],[Qu.]]-1&lt;0,0,MagicOrigine[[#This Row],[Qu.]]-1)</f>
        <v>0</v>
      </c>
      <c r="I163" s="141"/>
      <c r="J163" s="13"/>
    </row>
    <row r="164" spans="2:10" x14ac:dyDescent="0.25">
      <c r="B164" s="113">
        <v>162</v>
      </c>
      <c r="C164" s="114" t="s">
        <v>198</v>
      </c>
      <c r="D164" s="111">
        <v>1</v>
      </c>
      <c r="E164" s="112" t="s">
        <v>36</v>
      </c>
      <c r="F164" s="112" t="str">
        <f>IF(NOT(MagicOrigine[[#This Row],[Qu.]]&gt;=1),"OUI","NON")</f>
        <v>NON</v>
      </c>
      <c r="G164" s="1"/>
      <c r="H164" s="139">
        <f>IF(MagicOrigine[[#This Row],[Qu.]]-1&lt;0,0,MagicOrigine[[#This Row],[Qu.]]-1)</f>
        <v>0</v>
      </c>
      <c r="I164" s="141"/>
      <c r="J164" s="13"/>
    </row>
    <row r="165" spans="2:10" x14ac:dyDescent="0.25">
      <c r="B165" s="113">
        <v>163</v>
      </c>
      <c r="C165" s="114" t="s">
        <v>199</v>
      </c>
      <c r="D165" s="111">
        <v>1</v>
      </c>
      <c r="E165" s="112" t="s">
        <v>32</v>
      </c>
      <c r="F165" s="112" t="str">
        <f>IF(NOT(MagicOrigine[[#This Row],[Qu.]]&gt;=1),"OUI","NON")</f>
        <v>NON</v>
      </c>
      <c r="G165" s="1"/>
      <c r="H165" s="139">
        <f>IF(MagicOrigine[[#This Row],[Qu.]]-1&lt;0,0,MagicOrigine[[#This Row],[Qu.]]-1)</f>
        <v>0</v>
      </c>
      <c r="I165" s="141"/>
      <c r="J165" s="13"/>
    </row>
    <row r="166" spans="2:10" x14ac:dyDescent="0.25">
      <c r="B166" s="113">
        <v>164</v>
      </c>
      <c r="C166" s="114" t="s">
        <v>200</v>
      </c>
      <c r="D166" s="111">
        <v>3</v>
      </c>
      <c r="E166" s="112" t="s">
        <v>32</v>
      </c>
      <c r="F166" s="112" t="str">
        <f>IF(NOT(MagicOrigine[[#This Row],[Qu.]]&gt;=1),"OUI","NON")</f>
        <v>NON</v>
      </c>
      <c r="G166" s="1"/>
      <c r="H166" s="139">
        <f>IF(MagicOrigine[[#This Row],[Qu.]]-1&lt;0,0,MagicOrigine[[#This Row],[Qu.]]-1)</f>
        <v>2</v>
      </c>
      <c r="I166" s="141"/>
      <c r="J166" s="13"/>
    </row>
    <row r="167" spans="2:10" x14ac:dyDescent="0.25">
      <c r="B167" s="113">
        <v>165</v>
      </c>
      <c r="C167" s="114" t="s">
        <v>201</v>
      </c>
      <c r="D167" s="111">
        <v>1</v>
      </c>
      <c r="E167" s="112" t="s">
        <v>36</v>
      </c>
      <c r="F167" s="112" t="str">
        <f>IF(NOT(MagicOrigine[[#This Row],[Qu.]]&gt;=1),"OUI","NON")</f>
        <v>NON</v>
      </c>
      <c r="G167" s="1"/>
      <c r="H167" s="139">
        <f>IF(MagicOrigine[[#This Row],[Qu.]]-1&lt;0,0,MagicOrigine[[#This Row],[Qu.]]-1)</f>
        <v>0</v>
      </c>
      <c r="I167" s="141"/>
      <c r="J167" s="13"/>
    </row>
    <row r="168" spans="2:10" x14ac:dyDescent="0.25">
      <c r="B168" s="113">
        <v>166</v>
      </c>
      <c r="C168" s="114" t="s">
        <v>202</v>
      </c>
      <c r="D168" s="111">
        <v>3</v>
      </c>
      <c r="E168" s="112" t="s">
        <v>32</v>
      </c>
      <c r="F168" s="112" t="str">
        <f>IF(NOT(MagicOrigine[[#This Row],[Qu.]]&gt;=1),"OUI","NON")</f>
        <v>NON</v>
      </c>
      <c r="G168" s="1"/>
      <c r="H168" s="139">
        <f>IF(MagicOrigine[[#This Row],[Qu.]]-1&lt;0,0,MagicOrigine[[#This Row],[Qu.]]-1)</f>
        <v>2</v>
      </c>
      <c r="I168" s="141"/>
      <c r="J168" s="13"/>
    </row>
    <row r="169" spans="2:10" x14ac:dyDescent="0.25">
      <c r="B169" s="113">
        <v>167</v>
      </c>
      <c r="C169" s="114" t="s">
        <v>203</v>
      </c>
      <c r="D169" s="111">
        <v>3</v>
      </c>
      <c r="E169" s="112" t="s">
        <v>32</v>
      </c>
      <c r="F169" s="112" t="str">
        <f>IF(NOT(MagicOrigine[[#This Row],[Qu.]]&gt;=1),"OUI","NON")</f>
        <v>NON</v>
      </c>
      <c r="G169" s="1"/>
      <c r="H169" s="139">
        <f>IF(MagicOrigine[[#This Row],[Qu.]]-1&lt;0,0,MagicOrigine[[#This Row],[Qu.]]-1)</f>
        <v>2</v>
      </c>
      <c r="I169" s="141"/>
      <c r="J169" s="13"/>
    </row>
    <row r="170" spans="2:10" x14ac:dyDescent="0.25">
      <c r="B170" s="113">
        <v>168</v>
      </c>
      <c r="C170" s="114" t="s">
        <v>204</v>
      </c>
      <c r="D170" s="111">
        <v>2</v>
      </c>
      <c r="E170" s="112" t="s">
        <v>32</v>
      </c>
      <c r="F170" s="112" t="str">
        <f>IF(NOT(MagicOrigine[[#This Row],[Qu.]]&gt;=1),"OUI","NON")</f>
        <v>NON</v>
      </c>
      <c r="G170" s="1"/>
      <c r="H170" s="139">
        <f>IF(MagicOrigine[[#This Row],[Qu.]]-1&lt;0,0,MagicOrigine[[#This Row],[Qu.]]-1)</f>
        <v>1</v>
      </c>
      <c r="I170" s="141"/>
      <c r="J170" s="13"/>
    </row>
    <row r="171" spans="2:10" x14ac:dyDescent="0.25">
      <c r="B171" s="113">
        <v>169</v>
      </c>
      <c r="C171" s="114" t="s">
        <v>205</v>
      </c>
      <c r="D171" s="111">
        <v>0</v>
      </c>
      <c r="E171" s="112" t="s">
        <v>50</v>
      </c>
      <c r="F171" s="112" t="str">
        <f>IF(NOT(MagicOrigine[[#This Row],[Qu.]]&gt;=1),"OUI","NON")</f>
        <v>OUI</v>
      </c>
      <c r="G171" s="1"/>
      <c r="H171" s="139">
        <f>IF(MagicOrigine[[#This Row],[Qu.]]-1&lt;0,0,MagicOrigine[[#This Row],[Qu.]]-1)</f>
        <v>0</v>
      </c>
      <c r="I171" s="141"/>
      <c r="J171" s="13"/>
    </row>
    <row r="172" spans="2:10" x14ac:dyDescent="0.25">
      <c r="B172" s="113">
        <v>170</v>
      </c>
      <c r="C172" s="114" t="s">
        <v>206</v>
      </c>
      <c r="D172" s="111">
        <v>1</v>
      </c>
      <c r="E172" s="112" t="s">
        <v>32</v>
      </c>
      <c r="F172" s="112" t="str">
        <f>IF(NOT(MagicOrigine[[#This Row],[Qu.]]&gt;=1),"OUI","NON")</f>
        <v>NON</v>
      </c>
      <c r="G172" s="1"/>
      <c r="H172" s="139">
        <f>IF(MagicOrigine[[#This Row],[Qu.]]-1&lt;0,0,MagicOrigine[[#This Row],[Qu.]]-1)</f>
        <v>0</v>
      </c>
      <c r="I172" s="141"/>
      <c r="J172" s="13"/>
    </row>
    <row r="173" spans="2:10" x14ac:dyDescent="0.25">
      <c r="B173" s="113">
        <v>171</v>
      </c>
      <c r="C173" s="114" t="s">
        <v>207</v>
      </c>
      <c r="D173" s="111">
        <v>1</v>
      </c>
      <c r="E173" s="112" t="s">
        <v>36</v>
      </c>
      <c r="F173" s="112" t="str">
        <f>IF(NOT(MagicOrigine[[#This Row],[Qu.]]&gt;=1),"OUI","NON")</f>
        <v>NON</v>
      </c>
      <c r="G173" s="1"/>
      <c r="H173" s="139">
        <f>IF(MagicOrigine[[#This Row],[Qu.]]-1&lt;0,0,MagicOrigine[[#This Row],[Qu.]]-1)</f>
        <v>0</v>
      </c>
      <c r="I173" s="141"/>
      <c r="J173" s="13"/>
    </row>
    <row r="174" spans="2:10" x14ac:dyDescent="0.25">
      <c r="B174" s="115">
        <v>172</v>
      </c>
      <c r="C174" s="116" t="s">
        <v>208</v>
      </c>
      <c r="D174" s="111">
        <v>1</v>
      </c>
      <c r="E174" s="112" t="s">
        <v>50</v>
      </c>
      <c r="F174" s="112" t="str">
        <f>IF(NOT(MagicOrigine[[#This Row],[Qu.]]&gt;=1),"OUI","NON")</f>
        <v>NON</v>
      </c>
      <c r="G174" s="1"/>
      <c r="H174" s="139">
        <f>IF(MagicOrigine[[#This Row],[Qu.]]-1&lt;0,0,MagicOrigine[[#This Row],[Qu.]]-1)</f>
        <v>0</v>
      </c>
      <c r="I174" s="141"/>
      <c r="J174" s="13"/>
    </row>
    <row r="175" spans="2:10" x14ac:dyDescent="0.25">
      <c r="B175" s="113">
        <v>173</v>
      </c>
      <c r="C175" s="114" t="s">
        <v>209</v>
      </c>
      <c r="D175" s="111">
        <v>0</v>
      </c>
      <c r="E175" s="112" t="s">
        <v>36</v>
      </c>
      <c r="F175" s="112" t="str">
        <f>IF(NOT(MagicOrigine[[#This Row],[Qu.]]&gt;=1),"OUI","NON")</f>
        <v>OUI</v>
      </c>
      <c r="G175" s="1"/>
      <c r="H175" s="139">
        <f>IF(MagicOrigine[[#This Row],[Qu.]]-1&lt;0,0,MagicOrigine[[#This Row],[Qu.]]-1)</f>
        <v>0</v>
      </c>
      <c r="I175" s="141"/>
      <c r="J175" s="13"/>
    </row>
    <row r="176" spans="2:10" x14ac:dyDescent="0.25">
      <c r="B176" s="113">
        <v>174</v>
      </c>
      <c r="C176" s="114" t="s">
        <v>210</v>
      </c>
      <c r="D176" s="111">
        <v>1</v>
      </c>
      <c r="E176" s="112" t="s">
        <v>36</v>
      </c>
      <c r="F176" s="112" t="str">
        <f>IF(NOT(MagicOrigine[[#This Row],[Qu.]]&gt;=1),"OUI","NON")</f>
        <v>NON</v>
      </c>
      <c r="G176" s="1"/>
      <c r="H176" s="139">
        <f>IF(MagicOrigine[[#This Row],[Qu.]]-1&lt;0,0,MagicOrigine[[#This Row],[Qu.]]-1)</f>
        <v>0</v>
      </c>
      <c r="I176" s="141"/>
      <c r="J176" s="13"/>
    </row>
    <row r="177" spans="2:10" x14ac:dyDescent="0.25">
      <c r="B177" s="113">
        <v>175</v>
      </c>
      <c r="C177" s="114" t="s">
        <v>211</v>
      </c>
      <c r="D177" s="111">
        <v>1</v>
      </c>
      <c r="E177" s="112" t="s">
        <v>32</v>
      </c>
      <c r="F177" s="112" t="str">
        <f>IF(NOT(MagicOrigine[[#This Row],[Qu.]]&gt;=1),"OUI","NON")</f>
        <v>NON</v>
      </c>
      <c r="G177" s="1"/>
      <c r="H177" s="139">
        <f>IF(MagicOrigine[[#This Row],[Qu.]]-1&lt;0,0,MagicOrigine[[#This Row],[Qu.]]-1)</f>
        <v>0</v>
      </c>
      <c r="I177" s="141"/>
      <c r="J177" s="13"/>
    </row>
    <row r="178" spans="2:10" x14ac:dyDescent="0.25">
      <c r="B178" s="113">
        <v>176</v>
      </c>
      <c r="C178" s="114" t="s">
        <v>212</v>
      </c>
      <c r="D178" s="111">
        <v>1</v>
      </c>
      <c r="E178" s="112" t="s">
        <v>50</v>
      </c>
      <c r="F178" s="112" t="str">
        <f>IF(NOT(MagicOrigine[[#This Row],[Qu.]]&gt;=1),"OUI","NON")</f>
        <v>NON</v>
      </c>
      <c r="G178" s="1"/>
      <c r="H178" s="139">
        <f>IF(MagicOrigine[[#This Row],[Qu.]]-1&lt;0,0,MagicOrigine[[#This Row],[Qu.]]-1)</f>
        <v>0</v>
      </c>
      <c r="I178" s="141"/>
      <c r="J178" s="13"/>
    </row>
    <row r="179" spans="2:10" x14ac:dyDescent="0.25">
      <c r="B179" s="113">
        <v>177</v>
      </c>
      <c r="C179" s="114" t="s">
        <v>213</v>
      </c>
      <c r="D179" s="111">
        <v>1</v>
      </c>
      <c r="E179" s="112" t="s">
        <v>50</v>
      </c>
      <c r="F179" s="112" t="str">
        <f>IF(NOT(MagicOrigine[[#This Row],[Qu.]]&gt;=1),"OUI","NON")</f>
        <v>NON</v>
      </c>
      <c r="G179" s="1"/>
      <c r="H179" s="139">
        <f>IF(MagicOrigine[[#This Row],[Qu.]]-1&lt;0,0,MagicOrigine[[#This Row],[Qu.]]-1)</f>
        <v>0</v>
      </c>
      <c r="I179" s="141"/>
      <c r="J179" s="13"/>
    </row>
    <row r="180" spans="2:10" x14ac:dyDescent="0.25">
      <c r="B180" s="113">
        <v>178</v>
      </c>
      <c r="C180" s="114" t="s">
        <v>214</v>
      </c>
      <c r="D180" s="111">
        <v>1</v>
      </c>
      <c r="E180" s="112" t="s">
        <v>36</v>
      </c>
      <c r="F180" s="112" t="str">
        <f>IF(NOT(MagicOrigine[[#This Row],[Qu.]]&gt;=1),"OUI","NON")</f>
        <v>NON</v>
      </c>
      <c r="G180" s="1"/>
      <c r="H180" s="139">
        <f>IF(MagicOrigine[[#This Row],[Qu.]]-1&lt;0,0,MagicOrigine[[#This Row],[Qu.]]-1)</f>
        <v>0</v>
      </c>
      <c r="I180" s="141"/>
      <c r="J180" s="13"/>
    </row>
    <row r="181" spans="2:10" x14ac:dyDescent="0.25">
      <c r="B181" s="115">
        <v>179</v>
      </c>
      <c r="C181" s="116" t="s">
        <v>215</v>
      </c>
      <c r="D181" s="111">
        <v>1</v>
      </c>
      <c r="E181" s="112" t="s">
        <v>39</v>
      </c>
      <c r="F181" s="112" t="str">
        <f>IF(NOT(MagicOrigine[[#This Row],[Qu.]]&gt;=1),"OUI","NON")</f>
        <v>NON</v>
      </c>
      <c r="G181" s="1"/>
      <c r="H181" s="139">
        <f>IF(MagicOrigine[[#This Row],[Qu.]]-1&lt;0,0,MagicOrigine[[#This Row],[Qu.]]-1)</f>
        <v>0</v>
      </c>
      <c r="I181" s="141"/>
      <c r="J181" s="13"/>
    </row>
    <row r="182" spans="2:10" x14ac:dyDescent="0.25">
      <c r="B182" s="113">
        <v>180</v>
      </c>
      <c r="C182" s="114" t="s">
        <v>216</v>
      </c>
      <c r="D182" s="111">
        <v>1</v>
      </c>
      <c r="E182" s="112" t="s">
        <v>50</v>
      </c>
      <c r="F182" s="112" t="str">
        <f>IF(NOT(MagicOrigine[[#This Row],[Qu.]]&gt;=1),"OUI","NON")</f>
        <v>NON</v>
      </c>
      <c r="G182" s="1"/>
      <c r="H182" s="139">
        <f>IF(MagicOrigine[[#This Row],[Qu.]]-1&lt;0,0,MagicOrigine[[#This Row],[Qu.]]-1)</f>
        <v>0</v>
      </c>
      <c r="I182" s="141"/>
      <c r="J182" s="13"/>
    </row>
    <row r="183" spans="2:10" x14ac:dyDescent="0.25">
      <c r="B183" s="113">
        <v>181</v>
      </c>
      <c r="C183" s="114" t="s">
        <v>217</v>
      </c>
      <c r="D183" s="111">
        <v>3</v>
      </c>
      <c r="E183" s="112" t="s">
        <v>32</v>
      </c>
      <c r="F183" s="112" t="str">
        <f>IF(NOT(MagicOrigine[[#This Row],[Qu.]]&gt;=1),"OUI","NON")</f>
        <v>NON</v>
      </c>
      <c r="G183" s="1"/>
      <c r="H183" s="139">
        <f>IF(MagicOrigine[[#This Row],[Qu.]]-1&lt;0,0,MagicOrigine[[#This Row],[Qu.]]-1)</f>
        <v>2</v>
      </c>
      <c r="I183" s="141"/>
      <c r="J183" s="13"/>
    </row>
    <row r="184" spans="2:10" x14ac:dyDescent="0.25">
      <c r="B184" s="113">
        <v>182</v>
      </c>
      <c r="C184" s="114" t="s">
        <v>218</v>
      </c>
      <c r="D184" s="111">
        <v>1</v>
      </c>
      <c r="E184" s="112" t="s">
        <v>50</v>
      </c>
      <c r="F184" s="112" t="str">
        <f>IF(NOT(MagicOrigine[[#This Row],[Qu.]]&gt;=1),"OUI","NON")</f>
        <v>NON</v>
      </c>
      <c r="G184" s="1"/>
      <c r="H184" s="139">
        <f>IF(MagicOrigine[[#This Row],[Qu.]]-1&lt;0,0,MagicOrigine[[#This Row],[Qu.]]-1)</f>
        <v>0</v>
      </c>
      <c r="I184" s="140">
        <v>1</v>
      </c>
      <c r="J184" s="18"/>
    </row>
    <row r="185" spans="2:10" x14ac:dyDescent="0.25">
      <c r="B185" s="115">
        <v>183</v>
      </c>
      <c r="C185" s="114" t="s">
        <v>219</v>
      </c>
      <c r="D185" s="111">
        <v>1</v>
      </c>
      <c r="E185" s="112" t="s">
        <v>36</v>
      </c>
      <c r="F185" s="112" t="str">
        <f>IF(NOT(MagicOrigine[[#This Row],[Qu.]]&gt;=1),"OUI","NON")</f>
        <v>NON</v>
      </c>
      <c r="G185" s="1"/>
      <c r="H185" s="139">
        <f>IF(MagicOrigine[[#This Row],[Qu.]]-1&lt;0,0,MagicOrigine[[#This Row],[Qu.]]-1)</f>
        <v>0</v>
      </c>
      <c r="I185" s="141"/>
      <c r="J185" s="49"/>
    </row>
    <row r="186" spans="2:10" x14ac:dyDescent="0.25">
      <c r="B186" s="115">
        <v>184</v>
      </c>
      <c r="C186" s="114" t="s">
        <v>220</v>
      </c>
      <c r="D186" s="111">
        <v>2</v>
      </c>
      <c r="E186" s="112" t="s">
        <v>32</v>
      </c>
      <c r="F186" s="112" t="str">
        <f>IF(NOT(MagicOrigine[[#This Row],[Qu.]]&gt;=1),"OUI","NON")</f>
        <v>NON</v>
      </c>
      <c r="G186" s="1"/>
      <c r="H186" s="139">
        <f>IF(MagicOrigine[[#This Row],[Qu.]]-1&lt;0,0,MagicOrigine[[#This Row],[Qu.]]-1)</f>
        <v>1</v>
      </c>
      <c r="I186" s="141"/>
      <c r="J186" s="49"/>
    </row>
    <row r="187" spans="2:10" x14ac:dyDescent="0.25">
      <c r="B187" s="113">
        <v>185</v>
      </c>
      <c r="C187" s="114" t="s">
        <v>221</v>
      </c>
      <c r="D187" s="111">
        <v>2</v>
      </c>
      <c r="E187" s="112" t="s">
        <v>32</v>
      </c>
      <c r="F187" s="135" t="str">
        <f>IF(NOT(MagicOrigine[[#This Row],[Qu.]]&gt;=1),"OUI","NON")</f>
        <v>NON</v>
      </c>
      <c r="G187" s="25"/>
      <c r="H187" s="142">
        <f>IF(MagicOrigine[[#This Row],[Qu.]]-1&lt;0,0,MagicOrigine[[#This Row],[Qu.]]-1)</f>
        <v>1</v>
      </c>
      <c r="I187" s="140"/>
      <c r="J187" s="18"/>
    </row>
    <row r="188" spans="2:10" x14ac:dyDescent="0.25">
      <c r="B188" s="113">
        <v>186</v>
      </c>
      <c r="C188" s="114" t="s">
        <v>222</v>
      </c>
      <c r="D188" s="111">
        <v>0</v>
      </c>
      <c r="E188" s="112" t="s">
        <v>50</v>
      </c>
      <c r="F188" s="135" t="str">
        <f>IF(NOT(MagicOrigine[[#This Row],[Qu.]]&gt;=1),"OUI","NON")</f>
        <v>OUI</v>
      </c>
      <c r="G188" s="25"/>
      <c r="H188" s="142">
        <f>IF(MagicOrigine[[#This Row],[Qu.]]-1&lt;0,0,MagicOrigine[[#This Row],[Qu.]]-1)</f>
        <v>0</v>
      </c>
      <c r="I188" s="140"/>
      <c r="J188" s="18"/>
    </row>
    <row r="189" spans="2:10" x14ac:dyDescent="0.25">
      <c r="B189" s="113">
        <v>187</v>
      </c>
      <c r="C189" s="114" t="s">
        <v>223</v>
      </c>
      <c r="D189" s="111">
        <v>3</v>
      </c>
      <c r="E189" s="112" t="s">
        <v>32</v>
      </c>
      <c r="F189" s="135" t="str">
        <f>IF(NOT(MagicOrigine[[#This Row],[Qu.]]&gt;=1),"OUI","NON")</f>
        <v>NON</v>
      </c>
      <c r="G189" s="25"/>
      <c r="H189" s="142">
        <f>IF(MagicOrigine[[#This Row],[Qu.]]-1&lt;0,0,MagicOrigine[[#This Row],[Qu.]]-1)</f>
        <v>2</v>
      </c>
      <c r="I189" s="140"/>
      <c r="J189" s="52"/>
    </row>
    <row r="190" spans="2:10" x14ac:dyDescent="0.25">
      <c r="B190" s="113">
        <v>188</v>
      </c>
      <c r="C190" s="114" t="s">
        <v>224</v>
      </c>
      <c r="D190" s="111">
        <v>1</v>
      </c>
      <c r="E190" s="112" t="s">
        <v>32</v>
      </c>
      <c r="F190" s="135" t="str">
        <f>IF(NOT(MagicOrigine[[#This Row],[Qu.]]&gt;=1),"OUI","NON")</f>
        <v>NON</v>
      </c>
      <c r="G190" s="25"/>
      <c r="H190" s="142">
        <f>IF(MagicOrigine[[#This Row],[Qu.]]-1&lt;0,0,MagicOrigine[[#This Row],[Qu.]]-1)</f>
        <v>0</v>
      </c>
      <c r="I190" s="123"/>
      <c r="J190" s="1"/>
    </row>
    <row r="191" spans="2:10" x14ac:dyDescent="0.25">
      <c r="B191" s="113">
        <v>189</v>
      </c>
      <c r="C191" s="114" t="s">
        <v>225</v>
      </c>
      <c r="D191" s="111">
        <v>0</v>
      </c>
      <c r="E191" s="112" t="s">
        <v>39</v>
      </c>
      <c r="F191" s="135" t="str">
        <f>IF(NOT(MagicOrigine[[#This Row],[Qu.]]&gt;=1),"OUI","NON")</f>
        <v>OUI</v>
      </c>
      <c r="G191" s="25"/>
      <c r="H191" s="142">
        <f>IF(MagicOrigine[[#This Row],[Qu.]]-1&lt;0,0,MagicOrigine[[#This Row],[Qu.]]-1)</f>
        <v>0</v>
      </c>
      <c r="I191" s="140"/>
      <c r="J191" s="52"/>
    </row>
    <row r="192" spans="2:10" x14ac:dyDescent="0.25">
      <c r="B192" s="113">
        <v>190</v>
      </c>
      <c r="C192" s="114" t="s">
        <v>226</v>
      </c>
      <c r="D192" s="111">
        <v>1</v>
      </c>
      <c r="E192" s="112" t="s">
        <v>32</v>
      </c>
      <c r="F192" s="135" t="str">
        <f>IF(NOT(MagicOrigine[[#This Row],[Qu.]]&gt;=1),"OUI","NON")</f>
        <v>NON</v>
      </c>
      <c r="G192" s="25"/>
      <c r="H192" s="142">
        <f>IF(MagicOrigine[[#This Row],[Qu.]]-1&lt;0,0,MagicOrigine[[#This Row],[Qu.]]-1)</f>
        <v>0</v>
      </c>
      <c r="I192" s="140"/>
      <c r="J192" s="18"/>
    </row>
    <row r="193" spans="2:12" x14ac:dyDescent="0.25">
      <c r="B193" s="113">
        <v>191</v>
      </c>
      <c r="C193" s="114" t="s">
        <v>227</v>
      </c>
      <c r="D193" s="111">
        <v>1</v>
      </c>
      <c r="E193" s="112" t="s">
        <v>50</v>
      </c>
      <c r="F193" s="135" t="str">
        <f>IF(NOT(MagicOrigine[[#This Row],[Qu.]]&gt;=1),"OUI","NON")</f>
        <v>NON</v>
      </c>
      <c r="G193" s="25"/>
      <c r="H193" s="142">
        <f>IF(MagicOrigine[[#This Row],[Qu.]]-1&lt;0,0,MagicOrigine[[#This Row],[Qu.]]-1)</f>
        <v>0</v>
      </c>
      <c r="I193" s="123"/>
      <c r="J193" s="1"/>
      <c r="K193" s="55"/>
      <c r="L193" s="55"/>
    </row>
    <row r="194" spans="2:12" x14ac:dyDescent="0.25">
      <c r="B194" s="113">
        <v>192</v>
      </c>
      <c r="C194" s="114" t="s">
        <v>228</v>
      </c>
      <c r="D194" s="111">
        <v>1</v>
      </c>
      <c r="E194" s="112" t="s">
        <v>32</v>
      </c>
      <c r="F194" s="135" t="str">
        <f>IF(NOT(MagicOrigine[[#This Row],[Qu.]]&gt;=1),"OUI","NON")</f>
        <v>NON</v>
      </c>
      <c r="G194" s="25"/>
      <c r="H194" s="142">
        <f>IF(MagicOrigine[[#This Row],[Qu.]]-1&lt;0,0,MagicOrigine[[#This Row],[Qu.]]-1)</f>
        <v>0</v>
      </c>
      <c r="I194" s="140"/>
      <c r="J194" s="52"/>
      <c r="K194" s="55"/>
      <c r="L194" s="55"/>
    </row>
    <row r="195" spans="2:12" x14ac:dyDescent="0.25">
      <c r="B195" s="113">
        <v>193</v>
      </c>
      <c r="C195" s="114" t="s">
        <v>229</v>
      </c>
      <c r="D195" s="111">
        <v>0</v>
      </c>
      <c r="E195" s="112" t="s">
        <v>50</v>
      </c>
      <c r="F195" s="135" t="str">
        <f>IF(NOT(MagicOrigine[[#This Row],[Qu.]]&gt;=1),"OUI","NON")</f>
        <v>OUI</v>
      </c>
      <c r="G195" s="25"/>
      <c r="H195" s="142">
        <f>IF(MagicOrigine[[#This Row],[Qu.]]-1&lt;0,0,MagicOrigine[[#This Row],[Qu.]]-1)</f>
        <v>0</v>
      </c>
      <c r="I195" s="140"/>
      <c r="J195" s="18"/>
      <c r="K195" s="55"/>
      <c r="L195" s="55"/>
    </row>
    <row r="196" spans="2:12" x14ac:dyDescent="0.25">
      <c r="B196" s="113">
        <v>194</v>
      </c>
      <c r="C196" s="114" t="s">
        <v>230</v>
      </c>
      <c r="D196" s="111">
        <v>3</v>
      </c>
      <c r="E196" s="112" t="s">
        <v>32</v>
      </c>
      <c r="F196" s="135" t="str">
        <f>IF(NOT(MagicOrigine[[#This Row],[Qu.]]&gt;=1),"OUI","NON")</f>
        <v>NON</v>
      </c>
      <c r="G196" s="25"/>
      <c r="H196" s="142">
        <f>IF(MagicOrigine[[#This Row],[Qu.]]-1&lt;0,0,MagicOrigine[[#This Row],[Qu.]]-1)</f>
        <v>2</v>
      </c>
      <c r="I196" s="140"/>
      <c r="J196" s="18"/>
      <c r="K196" s="55"/>
      <c r="L196" s="55"/>
    </row>
    <row r="197" spans="2:12" x14ac:dyDescent="0.25">
      <c r="B197" s="113">
        <v>195</v>
      </c>
      <c r="C197" s="114" t="s">
        <v>231</v>
      </c>
      <c r="D197" s="111">
        <v>3</v>
      </c>
      <c r="E197" s="112" t="s">
        <v>32</v>
      </c>
      <c r="F197" s="135" t="str">
        <f>IF(NOT(MagicOrigine[[#This Row],[Qu.]]&gt;=1),"OUI","NON")</f>
        <v>NON</v>
      </c>
      <c r="G197" s="25"/>
      <c r="H197" s="142">
        <f>IF(MagicOrigine[[#This Row],[Qu.]]-1&lt;0,0,MagicOrigine[[#This Row],[Qu.]]-1)</f>
        <v>2</v>
      </c>
      <c r="I197" s="140"/>
      <c r="J197" s="18"/>
      <c r="K197" s="46"/>
      <c r="L197" s="46"/>
    </row>
    <row r="198" spans="2:12" x14ac:dyDescent="0.25">
      <c r="B198" s="113">
        <v>196</v>
      </c>
      <c r="C198" s="114" t="s">
        <v>232</v>
      </c>
      <c r="D198" s="111">
        <v>3</v>
      </c>
      <c r="E198" s="112" t="s">
        <v>32</v>
      </c>
      <c r="F198" s="135" t="str">
        <f>IF(NOT(MagicOrigine[[#This Row],[Qu.]]&gt;=1),"OUI","NON")</f>
        <v>NON</v>
      </c>
      <c r="G198" s="25"/>
      <c r="H198" s="142">
        <f>IF(MagicOrigine[[#This Row],[Qu.]]-1&lt;0,0,MagicOrigine[[#This Row],[Qu.]]-1)</f>
        <v>2</v>
      </c>
      <c r="I198" s="123"/>
      <c r="J198" s="1"/>
      <c r="K198" s="46"/>
      <c r="L198" s="46"/>
    </row>
    <row r="199" spans="2:12" x14ac:dyDescent="0.25">
      <c r="B199" s="113">
        <v>197</v>
      </c>
      <c r="C199" s="114" t="s">
        <v>233</v>
      </c>
      <c r="D199" s="111">
        <v>0</v>
      </c>
      <c r="E199" s="112" t="s">
        <v>36</v>
      </c>
      <c r="F199" s="135" t="str">
        <f>IF(NOT(MagicOrigine[[#This Row],[Qu.]]&gt;=1),"OUI","NON")</f>
        <v>OUI</v>
      </c>
      <c r="G199" s="25"/>
      <c r="H199" s="142">
        <f>IF(MagicOrigine[[#This Row],[Qu.]]-1&lt;0,0,MagicOrigine[[#This Row],[Qu.]]-1)</f>
        <v>0</v>
      </c>
      <c r="I199" s="140"/>
      <c r="J199" s="18"/>
      <c r="K199" s="46"/>
      <c r="L199" s="46"/>
    </row>
    <row r="200" spans="2:12" x14ac:dyDescent="0.25">
      <c r="B200" s="113">
        <v>198</v>
      </c>
      <c r="C200" s="114" t="s">
        <v>234</v>
      </c>
      <c r="D200" s="111">
        <v>1</v>
      </c>
      <c r="E200" s="112" t="s">
        <v>36</v>
      </c>
      <c r="F200" s="135" t="str">
        <f>IF(NOT(MagicOrigine[[#This Row],[Qu.]]&gt;=1),"OUI","NON")</f>
        <v>NON</v>
      </c>
      <c r="G200" s="25"/>
      <c r="H200" s="142">
        <f>IF(MagicOrigine[[#This Row],[Qu.]]-1&lt;0,0,MagicOrigine[[#This Row],[Qu.]]-1)</f>
        <v>0</v>
      </c>
      <c r="I200" s="140"/>
      <c r="J200" s="18"/>
      <c r="K200" s="46"/>
      <c r="L200" s="46"/>
    </row>
    <row r="201" spans="2:12" x14ac:dyDescent="0.25">
      <c r="B201" s="113">
        <v>199</v>
      </c>
      <c r="C201" s="114" t="s">
        <v>235</v>
      </c>
      <c r="D201" s="111">
        <v>1</v>
      </c>
      <c r="E201" s="112" t="s">
        <v>36</v>
      </c>
      <c r="F201" s="135" t="str">
        <f>IF(NOT(MagicOrigine[[#This Row],[Qu.]]&gt;=1),"OUI","NON")</f>
        <v>NON</v>
      </c>
      <c r="G201" s="25"/>
      <c r="H201" s="142">
        <f>IF(MagicOrigine[[#This Row],[Qu.]]-1&lt;0,0,MagicOrigine[[#This Row],[Qu.]]-1)</f>
        <v>0</v>
      </c>
      <c r="I201" s="140"/>
      <c r="J201" s="52"/>
      <c r="K201" s="46"/>
      <c r="L201" s="46"/>
    </row>
    <row r="202" spans="2:12" x14ac:dyDescent="0.25">
      <c r="B202" s="113">
        <v>200</v>
      </c>
      <c r="C202" s="114" t="s">
        <v>236</v>
      </c>
      <c r="D202" s="111">
        <v>3</v>
      </c>
      <c r="E202" s="112" t="s">
        <v>32</v>
      </c>
      <c r="F202" s="135" t="str">
        <f>IF(NOT(MagicOrigine[[#This Row],[Qu.]]&gt;=1),"OUI","NON")</f>
        <v>NON</v>
      </c>
      <c r="G202" s="25"/>
      <c r="H202" s="142">
        <f>IF(MagicOrigine[[#This Row],[Qu.]]-1&lt;0,0,MagicOrigine[[#This Row],[Qu.]]-1)</f>
        <v>2</v>
      </c>
      <c r="I202" s="140"/>
      <c r="J202" s="18"/>
      <c r="K202" s="46"/>
      <c r="L202" s="46"/>
    </row>
    <row r="203" spans="2:12" x14ac:dyDescent="0.25">
      <c r="B203" s="113">
        <v>201</v>
      </c>
      <c r="C203" s="114" t="s">
        <v>237</v>
      </c>
      <c r="D203" s="111">
        <v>3</v>
      </c>
      <c r="E203" s="112" t="s">
        <v>32</v>
      </c>
      <c r="F203" s="135" t="str">
        <f>IF(NOT(MagicOrigine[[#This Row],[Qu.]]&gt;=1),"OUI","NON")</f>
        <v>NON</v>
      </c>
      <c r="G203" s="25"/>
      <c r="H203" s="142">
        <f>IF(MagicOrigine[[#This Row],[Qu.]]-1&lt;0,0,MagicOrigine[[#This Row],[Qu.]]-1)</f>
        <v>2</v>
      </c>
      <c r="I203" s="140"/>
      <c r="J203" s="52"/>
      <c r="K203" s="46"/>
      <c r="L203" s="46"/>
    </row>
    <row r="204" spans="2:12" x14ac:dyDescent="0.25">
      <c r="B204" s="113">
        <v>202</v>
      </c>
      <c r="C204" s="114" t="s">
        <v>238</v>
      </c>
      <c r="D204" s="111">
        <v>0</v>
      </c>
      <c r="E204" s="112" t="s">
        <v>36</v>
      </c>
      <c r="F204" s="135" t="str">
        <f>IF(NOT(MagicOrigine[[#This Row],[Qu.]]&gt;=1),"OUI","NON")</f>
        <v>OUI</v>
      </c>
      <c r="G204" s="25"/>
      <c r="H204" s="142">
        <f>IF(MagicOrigine[[#This Row],[Qu.]]-1&lt;0,0,MagicOrigine[[#This Row],[Qu.]]-1)</f>
        <v>0</v>
      </c>
      <c r="I204" s="140"/>
      <c r="J204" s="52"/>
      <c r="K204" s="46"/>
      <c r="L204" s="46"/>
    </row>
    <row r="205" spans="2:12" x14ac:dyDescent="0.25">
      <c r="B205" s="113">
        <v>203</v>
      </c>
      <c r="C205" s="114" t="s">
        <v>239</v>
      </c>
      <c r="D205" s="111">
        <v>1</v>
      </c>
      <c r="E205" s="112" t="s">
        <v>36</v>
      </c>
      <c r="F205" s="135" t="str">
        <f>IF(NOT(MagicOrigine[[#This Row],[Qu.]]&gt;=1),"OUI","NON")</f>
        <v>NON</v>
      </c>
      <c r="G205" s="25"/>
      <c r="H205" s="142">
        <f>IF(MagicOrigine[[#This Row],[Qu.]]-1&lt;0,0,MagicOrigine[[#This Row],[Qu.]]-1)</f>
        <v>0</v>
      </c>
      <c r="I205" s="140"/>
      <c r="J205" s="52"/>
      <c r="K205" s="46"/>
      <c r="L205" s="46"/>
    </row>
    <row r="206" spans="2:12" x14ac:dyDescent="0.25">
      <c r="B206" s="113">
        <v>204</v>
      </c>
      <c r="C206" s="114" t="s">
        <v>240</v>
      </c>
      <c r="D206" s="111">
        <v>1</v>
      </c>
      <c r="E206" s="112" t="s">
        <v>32</v>
      </c>
      <c r="F206" s="135" t="str">
        <f>IF(NOT(MagicOrigine[[#This Row],[Qu.]]&gt;=1),"OUI","NON")</f>
        <v>NON</v>
      </c>
      <c r="G206" s="25"/>
      <c r="H206" s="142">
        <f>IF(MagicOrigine[[#This Row],[Qu.]]-1&lt;0,0,MagicOrigine[[#This Row],[Qu.]]-1)</f>
        <v>0</v>
      </c>
      <c r="I206" s="140"/>
      <c r="J206" s="18"/>
      <c r="K206" s="46"/>
      <c r="L206" s="46"/>
    </row>
    <row r="207" spans="2:12" x14ac:dyDescent="0.25">
      <c r="B207" s="113">
        <v>205</v>
      </c>
      <c r="C207" s="114" t="s">
        <v>241</v>
      </c>
      <c r="D207" s="111">
        <v>3</v>
      </c>
      <c r="E207" s="112" t="s">
        <v>32</v>
      </c>
      <c r="F207" s="135" t="str">
        <f>IF(NOT(MagicOrigine[[#This Row],[Qu.]]&gt;=1),"OUI","NON")</f>
        <v>NON</v>
      </c>
      <c r="G207" s="25"/>
      <c r="H207" s="142">
        <f>IF(MagicOrigine[[#This Row],[Qu.]]-1&lt;0,0,MagicOrigine[[#This Row],[Qu.]]-1)</f>
        <v>2</v>
      </c>
      <c r="I207" s="140"/>
      <c r="J207" s="18"/>
      <c r="K207" s="46"/>
      <c r="L207" s="46"/>
    </row>
    <row r="208" spans="2:12" x14ac:dyDescent="0.25">
      <c r="B208" s="113">
        <v>206</v>
      </c>
      <c r="C208" s="114" t="s">
        <v>242</v>
      </c>
      <c r="D208" s="111">
        <v>3</v>
      </c>
      <c r="E208" s="112" t="s">
        <v>32</v>
      </c>
      <c r="F208" s="135" t="str">
        <f>IF(NOT(MagicOrigine[[#This Row],[Qu.]]&gt;=1),"OUI","NON")</f>
        <v>NON</v>
      </c>
      <c r="G208" s="25"/>
      <c r="H208" s="142">
        <f>IF(MagicOrigine[[#This Row],[Qu.]]-1&lt;0,0,MagicOrigine[[#This Row],[Qu.]]-1)</f>
        <v>2</v>
      </c>
      <c r="I208" s="123"/>
      <c r="J208" s="1"/>
      <c r="K208" s="46"/>
      <c r="L208" s="46"/>
    </row>
    <row r="209" spans="2:10" x14ac:dyDescent="0.25">
      <c r="B209" s="113">
        <v>207</v>
      </c>
      <c r="C209" s="114" t="s">
        <v>243</v>
      </c>
      <c r="D209" s="111">
        <v>1</v>
      </c>
      <c r="E209" s="112" t="s">
        <v>39</v>
      </c>
      <c r="F209" s="135" t="str">
        <f>IF(NOT(MagicOrigine[[#This Row],[Qu.]]&gt;=1),"OUI","NON")</f>
        <v>NON</v>
      </c>
      <c r="G209" s="25"/>
      <c r="H209" s="142">
        <f>IF(MagicOrigine[[#This Row],[Qu.]]-1&lt;0,0,MagicOrigine[[#This Row],[Qu.]]-1)</f>
        <v>0</v>
      </c>
      <c r="I209" s="140"/>
      <c r="J209" s="18"/>
    </row>
    <row r="210" spans="2:10" x14ac:dyDescent="0.25">
      <c r="B210" s="113">
        <v>208</v>
      </c>
      <c r="C210" s="114" t="s">
        <v>244</v>
      </c>
      <c r="D210" s="111">
        <v>1</v>
      </c>
      <c r="E210" s="112" t="s">
        <v>32</v>
      </c>
      <c r="F210" s="135" t="str">
        <f>IF(NOT(MagicOrigine[[#This Row],[Qu.]]&gt;=1),"OUI","NON")</f>
        <v>NON</v>
      </c>
      <c r="G210" s="25"/>
      <c r="H210" s="142">
        <f>IF(MagicOrigine[[#This Row],[Qu.]]-1&lt;0,0,MagicOrigine[[#This Row],[Qu.]]-1)</f>
        <v>0</v>
      </c>
      <c r="I210" s="140"/>
      <c r="J210" s="52"/>
    </row>
    <row r="211" spans="2:10" x14ac:dyDescent="0.25">
      <c r="B211" s="113">
        <v>209</v>
      </c>
      <c r="C211" s="114" t="s">
        <v>245</v>
      </c>
      <c r="D211" s="111">
        <v>1</v>
      </c>
      <c r="E211" s="112" t="s">
        <v>36</v>
      </c>
      <c r="F211" s="135" t="str">
        <f>IF(NOT(MagicOrigine[[#This Row],[Qu.]]&gt;=1),"OUI","NON")</f>
        <v>NON</v>
      </c>
      <c r="G211" s="25"/>
      <c r="H211" s="142">
        <f>IF(MagicOrigine[[#This Row],[Qu.]]-1&lt;0,0,MagicOrigine[[#This Row],[Qu.]]-1)</f>
        <v>0</v>
      </c>
      <c r="I211" s="140"/>
      <c r="J211" s="52"/>
    </row>
    <row r="212" spans="2:10" x14ac:dyDescent="0.25">
      <c r="B212" s="113">
        <v>210</v>
      </c>
      <c r="C212" s="114" t="s">
        <v>246</v>
      </c>
      <c r="D212" s="111">
        <v>1</v>
      </c>
      <c r="E212" s="112" t="s">
        <v>36</v>
      </c>
      <c r="F212" s="135" t="str">
        <f>IF(NOT(MagicOrigine[[#This Row],[Qu.]]&gt;=1),"OUI","NON")</f>
        <v>NON</v>
      </c>
      <c r="G212" s="25"/>
      <c r="H212" s="142">
        <f>IF(MagicOrigine[[#This Row],[Qu.]]-1&lt;0,0,MagicOrigine[[#This Row],[Qu.]]-1)</f>
        <v>0</v>
      </c>
      <c r="I212" s="140"/>
      <c r="J212" s="52"/>
    </row>
    <row r="213" spans="2:10" x14ac:dyDescent="0.25">
      <c r="B213" s="113">
        <v>211</v>
      </c>
      <c r="C213" s="114" t="s">
        <v>247</v>
      </c>
      <c r="D213" s="111">
        <v>1</v>
      </c>
      <c r="E213" s="112" t="s">
        <v>36</v>
      </c>
      <c r="F213" s="135" t="str">
        <f>IF(NOT(MagicOrigine[[#This Row],[Qu.]]&gt;=1),"OUI","NON")</f>
        <v>NON</v>
      </c>
      <c r="G213" s="25"/>
      <c r="H213" s="142">
        <f>IF(MagicOrigine[[#This Row],[Qu.]]-1&lt;0,0,MagicOrigine[[#This Row],[Qu.]]-1)</f>
        <v>0</v>
      </c>
      <c r="I213" s="140"/>
      <c r="J213" s="18"/>
    </row>
    <row r="214" spans="2:10" x14ac:dyDescent="0.25">
      <c r="B214" s="113">
        <v>212</v>
      </c>
      <c r="C214" s="114" t="s">
        <v>248</v>
      </c>
      <c r="D214" s="111">
        <v>0</v>
      </c>
      <c r="E214" s="112" t="s">
        <v>36</v>
      </c>
      <c r="F214" s="135" t="str">
        <f>IF(NOT(MagicOrigine[[#This Row],[Qu.]]&gt;=1),"OUI","NON")</f>
        <v>OUI</v>
      </c>
      <c r="G214" s="25"/>
      <c r="H214" s="142">
        <f>IF(MagicOrigine[[#This Row],[Qu.]]-1&lt;0,0,MagicOrigine[[#This Row],[Qu.]]-1)</f>
        <v>0</v>
      </c>
      <c r="I214" s="140"/>
      <c r="J214" s="18"/>
    </row>
    <row r="215" spans="2:10" x14ac:dyDescent="0.25">
      <c r="B215" s="113">
        <v>213</v>
      </c>
      <c r="C215" s="114" t="s">
        <v>249</v>
      </c>
      <c r="D215" s="111">
        <v>1</v>
      </c>
      <c r="E215" s="112" t="s">
        <v>36</v>
      </c>
      <c r="F215" s="135" t="str">
        <f>IF(NOT(MagicOrigine[[#This Row],[Qu.]]&gt;=1),"OUI","NON")</f>
        <v>NON</v>
      </c>
      <c r="G215" s="25"/>
      <c r="H215" s="142">
        <f>IF(MagicOrigine[[#This Row],[Qu.]]-1&lt;0,0,MagicOrigine[[#This Row],[Qu.]]-1)</f>
        <v>0</v>
      </c>
      <c r="I215" s="140"/>
      <c r="J215" s="18"/>
    </row>
    <row r="216" spans="2:10" x14ac:dyDescent="0.25">
      <c r="B216" s="113">
        <v>214</v>
      </c>
      <c r="C216" s="114" t="s">
        <v>250</v>
      </c>
      <c r="D216" s="111">
        <v>1</v>
      </c>
      <c r="E216" s="112" t="s">
        <v>36</v>
      </c>
      <c r="F216" s="135" t="str">
        <f>IF(NOT(MagicOrigine[[#This Row],[Qu.]]&gt;=1),"OUI","NON")</f>
        <v>NON</v>
      </c>
      <c r="G216" s="25"/>
      <c r="H216" s="142">
        <f>IF(MagicOrigine[[#This Row],[Qu.]]-1&lt;0,0,MagicOrigine[[#This Row],[Qu.]]-1)</f>
        <v>0</v>
      </c>
      <c r="I216" s="140"/>
      <c r="J216" s="18"/>
    </row>
    <row r="217" spans="2:10" x14ac:dyDescent="0.25">
      <c r="B217" s="113">
        <v>215</v>
      </c>
      <c r="C217" s="114" t="s">
        <v>251</v>
      </c>
      <c r="D217" s="111">
        <v>1</v>
      </c>
      <c r="E217" s="112" t="s">
        <v>36</v>
      </c>
      <c r="F217" s="135" t="str">
        <f>IF(NOT(MagicOrigine[[#This Row],[Qu.]]&gt;=1),"OUI","NON")</f>
        <v>NON</v>
      </c>
      <c r="G217" s="25"/>
      <c r="H217" s="142">
        <f>IF(MagicOrigine[[#This Row],[Qu.]]-1&lt;0,0,MagicOrigine[[#This Row],[Qu.]]-1)</f>
        <v>0</v>
      </c>
      <c r="I217" s="140"/>
      <c r="J217" s="52"/>
    </row>
    <row r="218" spans="2:10" x14ac:dyDescent="0.25">
      <c r="B218" s="113">
        <v>216</v>
      </c>
      <c r="C218" s="114" t="s">
        <v>252</v>
      </c>
      <c r="D218" s="111">
        <v>0</v>
      </c>
      <c r="E218" s="112" t="s">
        <v>36</v>
      </c>
      <c r="F218" s="135" t="str">
        <f>IF(NOT(MagicOrigine[[#This Row],[Qu.]]&gt;=1),"OUI","NON")</f>
        <v>OUI</v>
      </c>
      <c r="G218" s="25"/>
      <c r="H218" s="142">
        <f>IF(MagicOrigine[[#This Row],[Qu.]]-1&lt;0,0,MagicOrigine[[#This Row],[Qu.]]-1)</f>
        <v>0</v>
      </c>
      <c r="I218" s="123"/>
      <c r="J218" s="1"/>
    </row>
    <row r="219" spans="2:10" x14ac:dyDescent="0.25">
      <c r="B219" s="113">
        <v>217</v>
      </c>
      <c r="C219" s="114" t="s">
        <v>253</v>
      </c>
      <c r="D219" s="111">
        <v>1</v>
      </c>
      <c r="E219" s="112" t="s">
        <v>36</v>
      </c>
      <c r="F219" s="135" t="str">
        <f>IF(NOT(MagicOrigine[[#This Row],[Qu.]]&gt;=1),"OUI","NON")</f>
        <v>NON</v>
      </c>
      <c r="G219" s="25"/>
      <c r="H219" s="142">
        <f>IF(MagicOrigine[[#This Row],[Qu.]]-1&lt;0,0,MagicOrigine[[#This Row],[Qu.]]-1)</f>
        <v>0</v>
      </c>
      <c r="I219" s="123"/>
      <c r="J219" s="1"/>
    </row>
    <row r="220" spans="2:10" x14ac:dyDescent="0.25">
      <c r="B220" s="113">
        <v>218</v>
      </c>
      <c r="C220" s="114" t="s">
        <v>254</v>
      </c>
      <c r="D220" s="111">
        <v>1</v>
      </c>
      <c r="E220" s="112" t="s">
        <v>36</v>
      </c>
      <c r="F220" s="135" t="str">
        <f>IF(NOT(MagicOrigine[[#This Row],[Qu.]]&gt;=1),"OUI","NON")</f>
        <v>NON</v>
      </c>
      <c r="G220" s="25"/>
      <c r="H220" s="142">
        <f>IF(MagicOrigine[[#This Row],[Qu.]]-1&lt;0,0,MagicOrigine[[#This Row],[Qu.]]-1)</f>
        <v>0</v>
      </c>
      <c r="I220" s="140"/>
      <c r="J220" s="52"/>
    </row>
    <row r="221" spans="2:10" x14ac:dyDescent="0.25">
      <c r="B221" s="113">
        <v>219</v>
      </c>
      <c r="C221" s="114" t="s">
        <v>255</v>
      </c>
      <c r="D221" s="111">
        <v>1</v>
      </c>
      <c r="E221" s="112" t="s">
        <v>36</v>
      </c>
      <c r="F221" s="135" t="str">
        <f>IF(NOT(MagicOrigine[[#This Row],[Qu.]]&gt;=1),"OUI","NON")</f>
        <v>NON</v>
      </c>
      <c r="G221" s="25"/>
      <c r="H221" s="142">
        <f>IF(MagicOrigine[[#This Row],[Qu.]]-1&lt;0,0,MagicOrigine[[#This Row],[Qu.]]-1)</f>
        <v>0</v>
      </c>
      <c r="I221" s="123"/>
      <c r="J221" s="1"/>
    </row>
    <row r="222" spans="2:10" x14ac:dyDescent="0.25">
      <c r="B222" s="113">
        <v>220</v>
      </c>
      <c r="C222" s="114" t="s">
        <v>256</v>
      </c>
      <c r="D222" s="111">
        <v>1</v>
      </c>
      <c r="E222" s="112" t="s">
        <v>32</v>
      </c>
      <c r="F222" s="135" t="str">
        <f>IF(NOT(MagicOrigine[[#This Row],[Qu.]]&gt;=1),"OUI","NON")</f>
        <v>NON</v>
      </c>
      <c r="G222" s="25"/>
      <c r="H222" s="142">
        <f>IF(MagicOrigine[[#This Row],[Qu.]]-1&lt;0,0,MagicOrigine[[#This Row],[Qu.]]-1)</f>
        <v>0</v>
      </c>
      <c r="I222" s="140"/>
      <c r="J222" s="52"/>
    </row>
    <row r="223" spans="2:10" x14ac:dyDescent="0.25">
      <c r="B223" s="113">
        <v>221</v>
      </c>
      <c r="C223" s="114" t="s">
        <v>257</v>
      </c>
      <c r="D223" s="111">
        <v>0</v>
      </c>
      <c r="E223" s="112" t="s">
        <v>39</v>
      </c>
      <c r="F223" s="135" t="str">
        <f>IF(NOT(MagicOrigine[[#This Row],[Qu.]]&gt;=1),"OUI","NON")</f>
        <v>OUI</v>
      </c>
      <c r="G223" s="25"/>
      <c r="H223" s="142">
        <f>IF(MagicOrigine[[#This Row],[Qu.]]-1&lt;0,0,MagicOrigine[[#This Row],[Qu.]]-1)</f>
        <v>0</v>
      </c>
      <c r="I223" s="140"/>
      <c r="J223" s="18"/>
    </row>
    <row r="224" spans="2:10" x14ac:dyDescent="0.25">
      <c r="B224" s="113">
        <v>222</v>
      </c>
      <c r="C224" s="114" t="s">
        <v>258</v>
      </c>
      <c r="D224" s="111">
        <v>1</v>
      </c>
      <c r="E224" s="112" t="s">
        <v>36</v>
      </c>
      <c r="F224" s="135" t="str">
        <f>IF(NOT(MagicOrigine[[#This Row],[Qu.]]&gt;=1),"OUI","NON")</f>
        <v>NON</v>
      </c>
      <c r="G224" s="25"/>
      <c r="H224" s="142">
        <f>IF(MagicOrigine[[#This Row],[Qu.]]-1&lt;0,0,MagicOrigine[[#This Row],[Qu.]]-1)</f>
        <v>0</v>
      </c>
      <c r="I224" s="140"/>
      <c r="J224" s="18"/>
    </row>
    <row r="225" spans="2:10" x14ac:dyDescent="0.25">
      <c r="B225" s="113">
        <v>223</v>
      </c>
      <c r="C225" s="114" t="s">
        <v>259</v>
      </c>
      <c r="D225" s="111">
        <v>2</v>
      </c>
      <c r="E225" s="112" t="s">
        <v>32</v>
      </c>
      <c r="F225" s="135" t="str">
        <f>IF(NOT(MagicOrigine[[#This Row],[Qu.]]&gt;=1),"OUI","NON")</f>
        <v>NON</v>
      </c>
      <c r="G225" s="25"/>
      <c r="H225" s="142">
        <f>IF(MagicOrigine[[#This Row],[Qu.]]-1&lt;0,0,MagicOrigine[[#This Row],[Qu.]]-1)</f>
        <v>1</v>
      </c>
      <c r="I225" s="123"/>
      <c r="J225" s="1"/>
    </row>
    <row r="226" spans="2:10" x14ac:dyDescent="0.25">
      <c r="B226" s="113">
        <v>224</v>
      </c>
      <c r="C226" s="114" t="s">
        <v>260</v>
      </c>
      <c r="D226" s="111">
        <v>0</v>
      </c>
      <c r="E226" s="112" t="s">
        <v>36</v>
      </c>
      <c r="F226" s="135" t="str">
        <f>IF(NOT(MagicOrigine[[#This Row],[Qu.]]&gt;=1),"OUI","NON")</f>
        <v>OUI</v>
      </c>
      <c r="G226" s="25"/>
      <c r="H226" s="142">
        <f>IF(MagicOrigine[[#This Row],[Qu.]]-1&lt;0,0,MagicOrigine[[#This Row],[Qu.]]-1)</f>
        <v>0</v>
      </c>
      <c r="I226" s="123"/>
      <c r="J226" s="1"/>
    </row>
    <row r="227" spans="2:10" x14ac:dyDescent="0.25">
      <c r="B227" s="113">
        <v>225</v>
      </c>
      <c r="C227" s="114" t="s">
        <v>261</v>
      </c>
      <c r="D227" s="111">
        <v>1</v>
      </c>
      <c r="E227" s="112" t="s">
        <v>36</v>
      </c>
      <c r="F227" s="135" t="str">
        <f>IF(NOT(MagicOrigine[[#This Row],[Qu.]]&gt;=1),"OUI","NON")</f>
        <v>NON</v>
      </c>
      <c r="G227" s="25"/>
      <c r="H227" s="142">
        <f>IF(MagicOrigine[[#This Row],[Qu.]]-1&lt;0,0,MagicOrigine[[#This Row],[Qu.]]-1)</f>
        <v>0</v>
      </c>
      <c r="I227" s="140"/>
      <c r="J227" s="52"/>
    </row>
    <row r="228" spans="2:10" x14ac:dyDescent="0.25">
      <c r="B228" s="113">
        <v>226</v>
      </c>
      <c r="C228" s="114" t="s">
        <v>262</v>
      </c>
      <c r="D228" s="111">
        <v>1</v>
      </c>
      <c r="E228" s="112" t="s">
        <v>36</v>
      </c>
      <c r="F228" s="135" t="str">
        <f>IF(NOT(MagicOrigine[[#This Row],[Qu.]]&gt;=1),"OUI","NON")</f>
        <v>NON</v>
      </c>
      <c r="G228" s="25"/>
      <c r="H228" s="142">
        <f>IF(MagicOrigine[[#This Row],[Qu.]]-1&lt;0,0,MagicOrigine[[#This Row],[Qu.]]-1)</f>
        <v>0</v>
      </c>
      <c r="I228" s="140"/>
      <c r="J228" s="52"/>
    </row>
    <row r="229" spans="2:10" x14ac:dyDescent="0.25">
      <c r="B229" s="113">
        <v>227</v>
      </c>
      <c r="C229" s="114" t="s">
        <v>263</v>
      </c>
      <c r="D229" s="111">
        <v>1</v>
      </c>
      <c r="E229" s="112" t="s">
        <v>32</v>
      </c>
      <c r="F229" s="135" t="str">
        <f>IF(NOT(MagicOrigine[[#This Row],[Qu.]]&gt;=1),"OUI","NON")</f>
        <v>NON</v>
      </c>
      <c r="G229" s="25"/>
      <c r="H229" s="142">
        <f>IF(MagicOrigine[[#This Row],[Qu.]]-1&lt;0,0,MagicOrigine[[#This Row],[Qu.]]-1)</f>
        <v>0</v>
      </c>
      <c r="I229" s="140"/>
      <c r="J229" s="18"/>
    </row>
    <row r="230" spans="2:10" x14ac:dyDescent="0.25">
      <c r="B230" s="113">
        <v>228</v>
      </c>
      <c r="C230" s="114" t="s">
        <v>264</v>
      </c>
      <c r="D230" s="111">
        <v>2</v>
      </c>
      <c r="E230" s="112" t="s">
        <v>32</v>
      </c>
      <c r="F230" s="135" t="str">
        <f>IF(NOT(MagicOrigine[[#This Row],[Qu.]]&gt;=1),"OUI","NON")</f>
        <v>NON</v>
      </c>
      <c r="G230" s="25"/>
      <c r="H230" s="142">
        <f>IF(MagicOrigine[[#This Row],[Qu.]]-1&lt;0,0,MagicOrigine[[#This Row],[Qu.]]-1)</f>
        <v>1</v>
      </c>
      <c r="I230" s="140"/>
      <c r="J230" s="52"/>
    </row>
    <row r="231" spans="2:10" x14ac:dyDescent="0.25">
      <c r="B231" s="113">
        <v>229</v>
      </c>
      <c r="C231" s="114" t="s">
        <v>265</v>
      </c>
      <c r="D231" s="111">
        <v>0</v>
      </c>
      <c r="E231" s="112" t="s">
        <v>50</v>
      </c>
      <c r="F231" s="135" t="str">
        <f>IF(NOT(MagicOrigine[[#This Row],[Qu.]]&gt;=1),"OUI","NON")</f>
        <v>OUI</v>
      </c>
      <c r="G231" s="25"/>
      <c r="H231" s="142">
        <f>IF(MagicOrigine[[#This Row],[Qu.]]-1&lt;0,0,MagicOrigine[[#This Row],[Qu.]]-1)</f>
        <v>0</v>
      </c>
      <c r="I231" s="140"/>
      <c r="J231" s="18"/>
    </row>
    <row r="232" spans="2:10" x14ac:dyDescent="0.25">
      <c r="B232" s="113">
        <v>230</v>
      </c>
      <c r="C232" s="114" t="s">
        <v>266</v>
      </c>
      <c r="D232" s="111">
        <v>1</v>
      </c>
      <c r="E232" s="112" t="s">
        <v>50</v>
      </c>
      <c r="F232" s="135" t="str">
        <f>IF(NOT(MagicOrigine[[#This Row],[Qu.]]&gt;=1),"OUI","NON")</f>
        <v>NON</v>
      </c>
      <c r="G232" s="25"/>
      <c r="H232" s="142">
        <f>IF(MagicOrigine[[#This Row],[Qu.]]-1&lt;0,0,MagicOrigine[[#This Row],[Qu.]]-1)</f>
        <v>0</v>
      </c>
      <c r="I232" s="140"/>
      <c r="J232" s="52"/>
    </row>
    <row r="233" spans="2:10" x14ac:dyDescent="0.25">
      <c r="B233" s="113">
        <v>231</v>
      </c>
      <c r="C233" s="114" t="s">
        <v>267</v>
      </c>
      <c r="D233" s="111">
        <v>1</v>
      </c>
      <c r="E233" s="112" t="s">
        <v>36</v>
      </c>
      <c r="F233" s="135" t="str">
        <f>IF(NOT(MagicOrigine[[#This Row],[Qu.]]&gt;=1),"OUI","NON")</f>
        <v>NON</v>
      </c>
      <c r="G233" s="25"/>
      <c r="H233" s="142">
        <f>IF(MagicOrigine[[#This Row],[Qu.]]-1&lt;0,0,MagicOrigine[[#This Row],[Qu.]]-1)</f>
        <v>0</v>
      </c>
      <c r="I233" s="140"/>
      <c r="J233" s="18"/>
    </row>
    <row r="234" spans="2:10" x14ac:dyDescent="0.25">
      <c r="B234" s="113">
        <v>232</v>
      </c>
      <c r="C234" s="114" t="s">
        <v>268</v>
      </c>
      <c r="D234" s="111">
        <v>0</v>
      </c>
      <c r="E234" s="112" t="s">
        <v>50</v>
      </c>
      <c r="F234" s="135" t="str">
        <f>IF(NOT(MagicOrigine[[#This Row],[Qu.]]&gt;=1),"OUI","NON")</f>
        <v>OUI</v>
      </c>
      <c r="G234" s="25"/>
      <c r="H234" s="142">
        <f>IF(MagicOrigine[[#This Row],[Qu.]]-1&lt;0,0,MagicOrigine[[#This Row],[Qu.]]-1)</f>
        <v>0</v>
      </c>
      <c r="I234" s="140"/>
      <c r="J234" s="52"/>
    </row>
    <row r="235" spans="2:10" x14ac:dyDescent="0.25">
      <c r="B235" s="113">
        <v>233</v>
      </c>
      <c r="C235" s="114" t="s">
        <v>269</v>
      </c>
      <c r="D235" s="111">
        <v>1</v>
      </c>
      <c r="E235" s="112" t="s">
        <v>36</v>
      </c>
      <c r="F235" s="135" t="str">
        <f>IF(NOT(MagicOrigine[[#This Row],[Qu.]]&gt;=1),"OUI","NON")</f>
        <v>NON</v>
      </c>
      <c r="G235" s="25"/>
      <c r="H235" s="142">
        <f>IF(MagicOrigine[[#This Row],[Qu.]]-1&lt;0,0,MagicOrigine[[#This Row],[Qu.]]-1)</f>
        <v>0</v>
      </c>
      <c r="I235" s="140"/>
      <c r="J235" s="18"/>
    </row>
    <row r="236" spans="2:10" x14ac:dyDescent="0.25">
      <c r="B236" s="113">
        <v>234</v>
      </c>
      <c r="C236" s="114" t="s">
        <v>270</v>
      </c>
      <c r="D236" s="111">
        <v>1</v>
      </c>
      <c r="E236" s="112" t="s">
        <v>50</v>
      </c>
      <c r="F236" s="135" t="str">
        <f>IF(NOT(MagicOrigine[[#This Row],[Qu.]]&gt;=1),"OUI","NON")</f>
        <v>NON</v>
      </c>
      <c r="G236" s="25"/>
      <c r="H236" s="142">
        <f>IF(MagicOrigine[[#This Row],[Qu.]]-1&lt;0,0,MagicOrigine[[#This Row],[Qu.]]-1)</f>
        <v>0</v>
      </c>
      <c r="I236" s="123"/>
      <c r="J236" s="1"/>
    </row>
    <row r="237" spans="2:10" x14ac:dyDescent="0.25">
      <c r="B237" s="113">
        <v>235</v>
      </c>
      <c r="C237" s="114" t="s">
        <v>271</v>
      </c>
      <c r="D237" s="111">
        <v>0</v>
      </c>
      <c r="E237" s="112" t="s">
        <v>36</v>
      </c>
      <c r="F237" s="135" t="str">
        <f>IF(NOT(MagicOrigine[[#This Row],[Qu.]]&gt;=1),"OUI","NON")</f>
        <v>OUI</v>
      </c>
      <c r="G237" s="25"/>
      <c r="H237" s="142">
        <f>IF(MagicOrigine[[#This Row],[Qu.]]-1&lt;0,0,MagicOrigine[[#This Row],[Qu.]]-1)</f>
        <v>0</v>
      </c>
      <c r="I237" s="140"/>
      <c r="J237" s="52"/>
    </row>
    <row r="238" spans="2:10" x14ac:dyDescent="0.25">
      <c r="B238" s="113">
        <v>236</v>
      </c>
      <c r="C238" s="114" t="s">
        <v>272</v>
      </c>
      <c r="D238" s="111">
        <v>1</v>
      </c>
      <c r="E238" s="112" t="s">
        <v>39</v>
      </c>
      <c r="F238" s="135" t="str">
        <f>IF(NOT(MagicOrigine[[#This Row],[Qu.]]&gt;=1),"OUI","NON")</f>
        <v>NON</v>
      </c>
      <c r="G238" s="25"/>
      <c r="H238" s="142">
        <f>IF(MagicOrigine[[#This Row],[Qu.]]-1&lt;0,0,MagicOrigine[[#This Row],[Qu.]]-1)</f>
        <v>0</v>
      </c>
      <c r="I238" s="140"/>
      <c r="J238" s="18"/>
    </row>
    <row r="239" spans="2:10" x14ac:dyDescent="0.25">
      <c r="B239" s="113">
        <v>237</v>
      </c>
      <c r="C239" s="114" t="s">
        <v>273</v>
      </c>
      <c r="D239" s="111">
        <v>1</v>
      </c>
      <c r="E239" s="112" t="s">
        <v>36</v>
      </c>
      <c r="F239" s="135" t="str">
        <f>IF(NOT(MagicOrigine[[#This Row],[Qu.]]&gt;=1),"OUI","NON")</f>
        <v>NON</v>
      </c>
      <c r="G239" s="25"/>
      <c r="H239" s="142">
        <f>IF(MagicOrigine[[#This Row],[Qu.]]-1&lt;0,0,MagicOrigine[[#This Row],[Qu.]]-1)</f>
        <v>0</v>
      </c>
      <c r="I239" s="140"/>
      <c r="J239" s="18"/>
    </row>
    <row r="240" spans="2:10" x14ac:dyDescent="0.25">
      <c r="B240" s="113">
        <v>238</v>
      </c>
      <c r="C240" s="114" t="s">
        <v>274</v>
      </c>
      <c r="D240" s="111">
        <v>1</v>
      </c>
      <c r="E240" s="112" t="s">
        <v>36</v>
      </c>
      <c r="F240" s="135" t="str">
        <f>IF(NOT(MagicOrigine[[#This Row],[Qu.]]&gt;=1),"OUI","NON")</f>
        <v>NON</v>
      </c>
      <c r="G240" s="25"/>
      <c r="H240" s="142">
        <f>IF(MagicOrigine[[#This Row],[Qu.]]-1&lt;0,0,MagicOrigine[[#This Row],[Qu.]]-1)</f>
        <v>0</v>
      </c>
      <c r="I240" s="140"/>
      <c r="J240" s="52"/>
    </row>
    <row r="241" spans="2:10" x14ac:dyDescent="0.25">
      <c r="B241" s="113">
        <v>239</v>
      </c>
      <c r="C241" s="114" t="s">
        <v>275</v>
      </c>
      <c r="D241" s="111">
        <v>1</v>
      </c>
      <c r="E241" s="112" t="s">
        <v>36</v>
      </c>
      <c r="F241" s="135" t="str">
        <f>IF(NOT(MagicOrigine[[#This Row],[Qu.]]&gt;=1),"OUI","NON")</f>
        <v>NON</v>
      </c>
      <c r="G241" s="25"/>
      <c r="H241" s="142">
        <f>IF(MagicOrigine[[#This Row],[Qu.]]-1&lt;0,0,MagicOrigine[[#This Row],[Qu.]]-1)</f>
        <v>0</v>
      </c>
      <c r="I241" s="140"/>
      <c r="J241" s="52"/>
    </row>
    <row r="242" spans="2:10" x14ac:dyDescent="0.25">
      <c r="B242" s="113">
        <v>240</v>
      </c>
      <c r="C242" s="114" t="s">
        <v>276</v>
      </c>
      <c r="D242" s="111">
        <v>1</v>
      </c>
      <c r="E242" s="112" t="s">
        <v>50</v>
      </c>
      <c r="F242" s="135" t="str">
        <f>IF(NOT(MagicOrigine[[#This Row],[Qu.]]&gt;=1),"OUI","NON")</f>
        <v>NON</v>
      </c>
      <c r="G242" s="25"/>
      <c r="H242" s="142">
        <f>IF(MagicOrigine[[#This Row],[Qu.]]-1&lt;0,0,MagicOrigine[[#This Row],[Qu.]]-1)</f>
        <v>0</v>
      </c>
      <c r="I242" s="123"/>
      <c r="J242" s="1"/>
    </row>
    <row r="243" spans="2:10" x14ac:dyDescent="0.25">
      <c r="B243" s="113">
        <v>241</v>
      </c>
      <c r="C243" s="114" t="s">
        <v>277</v>
      </c>
      <c r="D243" s="111">
        <v>1</v>
      </c>
      <c r="E243" s="112" t="s">
        <v>36</v>
      </c>
      <c r="F243" s="135" t="str">
        <f>IF(NOT(MagicOrigine[[#This Row],[Qu.]]&gt;=1),"OUI","NON")</f>
        <v>NON</v>
      </c>
      <c r="G243" s="25"/>
      <c r="H243" s="142">
        <f>IF(MagicOrigine[[#This Row],[Qu.]]-1&lt;0,0,MagicOrigine[[#This Row],[Qu.]]-1)</f>
        <v>0</v>
      </c>
      <c r="I243" s="140"/>
      <c r="J243" s="52"/>
    </row>
    <row r="244" spans="2:10" x14ac:dyDescent="0.25">
      <c r="B244" s="113">
        <v>242</v>
      </c>
      <c r="C244" s="114" t="s">
        <v>278</v>
      </c>
      <c r="D244" s="111">
        <v>1</v>
      </c>
      <c r="E244" s="112" t="s">
        <v>32</v>
      </c>
      <c r="F244" s="135" t="str">
        <f>IF(NOT(MagicOrigine[[#This Row],[Qu.]]&gt;=1),"OUI","NON")</f>
        <v>NON</v>
      </c>
      <c r="G244" s="25"/>
      <c r="H244" s="142">
        <f>IF(MagicOrigine[[#This Row],[Qu.]]-1&lt;0,0,MagicOrigine[[#This Row],[Qu.]]-1)</f>
        <v>0</v>
      </c>
      <c r="I244" s="140"/>
      <c r="J244" s="52"/>
    </row>
    <row r="245" spans="2:10" x14ac:dyDescent="0.25">
      <c r="B245" s="113">
        <v>243</v>
      </c>
      <c r="C245" s="114" t="s">
        <v>279</v>
      </c>
      <c r="D245" s="111">
        <v>1</v>
      </c>
      <c r="E245" s="112" t="s">
        <v>36</v>
      </c>
      <c r="F245" s="135" t="str">
        <f>IF(NOT(MagicOrigine[[#This Row],[Qu.]]&gt;=1),"OUI","NON")</f>
        <v>NON</v>
      </c>
      <c r="G245" s="25"/>
      <c r="H245" s="142">
        <f>IF(MagicOrigine[[#This Row],[Qu.]]-1&lt;0,0,MagicOrigine[[#This Row],[Qu.]]-1)</f>
        <v>0</v>
      </c>
      <c r="I245" s="140"/>
      <c r="J245" s="52"/>
    </row>
    <row r="246" spans="2:10" x14ac:dyDescent="0.25">
      <c r="B246" s="113">
        <v>244</v>
      </c>
      <c r="C246" s="114" t="s">
        <v>280</v>
      </c>
      <c r="D246" s="111">
        <v>1</v>
      </c>
      <c r="E246" s="112" t="s">
        <v>50</v>
      </c>
      <c r="F246" s="135" t="str">
        <f>IF(NOT(MagicOrigine[[#This Row],[Qu.]]&gt;=1),"OUI","NON")</f>
        <v>NON</v>
      </c>
      <c r="G246" s="25"/>
      <c r="H246" s="142">
        <f>IF(MagicOrigine[[#This Row],[Qu.]]-1&lt;0,0,MagicOrigine[[#This Row],[Qu.]]-1)</f>
        <v>0</v>
      </c>
      <c r="I246" s="140"/>
      <c r="J246" s="52"/>
    </row>
    <row r="247" spans="2:10" x14ac:dyDescent="0.25">
      <c r="B247" s="113">
        <v>245</v>
      </c>
      <c r="C247" s="114" t="s">
        <v>281</v>
      </c>
      <c r="D247" s="111">
        <v>1</v>
      </c>
      <c r="E247" s="112" t="s">
        <v>50</v>
      </c>
      <c r="F247" s="135" t="str">
        <f>IF(NOT(MagicOrigine[[#This Row],[Qu.]]&gt;=1),"OUI","NON")</f>
        <v>NON</v>
      </c>
      <c r="G247" s="25"/>
      <c r="H247" s="142">
        <f>IF(MagicOrigine[[#This Row],[Qu.]]-1&lt;0,0,MagicOrigine[[#This Row],[Qu.]]-1)</f>
        <v>0</v>
      </c>
      <c r="I247" s="140"/>
      <c r="J247" s="18"/>
    </row>
    <row r="248" spans="2:10" x14ac:dyDescent="0.25">
      <c r="B248" s="113">
        <v>246</v>
      </c>
      <c r="C248" s="114" t="s">
        <v>282</v>
      </c>
      <c r="D248" s="111">
        <v>2</v>
      </c>
      <c r="E248" s="112" t="s">
        <v>32</v>
      </c>
      <c r="F248" s="135" t="str">
        <f>IF(NOT(MagicOrigine[[#This Row],[Qu.]]&gt;=1),"OUI","NON")</f>
        <v>NON</v>
      </c>
      <c r="G248" s="25"/>
      <c r="H248" s="142">
        <f>IF(MagicOrigine[[#This Row],[Qu.]]-1&lt;0,0,MagicOrigine[[#This Row],[Qu.]]-1)</f>
        <v>1</v>
      </c>
      <c r="I248" s="123"/>
      <c r="J248" s="1"/>
    </row>
    <row r="249" spans="2:10" x14ac:dyDescent="0.25">
      <c r="B249" s="113">
        <v>247</v>
      </c>
      <c r="C249" s="114" t="s">
        <v>283</v>
      </c>
      <c r="D249" s="111">
        <v>1</v>
      </c>
      <c r="E249" s="112" t="s">
        <v>36</v>
      </c>
      <c r="F249" s="135" t="str">
        <f>IF(NOT(MagicOrigine[[#This Row],[Qu.]]&gt;=1),"OUI","NON")</f>
        <v>NON</v>
      </c>
      <c r="G249" s="25"/>
      <c r="H249" s="142">
        <f>IF(MagicOrigine[[#This Row],[Qu.]]-1&lt;0,0,MagicOrigine[[#This Row],[Qu.]]-1)</f>
        <v>0</v>
      </c>
      <c r="I249" s="123"/>
      <c r="J249" s="1"/>
    </row>
    <row r="250" spans="2:10" x14ac:dyDescent="0.25">
      <c r="B250" s="113">
        <v>248</v>
      </c>
      <c r="C250" s="114" t="s">
        <v>284</v>
      </c>
      <c r="D250" s="111">
        <v>1</v>
      </c>
      <c r="E250" s="112" t="s">
        <v>50</v>
      </c>
      <c r="F250" s="135" t="str">
        <f>IF(NOT(MagicOrigine[[#This Row],[Qu.]]&gt;=1),"OUI","NON")</f>
        <v>NON</v>
      </c>
      <c r="G250" s="25"/>
      <c r="H250" s="142">
        <f>IF(MagicOrigine[[#This Row],[Qu.]]-1&lt;0,0,MagicOrigine[[#This Row],[Qu.]]-1)</f>
        <v>0</v>
      </c>
      <c r="I250" s="140"/>
      <c r="J250" s="52"/>
    </row>
    <row r="251" spans="2:10" x14ac:dyDescent="0.25">
      <c r="B251" s="113">
        <v>249</v>
      </c>
      <c r="C251" s="114" t="s">
        <v>285</v>
      </c>
      <c r="D251" s="111">
        <v>1</v>
      </c>
      <c r="E251" s="112" t="s">
        <v>36</v>
      </c>
      <c r="F251" s="135" t="str">
        <f>IF(NOT(MagicOrigine[[#This Row],[Qu.]]&gt;=1),"OUI","NON")</f>
        <v>NON</v>
      </c>
      <c r="G251" s="25"/>
      <c r="H251" s="142">
        <f>IF(MagicOrigine[[#This Row],[Qu.]]-1&lt;0,0,MagicOrigine[[#This Row],[Qu.]]-1)</f>
        <v>0</v>
      </c>
      <c r="I251" s="140"/>
      <c r="J251" s="52"/>
    </row>
    <row r="252" spans="2:10" x14ac:dyDescent="0.25">
      <c r="B252" s="113">
        <v>250</v>
      </c>
      <c r="C252" s="114" t="s">
        <v>286</v>
      </c>
      <c r="D252" s="111">
        <v>1</v>
      </c>
      <c r="E252" s="112" t="s">
        <v>36</v>
      </c>
      <c r="F252" s="135" t="str">
        <f>IF(NOT(MagicOrigine[[#This Row],[Qu.]]&gt;=1),"OUI","NON")</f>
        <v>NON</v>
      </c>
      <c r="G252" s="25"/>
      <c r="H252" s="142">
        <f>IF(MagicOrigine[[#This Row],[Qu.]]-1&lt;0,0,MagicOrigine[[#This Row],[Qu.]]-1)</f>
        <v>0</v>
      </c>
      <c r="I252" s="140"/>
      <c r="J252" s="18"/>
    </row>
    <row r="253" spans="2:10" x14ac:dyDescent="0.25">
      <c r="B253" s="113">
        <v>251</v>
      </c>
      <c r="C253" s="114" t="s">
        <v>287</v>
      </c>
      <c r="D253" s="111">
        <v>1</v>
      </c>
      <c r="E253" s="112" t="s">
        <v>50</v>
      </c>
      <c r="F253" s="135" t="str">
        <f>IF(NOT(MagicOrigine[[#This Row],[Qu.]]&gt;=1),"OUI","NON")</f>
        <v>NON</v>
      </c>
      <c r="G253" s="25"/>
      <c r="H253" s="142">
        <f>IF(MagicOrigine[[#This Row],[Qu.]]-1&lt;0,0,MagicOrigine[[#This Row],[Qu.]]-1)</f>
        <v>0</v>
      </c>
      <c r="I253" s="123"/>
      <c r="J253" s="1"/>
    </row>
    <row r="254" spans="2:10" x14ac:dyDescent="0.25">
      <c r="B254" s="113">
        <v>252</v>
      </c>
      <c r="C254" s="114" t="s">
        <v>288</v>
      </c>
      <c r="D254" s="111">
        <v>1</v>
      </c>
      <c r="E254" s="118" t="s">
        <v>50</v>
      </c>
      <c r="F254" s="135" t="str">
        <f>IF(NOT(MagicOrigine[[#This Row],[Qu.]]&gt;=1),"OUI","NON")</f>
        <v>NON</v>
      </c>
      <c r="G254" s="25"/>
      <c r="H254" s="142">
        <f>IF(MagicOrigine[[#This Row],[Qu.]]-1&lt;0,0,MagicOrigine[[#This Row],[Qu.]]-1)</f>
        <v>0</v>
      </c>
      <c r="I254" s="140"/>
      <c r="J254" s="18"/>
    </row>
    <row r="255" spans="2:10" x14ac:dyDescent="0.25">
      <c r="B255" s="113">
        <v>253</v>
      </c>
      <c r="C255" s="114" t="s">
        <v>289</v>
      </c>
      <c r="D255" s="111">
        <v>1</v>
      </c>
      <c r="E255" s="119" t="s">
        <v>290</v>
      </c>
      <c r="F255" s="135" t="str">
        <f>IF(NOT(MagicOrigine[[#This Row],[Qu.]]&gt;=1),"OUI","NON")</f>
        <v>NON</v>
      </c>
      <c r="G255" s="25"/>
      <c r="H255" s="142">
        <f>IF(MagicOrigine[[#This Row],[Qu.]]-1&lt;0,0,MagicOrigine[[#This Row],[Qu.]]-1)</f>
        <v>0</v>
      </c>
      <c r="I255" s="140"/>
      <c r="J255" s="18"/>
    </row>
    <row r="256" spans="2:10" x14ac:dyDescent="0.25">
      <c r="B256" s="113">
        <v>254</v>
      </c>
      <c r="C256" s="114" t="s">
        <v>289</v>
      </c>
      <c r="D256" s="111">
        <v>1</v>
      </c>
      <c r="E256" s="119" t="s">
        <v>290</v>
      </c>
      <c r="F256" s="135" t="str">
        <f>IF(NOT(MagicOrigine[[#This Row],[Qu.]]&gt;=1),"OUI","NON")</f>
        <v>NON</v>
      </c>
      <c r="G256" s="25"/>
      <c r="H256" s="142">
        <f>IF(MagicOrigine[[#This Row],[Qu.]]-1&lt;0,0,MagicOrigine[[#This Row],[Qu.]]-1)</f>
        <v>0</v>
      </c>
      <c r="I256" s="140"/>
      <c r="J256" s="18"/>
    </row>
    <row r="257" spans="2:10" x14ac:dyDescent="0.25">
      <c r="B257" s="113">
        <v>255</v>
      </c>
      <c r="C257" s="114" t="s">
        <v>289</v>
      </c>
      <c r="D257" s="111">
        <v>1</v>
      </c>
      <c r="E257" s="119" t="s">
        <v>290</v>
      </c>
      <c r="F257" s="135" t="str">
        <f>IF(NOT(MagicOrigine[[#This Row],[Qu.]]&gt;=1),"OUI","NON")</f>
        <v>NON</v>
      </c>
      <c r="G257" s="25"/>
      <c r="H257" s="142">
        <f>IF(MagicOrigine[[#This Row],[Qu.]]-1&lt;0,0,MagicOrigine[[#This Row],[Qu.]]-1)</f>
        <v>0</v>
      </c>
      <c r="I257" s="140"/>
      <c r="J257" s="52"/>
    </row>
    <row r="258" spans="2:10" x14ac:dyDescent="0.25">
      <c r="B258" s="113">
        <v>256</v>
      </c>
      <c r="C258" s="114" t="s">
        <v>289</v>
      </c>
      <c r="D258" s="111">
        <v>1</v>
      </c>
      <c r="E258" s="119" t="s">
        <v>290</v>
      </c>
      <c r="F258" s="135" t="str">
        <f>IF(NOT(MagicOrigine[[#This Row],[Qu.]]&gt;=1),"OUI","NON")</f>
        <v>NON</v>
      </c>
      <c r="G258" s="25"/>
      <c r="H258" s="142">
        <f>IF(MagicOrigine[[#This Row],[Qu.]]-1&lt;0,0,MagicOrigine[[#This Row],[Qu.]]-1)</f>
        <v>0</v>
      </c>
      <c r="I258" s="140"/>
      <c r="J258" s="18"/>
    </row>
    <row r="259" spans="2:10" x14ac:dyDescent="0.25">
      <c r="B259" s="113">
        <v>257</v>
      </c>
      <c r="C259" s="114" t="s">
        <v>291</v>
      </c>
      <c r="D259" s="111">
        <v>1</v>
      </c>
      <c r="E259" s="119" t="s">
        <v>290</v>
      </c>
      <c r="F259" s="135" t="str">
        <f>IF(NOT(MagicOrigine[[#This Row],[Qu.]]&gt;=1),"OUI","NON")</f>
        <v>NON</v>
      </c>
      <c r="G259" s="25"/>
      <c r="H259" s="142">
        <f>IF(MagicOrigine[[#This Row],[Qu.]]-1&lt;0,0,MagicOrigine[[#This Row],[Qu.]]-1)</f>
        <v>0</v>
      </c>
      <c r="I259" s="140"/>
      <c r="J259" s="18"/>
    </row>
    <row r="260" spans="2:10" x14ac:dyDescent="0.25">
      <c r="B260" s="113">
        <v>258</v>
      </c>
      <c r="C260" s="114" t="s">
        <v>291</v>
      </c>
      <c r="D260" s="111">
        <v>1</v>
      </c>
      <c r="E260" s="119" t="s">
        <v>290</v>
      </c>
      <c r="F260" s="135" t="str">
        <f>IF(NOT(MagicOrigine[[#This Row],[Qu.]]&gt;=1),"OUI","NON")</f>
        <v>NON</v>
      </c>
      <c r="G260" s="25"/>
      <c r="H260" s="142">
        <f>IF(MagicOrigine[[#This Row],[Qu.]]-1&lt;0,0,MagicOrigine[[#This Row],[Qu.]]-1)</f>
        <v>0</v>
      </c>
      <c r="I260" s="140"/>
      <c r="J260" s="18"/>
    </row>
    <row r="261" spans="2:10" x14ac:dyDescent="0.25">
      <c r="B261" s="113">
        <v>259</v>
      </c>
      <c r="C261" s="114" t="s">
        <v>291</v>
      </c>
      <c r="D261" s="111">
        <v>1</v>
      </c>
      <c r="E261" s="119" t="s">
        <v>290</v>
      </c>
      <c r="F261" s="135" t="str">
        <f>IF(NOT(MagicOrigine[[#This Row],[Qu.]]&gt;=1),"OUI","NON")</f>
        <v>NON</v>
      </c>
      <c r="G261" s="25"/>
      <c r="H261" s="142">
        <f>IF(MagicOrigine[[#This Row],[Qu.]]-1&lt;0,0,MagicOrigine[[#This Row],[Qu.]]-1)</f>
        <v>0</v>
      </c>
      <c r="I261" s="140"/>
      <c r="J261" s="52"/>
    </row>
    <row r="262" spans="2:10" x14ac:dyDescent="0.25">
      <c r="B262" s="113">
        <v>260</v>
      </c>
      <c r="C262" s="114" t="s">
        <v>291</v>
      </c>
      <c r="D262" s="111">
        <v>1</v>
      </c>
      <c r="E262" s="119" t="s">
        <v>290</v>
      </c>
      <c r="F262" s="135" t="str">
        <f>IF(NOT(MagicOrigine[[#This Row],[Qu.]]&gt;=1),"OUI","NON")</f>
        <v>NON</v>
      </c>
      <c r="G262" s="25"/>
      <c r="H262" s="142">
        <f>IF(MagicOrigine[[#This Row],[Qu.]]-1&lt;0,0,MagicOrigine[[#This Row],[Qu.]]-1)</f>
        <v>0</v>
      </c>
      <c r="I262" s="140">
        <v>1</v>
      </c>
      <c r="J262" s="18"/>
    </row>
    <row r="263" spans="2:10" x14ac:dyDescent="0.25">
      <c r="B263" s="113">
        <v>261</v>
      </c>
      <c r="C263" s="114" t="s">
        <v>292</v>
      </c>
      <c r="D263" s="111">
        <v>1</v>
      </c>
      <c r="E263" s="119" t="s">
        <v>290</v>
      </c>
      <c r="F263" s="135" t="str">
        <f>IF(NOT(MagicOrigine[[#This Row],[Qu.]]&gt;=1),"OUI","NON")</f>
        <v>NON</v>
      </c>
      <c r="G263" s="25"/>
      <c r="H263" s="142">
        <f>IF(MagicOrigine[[#This Row],[Qu.]]-1&lt;0,0,MagicOrigine[[#This Row],[Qu.]]-1)</f>
        <v>0</v>
      </c>
      <c r="I263" s="140"/>
      <c r="J263" s="18"/>
    </row>
    <row r="264" spans="2:10" x14ac:dyDescent="0.25">
      <c r="B264" s="113">
        <v>262</v>
      </c>
      <c r="C264" s="114" t="s">
        <v>292</v>
      </c>
      <c r="D264" s="111">
        <v>1</v>
      </c>
      <c r="E264" s="119" t="s">
        <v>290</v>
      </c>
      <c r="F264" s="135" t="str">
        <f>IF(NOT(MagicOrigine[[#This Row],[Qu.]]&gt;=1),"OUI","NON")</f>
        <v>NON</v>
      </c>
      <c r="G264" s="25"/>
      <c r="H264" s="142">
        <f>IF(MagicOrigine[[#This Row],[Qu.]]-1&lt;0,0,MagicOrigine[[#This Row],[Qu.]]-1)</f>
        <v>0</v>
      </c>
      <c r="I264" s="140"/>
      <c r="J264" s="18"/>
    </row>
    <row r="265" spans="2:10" x14ac:dyDescent="0.25">
      <c r="B265" s="113">
        <v>263</v>
      </c>
      <c r="C265" s="114" t="s">
        <v>292</v>
      </c>
      <c r="D265" s="111">
        <v>1</v>
      </c>
      <c r="E265" s="119" t="s">
        <v>290</v>
      </c>
      <c r="F265" s="135" t="str">
        <f>IF(NOT(MagicOrigine[[#This Row],[Qu.]]&gt;=1),"OUI","NON")</f>
        <v>NON</v>
      </c>
      <c r="G265" s="25"/>
      <c r="H265" s="142">
        <f>IF(MagicOrigine[[#This Row],[Qu.]]-1&lt;0,0,MagicOrigine[[#This Row],[Qu.]]-1)</f>
        <v>0</v>
      </c>
      <c r="I265" s="140"/>
      <c r="J265" s="18"/>
    </row>
    <row r="266" spans="2:10" x14ac:dyDescent="0.25">
      <c r="B266" s="113">
        <v>264</v>
      </c>
      <c r="C266" s="114" t="s">
        <v>292</v>
      </c>
      <c r="D266" s="111">
        <v>1</v>
      </c>
      <c r="E266" s="119" t="s">
        <v>290</v>
      </c>
      <c r="F266" s="135" t="str">
        <f>IF(NOT(MagicOrigine[[#This Row],[Qu.]]&gt;=1),"OUI","NON")</f>
        <v>NON</v>
      </c>
      <c r="G266" s="25"/>
      <c r="H266" s="142">
        <f>IF(MagicOrigine[[#This Row],[Qu.]]-1&lt;0,0,MagicOrigine[[#This Row],[Qu.]]-1)</f>
        <v>0</v>
      </c>
      <c r="I266" s="140"/>
      <c r="J266" s="18"/>
    </row>
    <row r="267" spans="2:10" x14ac:dyDescent="0.25">
      <c r="B267" s="113">
        <v>265</v>
      </c>
      <c r="C267" s="114" t="s">
        <v>293</v>
      </c>
      <c r="D267" s="111">
        <v>1</v>
      </c>
      <c r="E267" s="119" t="s">
        <v>290</v>
      </c>
      <c r="F267" s="135" t="str">
        <f>IF(NOT(MagicOrigine[[#This Row],[Qu.]]&gt;=1),"OUI","NON")</f>
        <v>NON</v>
      </c>
      <c r="G267" s="25"/>
      <c r="H267" s="142">
        <f>IF(MagicOrigine[[#This Row],[Qu.]]-1&lt;0,0,MagicOrigine[[#This Row],[Qu.]]-1)</f>
        <v>0</v>
      </c>
      <c r="I267" s="140"/>
      <c r="J267" s="18"/>
    </row>
    <row r="268" spans="2:10" x14ac:dyDescent="0.25">
      <c r="B268" s="113">
        <v>266</v>
      </c>
      <c r="C268" s="114" t="s">
        <v>293</v>
      </c>
      <c r="D268" s="111">
        <v>1</v>
      </c>
      <c r="E268" s="119" t="s">
        <v>290</v>
      </c>
      <c r="F268" s="135" t="str">
        <f>IF(NOT(MagicOrigine[[#This Row],[Qu.]]&gt;=1),"OUI","NON")</f>
        <v>NON</v>
      </c>
      <c r="G268" s="25"/>
      <c r="H268" s="142">
        <f>IF(MagicOrigine[[#This Row],[Qu.]]-1&lt;0,0,MagicOrigine[[#This Row],[Qu.]]-1)</f>
        <v>0</v>
      </c>
      <c r="I268" s="123"/>
      <c r="J268" s="1"/>
    </row>
    <row r="269" spans="2:10" x14ac:dyDescent="0.25">
      <c r="B269" s="113">
        <v>267</v>
      </c>
      <c r="C269" s="114" t="s">
        <v>293</v>
      </c>
      <c r="D269" s="111">
        <v>0</v>
      </c>
      <c r="E269" s="119" t="s">
        <v>290</v>
      </c>
      <c r="F269" s="135" t="str">
        <f>IF(NOT(MagicOrigine[[#This Row],[Qu.]]&gt;=1),"OUI","NON")</f>
        <v>OUI</v>
      </c>
      <c r="G269" s="25"/>
      <c r="H269" s="142">
        <f>IF(MagicOrigine[[#This Row],[Qu.]]-1&lt;0,0,MagicOrigine[[#This Row],[Qu.]]-1)</f>
        <v>0</v>
      </c>
      <c r="I269" s="123"/>
      <c r="J269" s="1"/>
    </row>
    <row r="270" spans="2:10" x14ac:dyDescent="0.25">
      <c r="B270" s="113">
        <v>268</v>
      </c>
      <c r="C270" s="114" t="s">
        <v>293</v>
      </c>
      <c r="D270" s="111">
        <v>1</v>
      </c>
      <c r="E270" s="119" t="s">
        <v>290</v>
      </c>
      <c r="F270" s="135" t="str">
        <f>IF(NOT(MagicOrigine[[#This Row],[Qu.]]&gt;=1),"OUI","NON")</f>
        <v>NON</v>
      </c>
      <c r="G270" s="25"/>
      <c r="H270" s="142">
        <f>IF(MagicOrigine[[#This Row],[Qu.]]-1&lt;0,0,MagicOrigine[[#This Row],[Qu.]]-1)</f>
        <v>0</v>
      </c>
      <c r="I270" s="140"/>
      <c r="J270" s="52"/>
    </row>
    <row r="271" spans="2:10" x14ac:dyDescent="0.25">
      <c r="B271" s="113">
        <v>269</v>
      </c>
      <c r="C271" s="114" t="s">
        <v>294</v>
      </c>
      <c r="D271" s="111">
        <v>1</v>
      </c>
      <c r="E271" s="119" t="s">
        <v>290</v>
      </c>
      <c r="F271" s="135" t="str">
        <f>IF(NOT(MagicOrigine[[#This Row],[Qu.]]&gt;=1),"OUI","NON")</f>
        <v>NON</v>
      </c>
      <c r="G271" s="25"/>
      <c r="H271" s="142">
        <f>IF(MagicOrigine[[#This Row],[Qu.]]-1&lt;0,0,MagicOrigine[[#This Row],[Qu.]]-1)</f>
        <v>0</v>
      </c>
      <c r="I271" s="140"/>
      <c r="J271" s="52"/>
    </row>
    <row r="272" spans="2:10" x14ac:dyDescent="0.25">
      <c r="B272" s="113">
        <v>270</v>
      </c>
      <c r="C272" s="114" t="s">
        <v>294</v>
      </c>
      <c r="D272" s="111">
        <v>1</v>
      </c>
      <c r="E272" s="119" t="s">
        <v>290</v>
      </c>
      <c r="F272" s="135" t="str">
        <f>IF(NOT(MagicOrigine[[#This Row],[Qu.]]&gt;=1),"OUI","NON")</f>
        <v>NON</v>
      </c>
      <c r="G272" s="25"/>
      <c r="H272" s="142">
        <f>IF(MagicOrigine[[#This Row],[Qu.]]-1&lt;0,0,MagicOrigine[[#This Row],[Qu.]]-1)</f>
        <v>0</v>
      </c>
      <c r="I272" s="123"/>
      <c r="J272" s="1"/>
    </row>
    <row r="273" spans="2:14" x14ac:dyDescent="0.25">
      <c r="B273" s="113">
        <v>271</v>
      </c>
      <c r="C273" s="114" t="s">
        <v>294</v>
      </c>
      <c r="D273" s="111">
        <v>0</v>
      </c>
      <c r="E273" s="119" t="s">
        <v>290</v>
      </c>
      <c r="F273" s="135" t="str">
        <f>IF(NOT(MagicOrigine[[#This Row],[Qu.]]&gt;=1),"OUI","NON")</f>
        <v>OUI</v>
      </c>
      <c r="G273" s="25"/>
      <c r="H273" s="142">
        <f>IF(MagicOrigine[[#This Row],[Qu.]]-1&lt;0,0,MagicOrigine[[#This Row],[Qu.]]-1)</f>
        <v>0</v>
      </c>
      <c r="I273" s="123"/>
      <c r="J273" s="1"/>
      <c r="K273" s="55"/>
      <c r="L273" s="55"/>
      <c r="M273" s="55"/>
      <c r="N273" s="55"/>
    </row>
    <row r="274" spans="2:14" x14ac:dyDescent="0.25">
      <c r="B274" s="113">
        <v>272</v>
      </c>
      <c r="C274" s="114" t="s">
        <v>294</v>
      </c>
      <c r="D274" s="111">
        <v>1</v>
      </c>
      <c r="E274" s="119" t="s">
        <v>290</v>
      </c>
      <c r="F274" s="135" t="str">
        <f>IF(NOT(MagicOrigine[[#This Row],[Qu.]]&gt;=1),"OUI","NON")</f>
        <v>NON</v>
      </c>
      <c r="G274" s="25"/>
      <c r="H274" s="142">
        <f>IF(MagicOrigine[[#This Row],[Qu.]]-1&lt;0,0,MagicOrigine[[#This Row],[Qu.]]-1)</f>
        <v>0</v>
      </c>
      <c r="I274" s="123">
        <v>1</v>
      </c>
      <c r="J274" s="1"/>
      <c r="K274" s="55"/>
      <c r="L274" s="55"/>
      <c r="M274" s="55"/>
      <c r="N274" s="55"/>
    </row>
    <row r="275" spans="2:14" x14ac:dyDescent="0.25">
      <c r="B275" s="120">
        <v>273</v>
      </c>
      <c r="C275" s="134" t="s">
        <v>295</v>
      </c>
      <c r="D275" s="111">
        <v>0</v>
      </c>
      <c r="E275" s="122" t="s">
        <v>50</v>
      </c>
      <c r="F275" s="135" t="str">
        <f>IF(NOT(MagicOrigine[[#This Row],[Qu.]]&gt;=1),"OUI","NON")</f>
        <v>OUI</v>
      </c>
      <c r="G275" s="25"/>
      <c r="H275" s="142">
        <f>IF(MagicOrigine[[#This Row],[Qu.]]-1&lt;0,0,MagicOrigine[[#This Row],[Qu.]]-1)</f>
        <v>0</v>
      </c>
      <c r="I275" s="140"/>
      <c r="J275" s="52"/>
      <c r="K275" s="55"/>
      <c r="L275" s="55"/>
      <c r="M275" s="55"/>
      <c r="N275" s="55"/>
    </row>
    <row r="276" spans="2:14" x14ac:dyDescent="0.25">
      <c r="B276" s="120">
        <v>274</v>
      </c>
      <c r="C276" s="134" t="s">
        <v>296</v>
      </c>
      <c r="D276" s="111">
        <v>0</v>
      </c>
      <c r="E276" s="122" t="s">
        <v>32</v>
      </c>
      <c r="F276" s="135" t="str">
        <f>IF(NOT(MagicOrigine[[#This Row],[Qu.]]&gt;=1),"OUI","NON")</f>
        <v>OUI</v>
      </c>
      <c r="G276" s="25"/>
      <c r="H276" s="142">
        <f>IF(MagicOrigine[[#This Row],[Qu.]]-1&lt;0,0,MagicOrigine[[#This Row],[Qu.]]-1)</f>
        <v>0</v>
      </c>
      <c r="I276" s="140"/>
      <c r="J276" s="52"/>
      <c r="K276" s="55"/>
      <c r="L276" s="55"/>
      <c r="M276" s="55"/>
      <c r="N276" s="55"/>
    </row>
    <row r="277" spans="2:14" x14ac:dyDescent="0.25">
      <c r="B277" s="120">
        <v>275</v>
      </c>
      <c r="C277" s="134" t="s">
        <v>297</v>
      </c>
      <c r="D277" s="111">
        <v>0</v>
      </c>
      <c r="E277" s="122" t="s">
        <v>32</v>
      </c>
      <c r="F277" s="135" t="str">
        <f>IF(NOT(MagicOrigine[[#This Row],[Qu.]]&gt;=1),"OUI","NON")</f>
        <v>OUI</v>
      </c>
      <c r="G277" s="25"/>
      <c r="H277" s="142">
        <f>IF(MagicOrigine[[#This Row],[Qu.]]-1&lt;0,0,MagicOrigine[[#This Row],[Qu.]]-1)</f>
        <v>0</v>
      </c>
      <c r="I277" s="140"/>
      <c r="J277" s="52"/>
      <c r="K277" s="55"/>
      <c r="L277" s="55"/>
      <c r="M277" s="55"/>
      <c r="N277" s="55"/>
    </row>
    <row r="278" spans="2:14" x14ac:dyDescent="0.25">
      <c r="B278" s="120">
        <v>276</v>
      </c>
      <c r="C278" s="134" t="s">
        <v>298</v>
      </c>
      <c r="D278" s="111">
        <v>0</v>
      </c>
      <c r="E278" s="122" t="s">
        <v>36</v>
      </c>
      <c r="F278" s="135" t="str">
        <f>IF(NOT(MagicOrigine[[#This Row],[Qu.]]&gt;=1),"OUI","NON")</f>
        <v>OUI</v>
      </c>
      <c r="G278" s="25"/>
      <c r="H278" s="142">
        <f>IF(MagicOrigine[[#This Row],[Qu.]]-1&lt;0,0,MagicOrigine[[#This Row],[Qu.]]-1)</f>
        <v>0</v>
      </c>
      <c r="I278" s="140"/>
      <c r="J278" s="52"/>
      <c r="K278" s="55"/>
      <c r="L278" s="55"/>
      <c r="M278" s="55"/>
      <c r="N278" s="55"/>
    </row>
    <row r="279" spans="2:14" x14ac:dyDescent="0.25">
      <c r="B279" s="120">
        <v>277</v>
      </c>
      <c r="C279" s="134" t="s">
        <v>299</v>
      </c>
      <c r="D279" s="111">
        <v>0</v>
      </c>
      <c r="E279" s="122" t="s">
        <v>36</v>
      </c>
      <c r="F279" s="135" t="str">
        <f>IF(NOT(MagicOrigine[[#This Row],[Qu.]]&gt;=1),"OUI","NON")</f>
        <v>OUI</v>
      </c>
      <c r="G279" s="25"/>
      <c r="H279" s="142">
        <f>IF(MagicOrigine[[#This Row],[Qu.]]-1&lt;0,0,MagicOrigine[[#This Row],[Qu.]]-1)</f>
        <v>0</v>
      </c>
      <c r="I279" s="140"/>
      <c r="J279" s="52"/>
      <c r="K279" s="55"/>
      <c r="L279" s="55"/>
      <c r="M279" s="55"/>
      <c r="N279" s="55"/>
    </row>
    <row r="280" spans="2:14" x14ac:dyDescent="0.25">
      <c r="B280" s="120">
        <v>278</v>
      </c>
      <c r="C280" s="134" t="s">
        <v>300</v>
      </c>
      <c r="D280" s="111">
        <v>0</v>
      </c>
      <c r="E280" s="122" t="s">
        <v>50</v>
      </c>
      <c r="F280" s="135" t="str">
        <f>IF(NOT(MagicOrigine[[#This Row],[Qu.]]&gt;=1),"OUI","NON")</f>
        <v>OUI</v>
      </c>
      <c r="G280" s="25"/>
      <c r="H280" s="142">
        <f>IF(MagicOrigine[[#This Row],[Qu.]]-1&lt;0,0,MagicOrigine[[#This Row],[Qu.]]-1)</f>
        <v>0</v>
      </c>
      <c r="I280" s="140"/>
      <c r="J280" s="52"/>
      <c r="K280" s="55"/>
      <c r="L280" s="55"/>
      <c r="M280" s="55"/>
      <c r="N280" s="55"/>
    </row>
    <row r="281" spans="2:14" x14ac:dyDescent="0.25">
      <c r="B281" s="120">
        <v>279</v>
      </c>
      <c r="C281" s="134" t="s">
        <v>301</v>
      </c>
      <c r="D281" s="111">
        <v>0</v>
      </c>
      <c r="E281" s="122" t="s">
        <v>32</v>
      </c>
      <c r="F281" s="135" t="str">
        <f>IF(NOT(MagicOrigine[[#This Row],[Qu.]]&gt;=1),"OUI","NON")</f>
        <v>OUI</v>
      </c>
      <c r="G281" s="25"/>
      <c r="H281" s="142">
        <f>IF(MagicOrigine[[#This Row],[Qu.]]-1&lt;0,0,MagicOrigine[[#This Row],[Qu.]]-1)</f>
        <v>0</v>
      </c>
      <c r="I281" s="140"/>
      <c r="J281" s="52"/>
      <c r="K281" s="55"/>
      <c r="L281" s="55"/>
      <c r="M281" s="55"/>
      <c r="N281" s="55"/>
    </row>
    <row r="282" spans="2:14" x14ac:dyDescent="0.25">
      <c r="B282" s="120">
        <v>280</v>
      </c>
      <c r="C282" s="134" t="s">
        <v>302</v>
      </c>
      <c r="D282" s="111">
        <v>0</v>
      </c>
      <c r="E282" s="122" t="s">
        <v>32</v>
      </c>
      <c r="F282" s="135" t="str">
        <f>IF(NOT(MagicOrigine[[#This Row],[Qu.]]&gt;=1),"OUI","NON")</f>
        <v>OUI</v>
      </c>
      <c r="G282" s="25"/>
      <c r="H282" s="142">
        <f>IF(MagicOrigine[[#This Row],[Qu.]]-1&lt;0,0,MagicOrigine[[#This Row],[Qu.]]-1)</f>
        <v>0</v>
      </c>
      <c r="I282" s="140"/>
      <c r="J282" s="52"/>
      <c r="K282" s="55"/>
      <c r="L282" s="55"/>
      <c r="M282" s="55"/>
      <c r="N282" s="55"/>
    </row>
    <row r="283" spans="2:14" x14ac:dyDescent="0.25">
      <c r="B283" s="120">
        <v>281</v>
      </c>
      <c r="C283" s="134" t="s">
        <v>303</v>
      </c>
      <c r="D283" s="111">
        <v>0</v>
      </c>
      <c r="E283" s="122" t="s">
        <v>32</v>
      </c>
      <c r="F283" s="135" t="str">
        <f>IF(NOT(MagicOrigine[[#This Row],[Qu.]]&gt;=1),"OUI","NON")</f>
        <v>OUI</v>
      </c>
      <c r="G283" s="25"/>
      <c r="H283" s="142">
        <f>IF(MagicOrigine[[#This Row],[Qu.]]-1&lt;0,0,MagicOrigine[[#This Row],[Qu.]]-1)</f>
        <v>0</v>
      </c>
      <c r="I283" s="140"/>
      <c r="J283" s="52"/>
      <c r="K283" s="55"/>
      <c r="L283" s="55"/>
      <c r="M283" s="55"/>
      <c r="N283" s="55"/>
    </row>
    <row r="284" spans="2:14" x14ac:dyDescent="0.25">
      <c r="B284" s="120">
        <v>282</v>
      </c>
      <c r="C284" s="134" t="s">
        <v>304</v>
      </c>
      <c r="D284" s="111">
        <v>0</v>
      </c>
      <c r="E284" s="122" t="s">
        <v>50</v>
      </c>
      <c r="F284" s="135" t="str">
        <f>IF(NOT(MagicOrigine[[#This Row],[Qu.]]&gt;=1),"OUI","NON")</f>
        <v>OUI</v>
      </c>
      <c r="G284" s="25"/>
      <c r="H284" s="142">
        <f>IF(MagicOrigine[[#This Row],[Qu.]]-1&lt;0,0,MagicOrigine[[#This Row],[Qu.]]-1)</f>
        <v>0</v>
      </c>
      <c r="I284" s="140"/>
      <c r="J284" s="52"/>
      <c r="K284" s="55"/>
      <c r="L284" s="55"/>
      <c r="M284" s="55"/>
      <c r="N284" s="55"/>
    </row>
    <row r="285" spans="2:14" x14ac:dyDescent="0.25">
      <c r="B285" s="120">
        <v>283</v>
      </c>
      <c r="C285" s="134" t="s">
        <v>305</v>
      </c>
      <c r="D285" s="111">
        <v>0</v>
      </c>
      <c r="E285" s="122" t="s">
        <v>36</v>
      </c>
      <c r="F285" s="135" t="str">
        <f>IF(NOT(MagicOrigine[[#This Row],[Qu.]]&gt;=1),"OUI","NON")</f>
        <v>OUI</v>
      </c>
      <c r="G285" s="25"/>
      <c r="H285" s="142">
        <f>IF(MagicOrigine[[#This Row],[Qu.]]-1&lt;0,0,MagicOrigine[[#This Row],[Qu.]]-1)</f>
        <v>0</v>
      </c>
      <c r="I285" s="140"/>
      <c r="J285" s="52"/>
      <c r="K285" s="55"/>
      <c r="L285" s="55"/>
      <c r="M285" s="55"/>
      <c r="N285" s="55"/>
    </row>
    <row r="286" spans="2:14" x14ac:dyDescent="0.25">
      <c r="B286" s="120">
        <v>284</v>
      </c>
      <c r="C286" s="134" t="s">
        <v>306</v>
      </c>
      <c r="D286" s="111">
        <v>0</v>
      </c>
      <c r="E286" s="122" t="s">
        <v>32</v>
      </c>
      <c r="F286" s="135" t="str">
        <f>IF(NOT(MagicOrigine[[#This Row],[Qu.]]&gt;=1),"OUI","NON")</f>
        <v>OUI</v>
      </c>
      <c r="G286" s="25"/>
      <c r="H286" s="142">
        <f>IF(MagicOrigine[[#This Row],[Qu.]]-1&lt;0,0,MagicOrigine[[#This Row],[Qu.]]-1)</f>
        <v>0</v>
      </c>
      <c r="I286" s="140"/>
      <c r="J286" s="52"/>
      <c r="K286" s="55"/>
      <c r="L286" s="55"/>
      <c r="M286" s="55"/>
      <c r="N286" s="55"/>
    </row>
    <row r="287" spans="2:14" x14ac:dyDescent="0.25">
      <c r="B287" s="120">
        <v>285</v>
      </c>
      <c r="C287" s="134" t="s">
        <v>307</v>
      </c>
      <c r="D287" s="111">
        <v>0</v>
      </c>
      <c r="E287" s="122" t="s">
        <v>50</v>
      </c>
      <c r="F287" s="135" t="str">
        <f>IF(NOT(MagicOrigine[[#This Row],[Qu.]]&gt;=1),"OUI","NON")</f>
        <v>OUI</v>
      </c>
      <c r="G287" s="25"/>
      <c r="H287" s="142">
        <f>IF(MagicOrigine[[#This Row],[Qu.]]-1&lt;0,0,MagicOrigine[[#This Row],[Qu.]]-1)</f>
        <v>0</v>
      </c>
      <c r="I287" s="140"/>
      <c r="J287" s="52"/>
      <c r="K287" s="55"/>
      <c r="L287" s="55"/>
      <c r="M287" s="55"/>
      <c r="N287" s="56"/>
    </row>
    <row r="288" spans="2:14" x14ac:dyDescent="0.25">
      <c r="B288" s="120">
        <v>286</v>
      </c>
      <c r="C288" s="134" t="s">
        <v>308</v>
      </c>
      <c r="D288" s="111">
        <v>0</v>
      </c>
      <c r="E288" s="122" t="s">
        <v>32</v>
      </c>
      <c r="F288" s="135" t="str">
        <f>IF(NOT(MagicOrigine[[#This Row],[Qu.]]&gt;=1),"OUI","NON")</f>
        <v>OUI</v>
      </c>
      <c r="G288" s="25"/>
      <c r="H288" s="142">
        <f>IF(MagicOrigine[[#This Row],[Qu.]]-1&lt;0,0,MagicOrigine[[#This Row],[Qu.]]-1)</f>
        <v>0</v>
      </c>
      <c r="I288" s="140"/>
      <c r="J288" s="52"/>
      <c r="K288" s="55"/>
      <c r="L288" s="55"/>
      <c r="M288" s="55"/>
      <c r="N288" s="56"/>
    </row>
    <row r="289" spans="2:14" x14ac:dyDescent="0.25">
      <c r="B289" s="120">
        <v>287</v>
      </c>
      <c r="C289" s="134" t="s">
        <v>309</v>
      </c>
      <c r="D289" s="111">
        <v>0</v>
      </c>
      <c r="E289" s="122" t="s">
        <v>36</v>
      </c>
      <c r="F289" s="135" t="str">
        <f>IF(NOT(MagicOrigine[[#This Row],[Qu.]]&gt;=1),"OUI","NON")</f>
        <v>OUI</v>
      </c>
      <c r="G289" s="25"/>
      <c r="H289" s="142">
        <f>IF(MagicOrigine[[#This Row],[Qu.]]-1&lt;0,0,MagicOrigine[[#This Row],[Qu.]]-1)</f>
        <v>0</v>
      </c>
      <c r="I289" s="140"/>
      <c r="J289" s="52"/>
      <c r="K289" s="55"/>
      <c r="L289" s="55"/>
      <c r="M289" s="55"/>
      <c r="N289" s="56"/>
    </row>
    <row r="290" spans="2:14" x14ac:dyDescent="0.25">
      <c r="B290" s="120">
        <v>288</v>
      </c>
      <c r="C290" s="134" t="s">
        <v>310</v>
      </c>
      <c r="D290" s="111">
        <v>0</v>
      </c>
      <c r="E290" s="122" t="s">
        <v>50</v>
      </c>
      <c r="F290" s="135" t="str">
        <f>IF(NOT(MagicOrigine[[#This Row],[Qu.]]&gt;=1),"OUI","NON")</f>
        <v>OUI</v>
      </c>
      <c r="G290" s="25"/>
      <c r="H290" s="142">
        <f>IF(MagicOrigine[[#This Row],[Qu.]]-1&lt;0,0,MagicOrigine[[#This Row],[Qu.]]-1)</f>
        <v>0</v>
      </c>
      <c r="I290" s="140"/>
      <c r="J290" s="52"/>
      <c r="K290" s="55"/>
      <c r="L290" s="55"/>
      <c r="M290" s="55"/>
      <c r="N290" s="56"/>
    </row>
    <row r="291" spans="2:14" x14ac:dyDescent="0.25">
      <c r="B291" s="113" t="s">
        <v>311</v>
      </c>
      <c r="C291" s="114" t="s">
        <v>312</v>
      </c>
      <c r="D291" s="111">
        <v>1</v>
      </c>
      <c r="E291" s="123" t="s">
        <v>313</v>
      </c>
      <c r="F291" s="135" t="str">
        <f>IF(NOT(MagicOrigine[[#This Row],[Qu.]]&gt;=1),"OUI","NON")</f>
        <v>NON</v>
      </c>
      <c r="G291" s="55"/>
      <c r="H291" s="142">
        <f>IF(MagicOrigine[[#This Row],[Qu.]]-1&lt;0,0,MagicOrigine[[#This Row],[Qu.]]-1)</f>
        <v>0</v>
      </c>
      <c r="I291" s="143"/>
      <c r="J291" s="59"/>
      <c r="K291" s="55"/>
      <c r="L291" s="55"/>
      <c r="M291" s="55"/>
      <c r="N291" s="56"/>
    </row>
    <row r="292" spans="2:14" x14ac:dyDescent="0.25">
      <c r="B292" s="113" t="s">
        <v>314</v>
      </c>
      <c r="C292" s="114" t="s">
        <v>315</v>
      </c>
      <c r="D292" s="111">
        <v>1</v>
      </c>
      <c r="E292" s="123" t="s">
        <v>313</v>
      </c>
      <c r="F292" s="135" t="str">
        <f>IF(NOT(MagicOrigine[[#This Row],[Qu.]]&gt;=1),"OUI","NON")</f>
        <v>NON</v>
      </c>
      <c r="G292" s="55"/>
      <c r="H292" s="142">
        <f>IF(MagicOrigine[[#This Row],[Qu.]]-1&lt;0,0,MagicOrigine[[#This Row],[Qu.]]-1)</f>
        <v>0</v>
      </c>
      <c r="I292" s="143"/>
      <c r="J292" s="59"/>
      <c r="K292" s="55"/>
      <c r="L292" s="55"/>
      <c r="M292" s="55"/>
      <c r="N292" s="56"/>
    </row>
    <row r="293" spans="2:14" x14ac:dyDescent="0.25">
      <c r="B293" s="113" t="s">
        <v>316</v>
      </c>
      <c r="C293" s="114" t="s">
        <v>317</v>
      </c>
      <c r="D293" s="111">
        <v>1</v>
      </c>
      <c r="E293" s="123" t="s">
        <v>313</v>
      </c>
      <c r="F293" s="135" t="str">
        <f>IF(NOT(MagicOrigine[[#This Row],[Qu.]]&gt;=1),"OUI","NON")</f>
        <v>NON</v>
      </c>
      <c r="G293" s="55"/>
      <c r="H293" s="142">
        <f>IF(MagicOrigine[[#This Row],[Qu.]]-1&lt;0,0,MagicOrigine[[#This Row],[Qu.]]-1)</f>
        <v>0</v>
      </c>
      <c r="I293" s="143"/>
      <c r="J293" s="59"/>
      <c r="K293" s="55"/>
      <c r="L293" s="55"/>
      <c r="M293" s="55"/>
      <c r="N293" s="55"/>
    </row>
    <row r="294" spans="2:14" x14ac:dyDescent="0.25">
      <c r="B294" s="113" t="s">
        <v>318</v>
      </c>
      <c r="C294" s="114" t="s">
        <v>319</v>
      </c>
      <c r="D294" s="111">
        <v>1</v>
      </c>
      <c r="E294" s="123" t="s">
        <v>313</v>
      </c>
      <c r="F294" s="135" t="str">
        <f>IF(NOT(MagicOrigine[[#This Row],[Qu.]]&gt;=1),"OUI","NON")</f>
        <v>NON</v>
      </c>
      <c r="G294" s="55"/>
      <c r="H294" s="142">
        <f>IF(MagicOrigine[[#This Row],[Qu.]]-1&lt;0,0,MagicOrigine[[#This Row],[Qu.]]-1)</f>
        <v>0</v>
      </c>
      <c r="I294" s="143"/>
      <c r="J294" s="59"/>
      <c r="K294" s="55"/>
      <c r="L294" s="55"/>
      <c r="M294" s="55"/>
      <c r="N294" s="55"/>
    </row>
    <row r="295" spans="2:14" x14ac:dyDescent="0.25">
      <c r="B295" s="113" t="s">
        <v>320</v>
      </c>
      <c r="C295" s="114" t="s">
        <v>321</v>
      </c>
      <c r="D295" s="111">
        <v>1</v>
      </c>
      <c r="E295" s="123" t="s">
        <v>313</v>
      </c>
      <c r="F295" s="135" t="str">
        <f>IF(NOT(MagicOrigine[[#This Row],[Qu.]]&gt;=1),"OUI","NON")</f>
        <v>NON</v>
      </c>
      <c r="G295" s="55"/>
      <c r="H295" s="142">
        <f>IF(MagicOrigine[[#This Row],[Qu.]]-1&lt;0,0,MagicOrigine[[#This Row],[Qu.]]-1)</f>
        <v>0</v>
      </c>
      <c r="I295" s="143"/>
      <c r="J295" s="59"/>
      <c r="K295" s="55"/>
      <c r="L295" s="55"/>
      <c r="M295" s="55"/>
      <c r="N295" s="55"/>
    </row>
    <row r="296" spans="2:14" x14ac:dyDescent="0.25">
      <c r="B296" s="113" t="s">
        <v>322</v>
      </c>
      <c r="C296" s="114" t="s">
        <v>323</v>
      </c>
      <c r="D296" s="111">
        <v>1</v>
      </c>
      <c r="E296" s="123" t="s">
        <v>313</v>
      </c>
      <c r="F296" s="135" t="str">
        <f>IF(NOT(MagicOrigine[[#This Row],[Qu.]]&gt;=1),"OUI","NON")</f>
        <v>NON</v>
      </c>
      <c r="G296" s="55"/>
      <c r="H296" s="142">
        <f>IF(MagicOrigine[[#This Row],[Qu.]]-1&lt;0,0,MagicOrigine[[#This Row],[Qu.]]-1)</f>
        <v>0</v>
      </c>
      <c r="I296" s="143"/>
      <c r="J296" s="59"/>
      <c r="K296" s="55"/>
      <c r="L296" s="55"/>
      <c r="M296" s="55"/>
      <c r="N296" s="55"/>
    </row>
    <row r="297" spans="2:14" x14ac:dyDescent="0.25">
      <c r="B297" s="113" t="s">
        <v>324</v>
      </c>
      <c r="C297" s="114" t="s">
        <v>325</v>
      </c>
      <c r="D297" s="111">
        <v>0</v>
      </c>
      <c r="E297" s="123" t="s">
        <v>313</v>
      </c>
      <c r="F297" s="135" t="str">
        <f>IF(NOT(MagicOrigine[[#This Row],[Qu.]]&gt;=1),"OUI","NON")</f>
        <v>OUI</v>
      </c>
      <c r="G297" s="55"/>
      <c r="H297" s="142">
        <f>IF(MagicOrigine[[#This Row],[Qu.]]-1&lt;0,0,MagicOrigine[[#This Row],[Qu.]]-1)</f>
        <v>0</v>
      </c>
      <c r="I297" s="143"/>
      <c r="J297" s="59"/>
      <c r="K297" s="55"/>
      <c r="L297" s="55"/>
      <c r="M297" s="55"/>
      <c r="N297" s="55"/>
    </row>
    <row r="298" spans="2:14" x14ac:dyDescent="0.25">
      <c r="B298" s="113" t="s">
        <v>326</v>
      </c>
      <c r="C298" s="124" t="s">
        <v>327</v>
      </c>
      <c r="D298" s="111">
        <v>1</v>
      </c>
      <c r="E298" s="123" t="s">
        <v>313</v>
      </c>
      <c r="F298" s="135" t="str">
        <f>IF(NOT(MagicOrigine[[#This Row],[Qu.]]&gt;=1),"OUI","NON")</f>
        <v>NON</v>
      </c>
      <c r="G298" s="55"/>
      <c r="H298" s="142">
        <f>IF(MagicOrigine[[#This Row],[Qu.]]-1&lt;0,0,MagicOrigine[[#This Row],[Qu.]]-1)</f>
        <v>0</v>
      </c>
      <c r="I298" s="143"/>
      <c r="J298" s="59"/>
      <c r="K298" s="55"/>
      <c r="L298" s="55"/>
      <c r="M298" s="55"/>
      <c r="N298" s="55"/>
    </row>
    <row r="299" spans="2:14" x14ac:dyDescent="0.25">
      <c r="B299" s="113" t="s">
        <v>328</v>
      </c>
      <c r="C299" s="124" t="s">
        <v>329</v>
      </c>
      <c r="D299" s="111">
        <v>1</v>
      </c>
      <c r="E299" s="123" t="s">
        <v>313</v>
      </c>
      <c r="F299" s="135" t="str">
        <f>IF(NOT(MagicOrigine[[#This Row],[Qu.]]&gt;=1),"OUI","NON")</f>
        <v>NON</v>
      </c>
      <c r="G299" s="55"/>
      <c r="H299" s="142">
        <f>IF(MagicOrigine[[#This Row],[Qu.]]-1&lt;0,0,MagicOrigine[[#This Row],[Qu.]]-1)</f>
        <v>0</v>
      </c>
      <c r="I299" s="143"/>
      <c r="J299" s="59"/>
      <c r="K299" s="55"/>
      <c r="L299" s="55"/>
      <c r="M299" s="55"/>
      <c r="N299" s="55"/>
    </row>
    <row r="300" spans="2:14" x14ac:dyDescent="0.25">
      <c r="B300" s="113" t="s">
        <v>330</v>
      </c>
      <c r="C300" s="114" t="s">
        <v>331</v>
      </c>
      <c r="D300" s="111">
        <v>1</v>
      </c>
      <c r="E300" s="123" t="s">
        <v>313</v>
      </c>
      <c r="F300" s="135" t="str">
        <f>IF(NOT(MagicOrigine[[#This Row],[Qu.]]&gt;=1),"OUI","NON")</f>
        <v>NON</v>
      </c>
      <c r="G300" s="55"/>
      <c r="H300" s="142">
        <f>IF(MagicOrigine[[#This Row],[Qu.]]-1&lt;0,0,MagicOrigine[[#This Row],[Qu.]]-1)</f>
        <v>0</v>
      </c>
      <c r="I300" s="143"/>
      <c r="J300" s="59"/>
      <c r="K300" s="55"/>
      <c r="L300" s="55"/>
      <c r="M300" s="55"/>
      <c r="N300" s="55"/>
    </row>
    <row r="301" spans="2:14" x14ac:dyDescent="0.25">
      <c r="B301" s="113" t="s">
        <v>332</v>
      </c>
      <c r="C301" s="114" t="s">
        <v>331</v>
      </c>
      <c r="D301" s="111">
        <v>1</v>
      </c>
      <c r="E301" s="123" t="s">
        <v>313</v>
      </c>
      <c r="F301" s="135" t="str">
        <f>IF(NOT(MagicOrigine[[#This Row],[Qu.]]&gt;=1),"OUI","NON")</f>
        <v>NON</v>
      </c>
      <c r="G301" s="55"/>
      <c r="H301" s="142">
        <f>IF(MagicOrigine[[#This Row],[Qu.]]-1&lt;0,0,MagicOrigine[[#This Row],[Qu.]]-1)</f>
        <v>0</v>
      </c>
      <c r="I301" s="143"/>
      <c r="J301" s="59"/>
      <c r="K301" s="55"/>
      <c r="L301" s="55"/>
      <c r="M301" s="55"/>
      <c r="N301" s="55"/>
    </row>
    <row r="302" spans="2:14" x14ac:dyDescent="0.25">
      <c r="B302" s="113" t="s">
        <v>333</v>
      </c>
      <c r="C302" s="114" t="s">
        <v>334</v>
      </c>
      <c r="D302" s="111">
        <v>1</v>
      </c>
      <c r="E302" s="123" t="s">
        <v>313</v>
      </c>
      <c r="F302" s="135" t="str">
        <f>IF(NOT(MagicOrigine[[#This Row],[Qu.]]&gt;=1),"OUI","NON")</f>
        <v>NON</v>
      </c>
      <c r="G302" s="7"/>
      <c r="H302" s="142">
        <f>IF(MagicOrigine[[#This Row],[Qu.]]-1&lt;0,0,MagicOrigine[[#This Row],[Qu.]]-1)</f>
        <v>0</v>
      </c>
      <c r="I302" s="143"/>
      <c r="J302" s="59"/>
      <c r="K302" s="55"/>
      <c r="L302" s="55"/>
      <c r="M302" s="55"/>
      <c r="N302" s="55"/>
    </row>
    <row r="303" spans="2:14" x14ac:dyDescent="0.25">
      <c r="B303" s="113" t="s">
        <v>335</v>
      </c>
      <c r="C303" s="114" t="s">
        <v>336</v>
      </c>
      <c r="D303" s="111">
        <v>0</v>
      </c>
      <c r="E303" s="123" t="s">
        <v>313</v>
      </c>
      <c r="F303" s="135" t="str">
        <f>IF(NOT(MagicOrigine[[#This Row],[Qu.]]&gt;=1),"OUI","NON")</f>
        <v>OUI</v>
      </c>
      <c r="G303" s="7"/>
      <c r="H303" s="142">
        <f>IF(MagicOrigine[[#This Row],[Qu.]]-1&lt;0,0,MagicOrigine[[#This Row],[Qu.]]-1)</f>
        <v>0</v>
      </c>
      <c r="I303" s="143"/>
      <c r="J303" s="59"/>
      <c r="K303" s="55"/>
      <c r="L303" s="55"/>
      <c r="M303" s="55"/>
      <c r="N303" s="55"/>
    </row>
    <row r="304" spans="2:14" x14ac:dyDescent="0.25">
      <c r="B304" s="125" t="s">
        <v>337</v>
      </c>
      <c r="C304" s="126" t="s">
        <v>338</v>
      </c>
      <c r="D304" s="127">
        <v>0</v>
      </c>
      <c r="E304" s="128" t="s">
        <v>313</v>
      </c>
      <c r="F304" s="136" t="str">
        <f>IF(NOT(MagicOrigine[[#This Row],[Qu.]]&gt;=1),"OUI","NON")</f>
        <v>OUI</v>
      </c>
      <c r="G304" s="7"/>
      <c r="H304" s="144">
        <f>IF(MagicOrigine[[#This Row],[Qu.]]-1&lt;0,0,MagicOrigine[[#This Row],[Qu.]]-1)</f>
        <v>0</v>
      </c>
      <c r="I304" s="145"/>
      <c r="J304" s="59"/>
      <c r="K304" s="55"/>
      <c r="L304" s="55"/>
      <c r="M304" s="55"/>
      <c r="N304" s="55"/>
    </row>
    <row r="305" spans="2:10" x14ac:dyDescent="0.25">
      <c r="B305" s="58"/>
      <c r="C305" s="96"/>
      <c r="E305" s="57"/>
      <c r="F305" s="7"/>
      <c r="G305" s="7"/>
      <c r="H305" s="58"/>
      <c r="J305" s="59"/>
    </row>
    <row r="306" spans="2:10" x14ac:dyDescent="0.25">
      <c r="B306" s="58"/>
      <c r="C306" s="96"/>
      <c r="E306" s="57"/>
      <c r="F306" s="7"/>
      <c r="G306" s="7"/>
      <c r="H306" s="58"/>
      <c r="J306" s="59"/>
    </row>
    <row r="307" spans="2:10" x14ac:dyDescent="0.25">
      <c r="B307" s="58"/>
      <c r="C307" s="96"/>
      <c r="E307" s="57"/>
      <c r="F307" s="7"/>
      <c r="G307" s="7"/>
      <c r="H307" s="58"/>
      <c r="J307" s="59"/>
    </row>
    <row r="308" spans="2:10" x14ac:dyDescent="0.25">
      <c r="B308" s="58"/>
      <c r="C308" s="96"/>
      <c r="E308" s="57"/>
      <c r="F308" s="7"/>
      <c r="G308" s="7"/>
      <c r="H308" s="58"/>
      <c r="J308" s="59"/>
    </row>
    <row r="309" spans="2:10" x14ac:dyDescent="0.25">
      <c r="B309" s="58"/>
      <c r="C309" s="96"/>
      <c r="E309" s="57"/>
      <c r="F309" s="7"/>
      <c r="G309" s="7"/>
      <c r="H309" s="58"/>
      <c r="J309" s="59"/>
    </row>
    <row r="310" spans="2:10" x14ac:dyDescent="0.25">
      <c r="B310" s="58"/>
      <c r="C310" s="96"/>
      <c r="E310" s="57"/>
      <c r="F310" s="7"/>
      <c r="G310" s="7"/>
      <c r="H310" s="58"/>
      <c r="J310" s="59"/>
    </row>
    <row r="311" spans="2:10" x14ac:dyDescent="0.25">
      <c r="B311" s="58"/>
      <c r="C311" s="96"/>
      <c r="E311" s="57"/>
      <c r="F311" s="7"/>
      <c r="G311" s="7"/>
      <c r="H311" s="58"/>
      <c r="J311" s="59"/>
    </row>
    <row r="312" spans="2:10" x14ac:dyDescent="0.25">
      <c r="B312" s="58"/>
      <c r="C312" s="96"/>
      <c r="E312" s="57"/>
      <c r="F312" s="7"/>
      <c r="G312" s="7"/>
      <c r="H312" s="58"/>
      <c r="J312" s="59"/>
    </row>
    <row r="313" spans="2:10" x14ac:dyDescent="0.25">
      <c r="B313" s="58"/>
      <c r="C313" s="96"/>
      <c r="E313" s="57"/>
      <c r="F313" s="7"/>
      <c r="G313" s="7"/>
      <c r="H313" s="58"/>
      <c r="J313" s="59"/>
    </row>
    <row r="314" spans="2:10" x14ac:dyDescent="0.25">
      <c r="B314" s="58"/>
      <c r="C314" s="96"/>
      <c r="E314" s="57"/>
      <c r="F314" s="7"/>
      <c r="G314" s="7"/>
      <c r="H314" s="58"/>
      <c r="J314" s="59"/>
    </row>
    <row r="315" spans="2:10" x14ac:dyDescent="0.25">
      <c r="B315" s="58"/>
      <c r="C315" s="96"/>
      <c r="E315" s="57"/>
      <c r="F315" s="7"/>
      <c r="G315" s="7"/>
      <c r="H315" s="58"/>
      <c r="J315" s="59"/>
    </row>
    <row r="316" spans="2:10" x14ac:dyDescent="0.25">
      <c r="B316" s="58"/>
      <c r="C316" s="96"/>
      <c r="E316" s="57"/>
      <c r="F316" s="55"/>
      <c r="G316" s="55"/>
      <c r="J316" s="59"/>
    </row>
    <row r="317" spans="2:10" x14ac:dyDescent="0.25">
      <c r="B317" s="58"/>
      <c r="C317" s="96"/>
      <c r="E317" s="57"/>
      <c r="F317" s="55"/>
      <c r="G317" s="55"/>
      <c r="J317" s="59"/>
    </row>
    <row r="318" spans="2:10" x14ac:dyDescent="0.25">
      <c r="B318" s="58"/>
      <c r="C318" s="96"/>
      <c r="E318" s="57"/>
      <c r="F318" s="55"/>
      <c r="G318" s="55"/>
      <c r="J318" s="59"/>
    </row>
    <row r="319" spans="2:10" x14ac:dyDescent="0.25">
      <c r="B319" s="58"/>
      <c r="C319" s="96"/>
      <c r="E319" s="57"/>
      <c r="F319" s="55"/>
      <c r="G319" s="55"/>
      <c r="J319" s="59"/>
    </row>
    <row r="320" spans="2:10" x14ac:dyDescent="0.25">
      <c r="B320" s="58"/>
      <c r="C320" s="96"/>
      <c r="E320" s="57"/>
      <c r="F320" s="55"/>
      <c r="G320" s="55"/>
      <c r="J320" s="59"/>
    </row>
    <row r="321" spans="2:10" x14ac:dyDescent="0.25">
      <c r="B321" s="58"/>
      <c r="C321" s="96"/>
      <c r="E321" s="57"/>
      <c r="F321" s="55"/>
      <c r="G321" s="55"/>
      <c r="J321" s="59"/>
    </row>
    <row r="322" spans="2:10" x14ac:dyDescent="0.25">
      <c r="B322" s="58"/>
      <c r="C322" s="96"/>
      <c r="E322" s="57"/>
      <c r="F322" s="55"/>
      <c r="G322" s="55"/>
      <c r="J322" s="59"/>
    </row>
    <row r="323" spans="2:10" x14ac:dyDescent="0.25">
      <c r="B323" s="58"/>
      <c r="C323" s="96"/>
      <c r="E323" s="57"/>
      <c r="F323" s="55"/>
      <c r="G323" s="55"/>
      <c r="J323" s="59"/>
    </row>
    <row r="324" spans="2:10" x14ac:dyDescent="0.25">
      <c r="B324" s="58"/>
      <c r="C324" s="96"/>
      <c r="E324" s="57"/>
      <c r="F324" s="55"/>
      <c r="G324" s="55"/>
      <c r="J324" s="59"/>
    </row>
    <row r="325" spans="2:10" x14ac:dyDescent="0.25">
      <c r="B325" s="58"/>
      <c r="C325" s="96"/>
      <c r="E325" s="57"/>
      <c r="F325" s="55"/>
      <c r="G325" s="55"/>
      <c r="J325" s="59"/>
    </row>
    <row r="326" spans="2:10" x14ac:dyDescent="0.25">
      <c r="B326" s="58"/>
      <c r="C326" s="96"/>
      <c r="E326" s="57"/>
      <c r="F326" s="55"/>
      <c r="G326" s="55"/>
      <c r="J326" s="59"/>
    </row>
    <row r="327" spans="2:10" x14ac:dyDescent="0.25">
      <c r="B327" s="58"/>
      <c r="C327" s="96"/>
      <c r="E327" s="57"/>
      <c r="F327" s="55"/>
      <c r="G327" s="55"/>
      <c r="J327" s="59"/>
    </row>
    <row r="328" spans="2:10" x14ac:dyDescent="0.25">
      <c r="B328" s="58"/>
      <c r="C328" s="96"/>
      <c r="E328" s="57"/>
      <c r="F328" s="55"/>
      <c r="G328" s="55"/>
      <c r="J328" s="59"/>
    </row>
    <row r="329" spans="2:10" x14ac:dyDescent="0.25">
      <c r="B329" s="58"/>
      <c r="C329" s="96"/>
      <c r="E329" s="57"/>
      <c r="F329" s="55"/>
      <c r="G329" s="55"/>
      <c r="J329" s="59"/>
    </row>
    <row r="330" spans="2:10" x14ac:dyDescent="0.25">
      <c r="B330" s="58"/>
      <c r="C330" s="96"/>
      <c r="E330" s="57"/>
      <c r="F330" s="55"/>
      <c r="G330" s="55"/>
      <c r="J330" s="59"/>
    </row>
    <row r="331" spans="2:10" x14ac:dyDescent="0.25">
      <c r="B331" s="58"/>
      <c r="C331" s="96"/>
      <c r="E331" s="57"/>
      <c r="F331" s="55"/>
      <c r="G331" s="55"/>
      <c r="J331" s="59"/>
    </row>
    <row r="332" spans="2:10" x14ac:dyDescent="0.25">
      <c r="B332" s="58"/>
      <c r="C332" s="96"/>
      <c r="E332" s="57"/>
      <c r="F332" s="55"/>
      <c r="G332" s="55"/>
      <c r="J332" s="59"/>
    </row>
    <row r="333" spans="2:10" x14ac:dyDescent="0.25">
      <c r="B333" s="58"/>
      <c r="C333" s="96"/>
      <c r="E333" s="57"/>
      <c r="F333" s="55"/>
      <c r="G333" s="55"/>
      <c r="J333" s="59"/>
    </row>
    <row r="334" spans="2:10" x14ac:dyDescent="0.25">
      <c r="B334" s="58"/>
      <c r="C334" s="96"/>
      <c r="E334" s="57"/>
      <c r="F334" s="55"/>
      <c r="G334" s="55"/>
      <c r="J334" s="59"/>
    </row>
    <row r="335" spans="2:10" x14ac:dyDescent="0.25">
      <c r="B335" s="58"/>
      <c r="C335" s="96"/>
      <c r="E335" s="57"/>
      <c r="F335" s="55"/>
      <c r="G335" s="55"/>
      <c r="J335" s="59"/>
    </row>
    <row r="336" spans="2:10" x14ac:dyDescent="0.25">
      <c r="B336" s="58"/>
      <c r="C336" s="96"/>
      <c r="E336" s="57"/>
      <c r="F336" s="55"/>
      <c r="G336" s="55"/>
      <c r="J336" s="59"/>
    </row>
    <row r="337" spans="2:3" x14ac:dyDescent="0.25">
      <c r="B337" s="58"/>
      <c r="C337" s="96"/>
    </row>
    <row r="338" spans="2:3" x14ac:dyDescent="0.25">
      <c r="B338" s="58"/>
      <c r="C338" s="96"/>
    </row>
    <row r="339" spans="2:3" x14ac:dyDescent="0.25">
      <c r="B339" s="58"/>
      <c r="C339" s="96"/>
    </row>
    <row r="340" spans="2:3" x14ac:dyDescent="0.25">
      <c r="B340" s="58"/>
      <c r="C340" s="96"/>
    </row>
    <row r="341" spans="2:3" x14ac:dyDescent="0.25">
      <c r="B341" s="58"/>
      <c r="C341" s="96"/>
    </row>
    <row r="342" spans="2:3" x14ac:dyDescent="0.25">
      <c r="B342" s="58"/>
      <c r="C342" s="96"/>
    </row>
    <row r="343" spans="2:3" x14ac:dyDescent="0.25">
      <c r="B343" s="58"/>
      <c r="C343" s="96"/>
    </row>
    <row r="344" spans="2:3" x14ac:dyDescent="0.25">
      <c r="B344" s="58"/>
      <c r="C344" s="96"/>
    </row>
    <row r="345" spans="2:3" x14ac:dyDescent="0.25">
      <c r="B345" s="58"/>
      <c r="C345" s="96"/>
    </row>
    <row r="346" spans="2:3" x14ac:dyDescent="0.25">
      <c r="B346" s="58"/>
      <c r="C346" s="96"/>
    </row>
    <row r="347" spans="2:3" x14ac:dyDescent="0.25">
      <c r="B347" s="58"/>
      <c r="C347" s="96"/>
    </row>
    <row r="348" spans="2:3" x14ac:dyDescent="0.25">
      <c r="B348" s="58"/>
      <c r="C348" s="96"/>
    </row>
    <row r="349" spans="2:3" x14ac:dyDescent="0.25">
      <c r="B349" s="58"/>
      <c r="C349" s="96"/>
    </row>
    <row r="350" spans="2:3" x14ac:dyDescent="0.25">
      <c r="B350" s="58"/>
      <c r="C350" s="96"/>
    </row>
    <row r="351" spans="2:3" x14ac:dyDescent="0.25">
      <c r="B351" s="58"/>
      <c r="C351" s="96"/>
    </row>
    <row r="352" spans="2:3" x14ac:dyDescent="0.25">
      <c r="B352" s="58"/>
      <c r="C352" s="96"/>
    </row>
    <row r="353" spans="2:3" x14ac:dyDescent="0.25">
      <c r="B353" s="58"/>
      <c r="C353" s="96"/>
    </row>
    <row r="354" spans="2:3" x14ac:dyDescent="0.25">
      <c r="B354" s="58"/>
      <c r="C354" s="96"/>
    </row>
    <row r="355" spans="2:3" x14ac:dyDescent="0.25">
      <c r="B355" s="58"/>
      <c r="C355" s="96"/>
    </row>
    <row r="356" spans="2:3" x14ac:dyDescent="0.25">
      <c r="B356" s="58"/>
      <c r="C356" s="96"/>
    </row>
    <row r="357" spans="2:3" x14ac:dyDescent="0.25">
      <c r="B357" s="58"/>
      <c r="C357" s="96"/>
    </row>
    <row r="358" spans="2:3" x14ac:dyDescent="0.25">
      <c r="B358" s="58"/>
      <c r="C358" s="96"/>
    </row>
    <row r="359" spans="2:3" x14ac:dyDescent="0.25">
      <c r="B359" s="58"/>
      <c r="C359" s="96"/>
    </row>
    <row r="360" spans="2:3" x14ac:dyDescent="0.25">
      <c r="B360" s="58"/>
      <c r="C360" s="96"/>
    </row>
    <row r="361" spans="2:3" x14ac:dyDescent="0.25">
      <c r="B361" s="58"/>
      <c r="C361" s="96"/>
    </row>
    <row r="362" spans="2:3" x14ac:dyDescent="0.25">
      <c r="B362" s="58"/>
      <c r="C362" s="96"/>
    </row>
    <row r="363" spans="2:3" x14ac:dyDescent="0.25">
      <c r="B363" s="58"/>
      <c r="C363" s="96"/>
    </row>
    <row r="364" spans="2:3" x14ac:dyDescent="0.25">
      <c r="B364" s="58"/>
      <c r="C364" s="96"/>
    </row>
    <row r="365" spans="2:3" x14ac:dyDescent="0.25">
      <c r="B365" s="58"/>
      <c r="C365" s="96"/>
    </row>
    <row r="366" spans="2:3" x14ac:dyDescent="0.25">
      <c r="B366" s="58"/>
      <c r="C366" s="96"/>
    </row>
    <row r="367" spans="2:3" x14ac:dyDescent="0.25">
      <c r="B367" s="58"/>
      <c r="C367" s="96"/>
    </row>
    <row r="368" spans="2:3" x14ac:dyDescent="0.25">
      <c r="B368" s="58"/>
      <c r="C368" s="96"/>
    </row>
    <row r="369" spans="2:3" x14ac:dyDescent="0.25">
      <c r="B369" s="58"/>
      <c r="C369" s="96"/>
    </row>
    <row r="370" spans="2:3" x14ac:dyDescent="0.25">
      <c r="B370" s="58"/>
      <c r="C370" s="96"/>
    </row>
    <row r="371" spans="2:3" x14ac:dyDescent="0.25">
      <c r="B371" s="58"/>
      <c r="C371" s="96"/>
    </row>
    <row r="372" spans="2:3" x14ac:dyDescent="0.25">
      <c r="B372" s="58"/>
      <c r="C372" s="96"/>
    </row>
    <row r="373" spans="2:3" x14ac:dyDescent="0.25">
      <c r="B373" s="58"/>
      <c r="C373" s="96"/>
    </row>
    <row r="374" spans="2:3" x14ac:dyDescent="0.25">
      <c r="B374" s="58"/>
      <c r="C374" s="96"/>
    </row>
    <row r="375" spans="2:3" x14ac:dyDescent="0.25">
      <c r="B375" s="58"/>
      <c r="C375" s="96"/>
    </row>
    <row r="376" spans="2:3" x14ac:dyDescent="0.25">
      <c r="B376" s="58"/>
      <c r="C376" s="96"/>
    </row>
    <row r="377" spans="2:3" x14ac:dyDescent="0.25">
      <c r="B377" s="58"/>
      <c r="C377" s="96"/>
    </row>
    <row r="378" spans="2:3" x14ac:dyDescent="0.25">
      <c r="B378" s="58"/>
      <c r="C378" s="96"/>
    </row>
    <row r="379" spans="2:3" x14ac:dyDescent="0.25">
      <c r="B379" s="58"/>
      <c r="C379" s="96"/>
    </row>
    <row r="380" spans="2:3" x14ac:dyDescent="0.25">
      <c r="B380" s="58"/>
      <c r="C380" s="96"/>
    </row>
    <row r="381" spans="2:3" x14ac:dyDescent="0.25">
      <c r="B381" s="58"/>
      <c r="C381" s="96"/>
    </row>
    <row r="382" spans="2:3" x14ac:dyDescent="0.25">
      <c r="B382" s="58"/>
      <c r="C382" s="96"/>
    </row>
    <row r="383" spans="2:3" x14ac:dyDescent="0.25">
      <c r="B383" s="58"/>
      <c r="C383" s="96"/>
    </row>
    <row r="384" spans="2:3" x14ac:dyDescent="0.25">
      <c r="B384" s="58"/>
      <c r="C384" s="96"/>
    </row>
    <row r="385" spans="2:3" x14ac:dyDescent="0.25">
      <c r="B385" s="58"/>
      <c r="C385" s="96"/>
    </row>
    <row r="386" spans="2:3" x14ac:dyDescent="0.25">
      <c r="B386" s="58"/>
      <c r="C386" s="96"/>
    </row>
    <row r="387" spans="2:3" x14ac:dyDescent="0.25">
      <c r="B387" s="58"/>
      <c r="C387" s="96"/>
    </row>
    <row r="388" spans="2:3" x14ac:dyDescent="0.25">
      <c r="B388" s="58"/>
      <c r="C388" s="96"/>
    </row>
    <row r="389" spans="2:3" x14ac:dyDescent="0.25">
      <c r="B389" s="58"/>
      <c r="C389" s="96"/>
    </row>
    <row r="390" spans="2:3" x14ac:dyDescent="0.25">
      <c r="B390" s="58"/>
      <c r="C390" s="96"/>
    </row>
    <row r="391" spans="2:3" x14ac:dyDescent="0.25">
      <c r="B391" s="58"/>
      <c r="C391" s="96"/>
    </row>
    <row r="392" spans="2:3" x14ac:dyDescent="0.25">
      <c r="B392" s="58"/>
      <c r="C392" s="96"/>
    </row>
    <row r="393" spans="2:3" x14ac:dyDescent="0.25">
      <c r="B393" s="58"/>
      <c r="C393" s="96"/>
    </row>
    <row r="394" spans="2:3" x14ac:dyDescent="0.25">
      <c r="B394" s="58"/>
      <c r="C394" s="96"/>
    </row>
    <row r="395" spans="2:3" x14ac:dyDescent="0.25">
      <c r="B395" s="58"/>
      <c r="C395" s="96"/>
    </row>
    <row r="396" spans="2:3" x14ac:dyDescent="0.25">
      <c r="B396" s="58"/>
      <c r="C396" s="96"/>
    </row>
    <row r="397" spans="2:3" x14ac:dyDescent="0.25">
      <c r="B397" s="58"/>
      <c r="C397" s="96"/>
    </row>
    <row r="398" spans="2:3" x14ac:dyDescent="0.25">
      <c r="B398" s="58"/>
      <c r="C398" s="96"/>
    </row>
    <row r="399" spans="2:3" x14ac:dyDescent="0.25">
      <c r="B399" s="58"/>
      <c r="C399" s="96"/>
    </row>
    <row r="400" spans="2:3" x14ac:dyDescent="0.25">
      <c r="B400" s="58"/>
      <c r="C400" s="96"/>
    </row>
    <row r="401" spans="2:3" x14ac:dyDescent="0.25">
      <c r="B401" s="58"/>
      <c r="C401" s="96"/>
    </row>
    <row r="402" spans="2:3" x14ac:dyDescent="0.25">
      <c r="B402" s="58"/>
      <c r="C402" s="96"/>
    </row>
    <row r="403" spans="2:3" x14ac:dyDescent="0.25">
      <c r="B403" s="58"/>
      <c r="C403" s="96"/>
    </row>
    <row r="404" spans="2:3" x14ac:dyDescent="0.25">
      <c r="B404" s="58"/>
      <c r="C404" s="96"/>
    </row>
    <row r="405" spans="2:3" x14ac:dyDescent="0.25">
      <c r="B405" s="58"/>
      <c r="C405" s="96"/>
    </row>
    <row r="406" spans="2:3" x14ac:dyDescent="0.25">
      <c r="B406" s="58"/>
      <c r="C406" s="96"/>
    </row>
    <row r="407" spans="2:3" x14ac:dyDescent="0.25">
      <c r="B407" s="58"/>
      <c r="C407" s="96"/>
    </row>
    <row r="408" spans="2:3" x14ac:dyDescent="0.25">
      <c r="B408" s="58"/>
      <c r="C408" s="96"/>
    </row>
    <row r="409" spans="2:3" x14ac:dyDescent="0.25">
      <c r="B409" s="58"/>
      <c r="C409" s="96"/>
    </row>
    <row r="410" spans="2:3" x14ac:dyDescent="0.25">
      <c r="B410" s="58"/>
      <c r="C410" s="96"/>
    </row>
    <row r="411" spans="2:3" x14ac:dyDescent="0.25">
      <c r="B411" s="58"/>
      <c r="C411" s="96"/>
    </row>
    <row r="412" spans="2:3" x14ac:dyDescent="0.25">
      <c r="B412" s="58"/>
      <c r="C412" s="96"/>
    </row>
    <row r="413" spans="2:3" x14ac:dyDescent="0.25">
      <c r="B413" s="58"/>
      <c r="C413" s="96"/>
    </row>
    <row r="414" spans="2:3" x14ac:dyDescent="0.25">
      <c r="B414" s="58"/>
      <c r="C414" s="96"/>
    </row>
    <row r="415" spans="2:3" x14ac:dyDescent="0.25">
      <c r="B415" s="58"/>
      <c r="C415" s="96"/>
    </row>
    <row r="416" spans="2:3" x14ac:dyDescent="0.25">
      <c r="B416" s="58"/>
      <c r="C416" s="96"/>
    </row>
    <row r="417" spans="2:3" x14ac:dyDescent="0.25">
      <c r="B417" s="58"/>
      <c r="C417" s="96"/>
    </row>
    <row r="418" spans="2:3" x14ac:dyDescent="0.25">
      <c r="B418" s="58"/>
      <c r="C418" s="96"/>
    </row>
    <row r="419" spans="2:3" x14ac:dyDescent="0.25">
      <c r="B419" s="58"/>
      <c r="C419" s="96"/>
    </row>
    <row r="420" spans="2:3" x14ac:dyDescent="0.25">
      <c r="B420" s="58"/>
      <c r="C420" s="96"/>
    </row>
    <row r="421" spans="2:3" x14ac:dyDescent="0.25">
      <c r="B421" s="58"/>
      <c r="C421" s="96"/>
    </row>
    <row r="422" spans="2:3" x14ac:dyDescent="0.25">
      <c r="B422" s="58"/>
      <c r="C422" s="96"/>
    </row>
    <row r="423" spans="2:3" x14ac:dyDescent="0.25">
      <c r="B423" s="58"/>
      <c r="C423" s="96"/>
    </row>
    <row r="424" spans="2:3" x14ac:dyDescent="0.25">
      <c r="B424" s="58"/>
      <c r="C424" s="96"/>
    </row>
    <row r="425" spans="2:3" x14ac:dyDescent="0.25">
      <c r="B425" s="58"/>
      <c r="C425" s="96"/>
    </row>
    <row r="426" spans="2:3" x14ac:dyDescent="0.25">
      <c r="B426" s="58"/>
      <c r="C426" s="96"/>
    </row>
    <row r="427" spans="2:3" x14ac:dyDescent="0.25">
      <c r="B427" s="58"/>
      <c r="C427" s="96"/>
    </row>
    <row r="428" spans="2:3" x14ac:dyDescent="0.25">
      <c r="B428" s="58"/>
      <c r="C428" s="96"/>
    </row>
    <row r="429" spans="2:3" x14ac:dyDescent="0.25">
      <c r="B429" s="58"/>
      <c r="C429" s="96"/>
    </row>
    <row r="430" spans="2:3" x14ac:dyDescent="0.25">
      <c r="B430" s="58"/>
      <c r="C430" s="96"/>
    </row>
    <row r="431" spans="2:3" x14ac:dyDescent="0.25">
      <c r="B431" s="58"/>
      <c r="C431" s="96"/>
    </row>
    <row r="432" spans="2:3" x14ac:dyDescent="0.25">
      <c r="B432" s="58"/>
      <c r="C432" s="96"/>
    </row>
    <row r="433" spans="2:3" x14ac:dyDescent="0.25">
      <c r="B433" s="58"/>
      <c r="C433" s="96"/>
    </row>
    <row r="434" spans="2:3" x14ac:dyDescent="0.25">
      <c r="B434" s="58"/>
      <c r="C434" s="96"/>
    </row>
    <row r="435" spans="2:3" x14ac:dyDescent="0.25">
      <c r="B435" s="58"/>
      <c r="C435" s="96"/>
    </row>
    <row r="436" spans="2:3" x14ac:dyDescent="0.25">
      <c r="B436" s="58"/>
      <c r="C436" s="96"/>
    </row>
    <row r="437" spans="2:3" x14ac:dyDescent="0.25">
      <c r="B437" s="58"/>
      <c r="C437" s="96"/>
    </row>
    <row r="438" spans="2:3" x14ac:dyDescent="0.25">
      <c r="B438" s="58"/>
      <c r="C438" s="96"/>
    </row>
    <row r="439" spans="2:3" x14ac:dyDescent="0.25">
      <c r="B439" s="58"/>
      <c r="C439" s="96"/>
    </row>
    <row r="440" spans="2:3" x14ac:dyDescent="0.25">
      <c r="B440" s="58"/>
      <c r="C440" s="96"/>
    </row>
    <row r="441" spans="2:3" x14ac:dyDescent="0.25">
      <c r="B441" s="58"/>
      <c r="C441" s="96"/>
    </row>
    <row r="442" spans="2:3" x14ac:dyDescent="0.25">
      <c r="B442" s="58"/>
      <c r="C442" s="96"/>
    </row>
    <row r="443" spans="2:3" x14ac:dyDescent="0.25">
      <c r="B443" s="58"/>
      <c r="C443" s="96"/>
    </row>
    <row r="444" spans="2:3" x14ac:dyDescent="0.25">
      <c r="B444" s="58"/>
      <c r="C444" s="96"/>
    </row>
    <row r="445" spans="2:3" x14ac:dyDescent="0.25">
      <c r="B445" s="58"/>
      <c r="C445" s="96"/>
    </row>
    <row r="446" spans="2:3" x14ac:dyDescent="0.25">
      <c r="B446" s="58"/>
      <c r="C446" s="96"/>
    </row>
    <row r="447" spans="2:3" x14ac:dyDescent="0.25">
      <c r="B447" s="58"/>
      <c r="C447" s="96"/>
    </row>
    <row r="448" spans="2:3" x14ac:dyDescent="0.25">
      <c r="B448" s="58"/>
      <c r="C448" s="96"/>
    </row>
    <row r="449" spans="2:3" x14ac:dyDescent="0.25">
      <c r="B449" s="58"/>
      <c r="C449" s="96"/>
    </row>
    <row r="450" spans="2:3" x14ac:dyDescent="0.25">
      <c r="B450" s="58"/>
      <c r="C450" s="96"/>
    </row>
    <row r="451" spans="2:3" x14ac:dyDescent="0.25">
      <c r="B451" s="58"/>
      <c r="C451" s="96"/>
    </row>
    <row r="452" spans="2:3" x14ac:dyDescent="0.25">
      <c r="B452" s="58"/>
      <c r="C452" s="96"/>
    </row>
    <row r="453" spans="2:3" x14ac:dyDescent="0.25">
      <c r="B453" s="58"/>
      <c r="C453" s="96"/>
    </row>
    <row r="454" spans="2:3" x14ac:dyDescent="0.25">
      <c r="B454" s="58"/>
      <c r="C454" s="96"/>
    </row>
    <row r="455" spans="2:3" x14ac:dyDescent="0.25">
      <c r="B455" s="58"/>
      <c r="C455" s="96"/>
    </row>
    <row r="456" spans="2:3" x14ac:dyDescent="0.25">
      <c r="B456" s="58"/>
      <c r="C456" s="96"/>
    </row>
    <row r="457" spans="2:3" x14ac:dyDescent="0.25">
      <c r="B457" s="58"/>
      <c r="C457" s="96"/>
    </row>
    <row r="458" spans="2:3" x14ac:dyDescent="0.25">
      <c r="B458" s="58"/>
      <c r="C458" s="96"/>
    </row>
    <row r="459" spans="2:3" x14ac:dyDescent="0.25">
      <c r="B459" s="58"/>
      <c r="C459" s="96"/>
    </row>
    <row r="460" spans="2:3" x14ac:dyDescent="0.25">
      <c r="B460" s="58"/>
      <c r="C460" s="96"/>
    </row>
    <row r="461" spans="2:3" x14ac:dyDescent="0.25">
      <c r="B461" s="58"/>
      <c r="C461" s="96"/>
    </row>
    <row r="462" spans="2:3" x14ac:dyDescent="0.25">
      <c r="B462" s="58"/>
      <c r="C462" s="96"/>
    </row>
    <row r="463" spans="2:3" x14ac:dyDescent="0.25">
      <c r="B463" s="58"/>
      <c r="C463" s="96"/>
    </row>
    <row r="464" spans="2:3" x14ac:dyDescent="0.25">
      <c r="B464" s="58"/>
      <c r="C464" s="96"/>
    </row>
    <row r="465" spans="2:3" x14ac:dyDescent="0.25">
      <c r="B465" s="58"/>
      <c r="C465" s="96"/>
    </row>
    <row r="466" spans="2:3" x14ac:dyDescent="0.25">
      <c r="B466" s="58"/>
      <c r="C466" s="96"/>
    </row>
    <row r="467" spans="2:3" x14ac:dyDescent="0.25">
      <c r="B467" s="58"/>
      <c r="C467" s="96"/>
    </row>
    <row r="468" spans="2:3" x14ac:dyDescent="0.25">
      <c r="B468" s="58"/>
      <c r="C468" s="96"/>
    </row>
    <row r="469" spans="2:3" x14ac:dyDescent="0.25">
      <c r="B469" s="58"/>
      <c r="C469" s="96"/>
    </row>
    <row r="470" spans="2:3" x14ac:dyDescent="0.25">
      <c r="B470" s="58"/>
      <c r="C470" s="96"/>
    </row>
    <row r="471" spans="2:3" x14ac:dyDescent="0.25">
      <c r="B471" s="58"/>
      <c r="C471" s="96"/>
    </row>
    <row r="472" spans="2:3" x14ac:dyDescent="0.25">
      <c r="B472" s="58"/>
      <c r="C472" s="96"/>
    </row>
    <row r="473" spans="2:3" x14ac:dyDescent="0.25">
      <c r="B473" s="58"/>
      <c r="C473" s="96"/>
    </row>
    <row r="474" spans="2:3" x14ac:dyDescent="0.25">
      <c r="B474" s="58"/>
      <c r="C474" s="96"/>
    </row>
    <row r="475" spans="2:3" x14ac:dyDescent="0.25">
      <c r="B475" s="58"/>
      <c r="C475" s="96"/>
    </row>
    <row r="476" spans="2:3" x14ac:dyDescent="0.25">
      <c r="B476" s="58"/>
      <c r="C476" s="96"/>
    </row>
    <row r="477" spans="2:3" x14ac:dyDescent="0.25">
      <c r="B477" s="58"/>
      <c r="C477" s="96"/>
    </row>
    <row r="478" spans="2:3" x14ac:dyDescent="0.25">
      <c r="B478" s="58"/>
      <c r="C478" s="96"/>
    </row>
    <row r="479" spans="2:3" x14ac:dyDescent="0.25">
      <c r="B479" s="58"/>
      <c r="C479" s="96"/>
    </row>
    <row r="480" spans="2:3" x14ac:dyDescent="0.25">
      <c r="B480" s="58"/>
      <c r="C480" s="96"/>
    </row>
    <row r="481" spans="2:3" x14ac:dyDescent="0.25">
      <c r="B481" s="58"/>
      <c r="C481" s="96"/>
    </row>
    <row r="482" spans="2:3" x14ac:dyDescent="0.25">
      <c r="B482" s="58"/>
      <c r="C482" s="96"/>
    </row>
    <row r="483" spans="2:3" x14ac:dyDescent="0.25">
      <c r="B483" s="58"/>
      <c r="C483" s="96"/>
    </row>
    <row r="484" spans="2:3" x14ac:dyDescent="0.25">
      <c r="B484" s="58"/>
      <c r="C484" s="96"/>
    </row>
    <row r="485" spans="2:3" x14ac:dyDescent="0.25">
      <c r="B485" s="58"/>
      <c r="C485" s="96"/>
    </row>
    <row r="486" spans="2:3" x14ac:dyDescent="0.25">
      <c r="B486" s="58"/>
      <c r="C486" s="96"/>
    </row>
    <row r="487" spans="2:3" x14ac:dyDescent="0.25">
      <c r="B487" s="58"/>
      <c r="C487" s="96"/>
    </row>
    <row r="488" spans="2:3" x14ac:dyDescent="0.25">
      <c r="B488" s="58"/>
      <c r="C488" s="96"/>
    </row>
    <row r="489" spans="2:3" x14ac:dyDescent="0.25">
      <c r="B489" s="58"/>
      <c r="C489" s="96"/>
    </row>
    <row r="490" spans="2:3" x14ac:dyDescent="0.25">
      <c r="B490" s="58"/>
      <c r="C490" s="96"/>
    </row>
    <row r="491" spans="2:3" x14ac:dyDescent="0.25">
      <c r="B491" s="58"/>
      <c r="C491" s="96"/>
    </row>
    <row r="492" spans="2:3" x14ac:dyDescent="0.25">
      <c r="B492" s="58"/>
      <c r="C492" s="96"/>
    </row>
    <row r="493" spans="2:3" x14ac:dyDescent="0.25">
      <c r="B493" s="58"/>
      <c r="C493" s="96"/>
    </row>
    <row r="494" spans="2:3" x14ac:dyDescent="0.25">
      <c r="B494" s="58"/>
      <c r="C494" s="96"/>
    </row>
    <row r="495" spans="2:3" x14ac:dyDescent="0.25">
      <c r="B495" s="58"/>
      <c r="C495" s="96"/>
    </row>
    <row r="496" spans="2:3" x14ac:dyDescent="0.25">
      <c r="B496" s="58"/>
      <c r="C496" s="96"/>
    </row>
    <row r="497" spans="2:3" x14ac:dyDescent="0.25">
      <c r="B497" s="58"/>
      <c r="C497" s="96"/>
    </row>
    <row r="498" spans="2:3" x14ac:dyDescent="0.25">
      <c r="B498" s="58"/>
      <c r="C498" s="96"/>
    </row>
    <row r="499" spans="2:3" x14ac:dyDescent="0.25">
      <c r="B499" s="58"/>
      <c r="C499" s="96"/>
    </row>
    <row r="500" spans="2:3" x14ac:dyDescent="0.25">
      <c r="B500" s="58"/>
      <c r="C500" s="96"/>
    </row>
    <row r="501" spans="2:3" x14ac:dyDescent="0.25">
      <c r="B501" s="58"/>
      <c r="C501" s="96"/>
    </row>
    <row r="502" spans="2:3" x14ac:dyDescent="0.25">
      <c r="B502" s="58"/>
      <c r="C502" s="96"/>
    </row>
    <row r="503" spans="2:3" x14ac:dyDescent="0.25">
      <c r="B503" s="58"/>
      <c r="C503" s="96"/>
    </row>
    <row r="504" spans="2:3" x14ac:dyDescent="0.25">
      <c r="B504" s="58"/>
      <c r="C504" s="96"/>
    </row>
    <row r="505" spans="2:3" x14ac:dyDescent="0.25">
      <c r="B505" s="58"/>
      <c r="C505" s="96"/>
    </row>
    <row r="506" spans="2:3" x14ac:dyDescent="0.25">
      <c r="B506" s="58"/>
      <c r="C506" s="96"/>
    </row>
    <row r="507" spans="2:3" x14ac:dyDescent="0.25">
      <c r="B507" s="58"/>
      <c r="C507" s="96"/>
    </row>
    <row r="508" spans="2:3" x14ac:dyDescent="0.25">
      <c r="B508" s="58"/>
      <c r="C508" s="96"/>
    </row>
    <row r="509" spans="2:3" x14ac:dyDescent="0.25">
      <c r="B509" s="58"/>
      <c r="C509" s="96"/>
    </row>
    <row r="510" spans="2:3" x14ac:dyDescent="0.25">
      <c r="B510" s="58"/>
      <c r="C510" s="96"/>
    </row>
    <row r="511" spans="2:3" x14ac:dyDescent="0.25">
      <c r="B511" s="58"/>
      <c r="C511" s="96"/>
    </row>
    <row r="512" spans="2:3" x14ac:dyDescent="0.25">
      <c r="B512" s="58"/>
      <c r="C512" s="96"/>
    </row>
    <row r="513" spans="2:3" x14ac:dyDescent="0.25">
      <c r="B513" s="58"/>
      <c r="C513" s="96"/>
    </row>
    <row r="514" spans="2:3" x14ac:dyDescent="0.25">
      <c r="B514" s="58"/>
      <c r="C514" s="96"/>
    </row>
    <row r="515" spans="2:3" x14ac:dyDescent="0.25">
      <c r="B515" s="58"/>
      <c r="C515" s="96"/>
    </row>
    <row r="516" spans="2:3" x14ac:dyDescent="0.25">
      <c r="B516" s="58"/>
      <c r="C516" s="96"/>
    </row>
    <row r="517" spans="2:3" x14ac:dyDescent="0.25">
      <c r="B517" s="58"/>
      <c r="C517" s="96"/>
    </row>
    <row r="518" spans="2:3" x14ac:dyDescent="0.25">
      <c r="B518" s="58"/>
      <c r="C518" s="96"/>
    </row>
    <row r="519" spans="2:3" x14ac:dyDescent="0.25">
      <c r="B519" s="58"/>
      <c r="C519" s="96"/>
    </row>
    <row r="520" spans="2:3" x14ac:dyDescent="0.25">
      <c r="B520" s="58"/>
      <c r="C520" s="96"/>
    </row>
    <row r="521" spans="2:3" x14ac:dyDescent="0.25">
      <c r="B521" s="58"/>
      <c r="C521" s="96"/>
    </row>
    <row r="522" spans="2:3" x14ac:dyDescent="0.25">
      <c r="B522" s="58"/>
      <c r="C522" s="96"/>
    </row>
    <row r="523" spans="2:3" x14ac:dyDescent="0.25">
      <c r="B523" s="58"/>
      <c r="C523" s="96"/>
    </row>
    <row r="524" spans="2:3" x14ac:dyDescent="0.25">
      <c r="B524" s="58"/>
      <c r="C524" s="96"/>
    </row>
    <row r="525" spans="2:3" x14ac:dyDescent="0.25">
      <c r="B525" s="58"/>
      <c r="C525" s="96"/>
    </row>
    <row r="526" spans="2:3" x14ac:dyDescent="0.25">
      <c r="B526" s="58"/>
      <c r="C526" s="96"/>
    </row>
    <row r="527" spans="2:3" x14ac:dyDescent="0.25">
      <c r="B527" s="58"/>
      <c r="C527" s="96"/>
    </row>
    <row r="528" spans="2:3" x14ac:dyDescent="0.25">
      <c r="B528" s="58"/>
      <c r="C528" s="96"/>
    </row>
    <row r="529" spans="2:3" x14ac:dyDescent="0.25">
      <c r="B529" s="58"/>
      <c r="C529" s="96"/>
    </row>
    <row r="530" spans="2:3" x14ac:dyDescent="0.25">
      <c r="B530" s="58"/>
      <c r="C530" s="96"/>
    </row>
    <row r="531" spans="2:3" x14ac:dyDescent="0.25">
      <c r="B531" s="58"/>
      <c r="C531" s="96"/>
    </row>
    <row r="532" spans="2:3" x14ac:dyDescent="0.25">
      <c r="B532" s="58"/>
      <c r="C532" s="96"/>
    </row>
    <row r="533" spans="2:3" x14ac:dyDescent="0.25">
      <c r="B533" s="58"/>
      <c r="C533" s="96"/>
    </row>
    <row r="534" spans="2:3" x14ac:dyDescent="0.25">
      <c r="B534" s="58"/>
      <c r="C534" s="96"/>
    </row>
    <row r="535" spans="2:3" x14ac:dyDescent="0.25">
      <c r="B535" s="58"/>
      <c r="C535" s="96"/>
    </row>
    <row r="536" spans="2:3" x14ac:dyDescent="0.25">
      <c r="B536" s="58"/>
      <c r="C536" s="96"/>
    </row>
    <row r="537" spans="2:3" x14ac:dyDescent="0.25">
      <c r="B537" s="58"/>
      <c r="C537" s="96"/>
    </row>
    <row r="538" spans="2:3" x14ac:dyDescent="0.25">
      <c r="B538" s="58"/>
      <c r="C538" s="96"/>
    </row>
    <row r="539" spans="2:3" x14ac:dyDescent="0.25">
      <c r="B539" s="58"/>
      <c r="C539" s="96"/>
    </row>
    <row r="540" spans="2:3" x14ac:dyDescent="0.25">
      <c r="B540" s="58"/>
      <c r="C540" s="96"/>
    </row>
    <row r="541" spans="2:3" x14ac:dyDescent="0.25">
      <c r="B541" s="58"/>
      <c r="C541" s="96"/>
    </row>
    <row r="542" spans="2:3" x14ac:dyDescent="0.25">
      <c r="B542" s="58"/>
      <c r="C542" s="96"/>
    </row>
    <row r="543" spans="2:3" x14ac:dyDescent="0.25">
      <c r="B543" s="58"/>
      <c r="C543" s="96"/>
    </row>
    <row r="544" spans="2:3" x14ac:dyDescent="0.25">
      <c r="B544" s="58"/>
      <c r="C544" s="96"/>
    </row>
    <row r="545" spans="2:3" x14ac:dyDescent="0.25">
      <c r="B545" s="58"/>
      <c r="C545" s="96"/>
    </row>
    <row r="546" spans="2:3" x14ac:dyDescent="0.25">
      <c r="B546" s="58"/>
      <c r="C546" s="96"/>
    </row>
    <row r="547" spans="2:3" x14ac:dyDescent="0.25">
      <c r="B547" s="58"/>
      <c r="C547" s="96"/>
    </row>
    <row r="548" spans="2:3" x14ac:dyDescent="0.25">
      <c r="B548" s="58"/>
      <c r="C548" s="96"/>
    </row>
    <row r="549" spans="2:3" x14ac:dyDescent="0.25">
      <c r="B549" s="58"/>
      <c r="C549" s="96"/>
    </row>
    <row r="550" spans="2:3" x14ac:dyDescent="0.25">
      <c r="B550" s="58"/>
      <c r="C550" s="96"/>
    </row>
    <row r="551" spans="2:3" x14ac:dyDescent="0.25">
      <c r="B551" s="58"/>
      <c r="C551" s="96"/>
    </row>
    <row r="552" spans="2:3" x14ac:dyDescent="0.25">
      <c r="B552" s="58"/>
      <c r="C552" s="96"/>
    </row>
    <row r="553" spans="2:3" x14ac:dyDescent="0.25">
      <c r="B553" s="58"/>
      <c r="C553" s="96"/>
    </row>
    <row r="554" spans="2:3" x14ac:dyDescent="0.25">
      <c r="B554" s="58"/>
      <c r="C554" s="96"/>
    </row>
    <row r="555" spans="2:3" x14ac:dyDescent="0.25">
      <c r="B555" s="58"/>
      <c r="C555" s="96"/>
    </row>
    <row r="556" spans="2:3" x14ac:dyDescent="0.25">
      <c r="B556" s="58"/>
      <c r="C556" s="96"/>
    </row>
    <row r="557" spans="2:3" x14ac:dyDescent="0.25">
      <c r="B557" s="58"/>
      <c r="C557" s="96"/>
    </row>
    <row r="558" spans="2:3" x14ac:dyDescent="0.25">
      <c r="B558" s="58"/>
      <c r="C558" s="96"/>
    </row>
    <row r="559" spans="2:3" x14ac:dyDescent="0.25">
      <c r="B559" s="58"/>
      <c r="C559" s="96"/>
    </row>
    <row r="560" spans="2:3" x14ac:dyDescent="0.25">
      <c r="B560" s="58"/>
      <c r="C560" s="96"/>
    </row>
    <row r="561" spans="2:3" x14ac:dyDescent="0.25">
      <c r="B561" s="58"/>
      <c r="C561" s="96"/>
    </row>
    <row r="562" spans="2:3" x14ac:dyDescent="0.25">
      <c r="B562" s="58"/>
      <c r="C562" s="96"/>
    </row>
    <row r="563" spans="2:3" x14ac:dyDescent="0.25">
      <c r="B563" s="58"/>
      <c r="C563" s="96"/>
    </row>
    <row r="564" spans="2:3" x14ac:dyDescent="0.25">
      <c r="B564" s="58"/>
      <c r="C564" s="96"/>
    </row>
    <row r="565" spans="2:3" x14ac:dyDescent="0.25">
      <c r="B565" s="58"/>
      <c r="C565" s="96"/>
    </row>
    <row r="566" spans="2:3" x14ac:dyDescent="0.25">
      <c r="B566" s="58"/>
      <c r="C566" s="96"/>
    </row>
    <row r="567" spans="2:3" x14ac:dyDescent="0.25">
      <c r="B567" s="58"/>
      <c r="C567" s="96"/>
    </row>
    <row r="568" spans="2:3" x14ac:dyDescent="0.25">
      <c r="B568" s="58"/>
      <c r="C568" s="96"/>
    </row>
    <row r="569" spans="2:3" x14ac:dyDescent="0.25">
      <c r="B569" s="58"/>
      <c r="C569" s="96"/>
    </row>
    <row r="570" spans="2:3" x14ac:dyDescent="0.25">
      <c r="B570" s="58"/>
      <c r="C570" s="96"/>
    </row>
    <row r="571" spans="2:3" x14ac:dyDescent="0.25">
      <c r="B571" s="58"/>
      <c r="C571" s="96"/>
    </row>
    <row r="572" spans="2:3" x14ac:dyDescent="0.25">
      <c r="B572" s="58"/>
      <c r="C572" s="96"/>
    </row>
    <row r="573" spans="2:3" x14ac:dyDescent="0.25">
      <c r="B573" s="58"/>
      <c r="C573" s="96"/>
    </row>
    <row r="574" spans="2:3" x14ac:dyDescent="0.25">
      <c r="B574" s="58"/>
      <c r="C574" s="96"/>
    </row>
    <row r="575" spans="2:3" x14ac:dyDescent="0.25">
      <c r="B575" s="58"/>
      <c r="C575" s="96"/>
    </row>
    <row r="576" spans="2:3" x14ac:dyDescent="0.25">
      <c r="B576" s="58"/>
      <c r="C576" s="96"/>
    </row>
    <row r="577" spans="2:3" x14ac:dyDescent="0.25">
      <c r="B577" s="58"/>
      <c r="C577" s="96"/>
    </row>
    <row r="578" spans="2:3" x14ac:dyDescent="0.25">
      <c r="B578" s="58"/>
      <c r="C578" s="96"/>
    </row>
    <row r="579" spans="2:3" x14ac:dyDescent="0.25">
      <c r="B579" s="58"/>
      <c r="C579" s="96"/>
    </row>
    <row r="580" spans="2:3" x14ac:dyDescent="0.25">
      <c r="B580" s="58"/>
      <c r="C580" s="96"/>
    </row>
    <row r="581" spans="2:3" x14ac:dyDescent="0.25">
      <c r="B581" s="58"/>
      <c r="C581" s="96"/>
    </row>
    <row r="582" spans="2:3" x14ac:dyDescent="0.25">
      <c r="B582" s="58"/>
      <c r="C582" s="96"/>
    </row>
    <row r="583" spans="2:3" x14ac:dyDescent="0.25">
      <c r="B583" s="58"/>
      <c r="C583" s="96"/>
    </row>
    <row r="584" spans="2:3" x14ac:dyDescent="0.25">
      <c r="B584" s="58"/>
      <c r="C584" s="96"/>
    </row>
    <row r="585" spans="2:3" x14ac:dyDescent="0.25">
      <c r="B585" s="58"/>
      <c r="C585" s="96"/>
    </row>
    <row r="586" spans="2:3" x14ac:dyDescent="0.25">
      <c r="B586" s="58"/>
      <c r="C586" s="96"/>
    </row>
    <row r="587" spans="2:3" x14ac:dyDescent="0.25">
      <c r="B587" s="58"/>
      <c r="C587" s="96"/>
    </row>
    <row r="588" spans="2:3" x14ac:dyDescent="0.25">
      <c r="B588" s="58"/>
      <c r="C588" s="96"/>
    </row>
    <row r="589" spans="2:3" x14ac:dyDescent="0.25">
      <c r="B589" s="58"/>
      <c r="C589" s="96"/>
    </row>
    <row r="590" spans="2:3" x14ac:dyDescent="0.25">
      <c r="B590" s="58"/>
      <c r="C590" s="96"/>
    </row>
    <row r="591" spans="2:3" x14ac:dyDescent="0.25">
      <c r="B591" s="58"/>
      <c r="C591" s="96"/>
    </row>
    <row r="592" spans="2:3" x14ac:dyDescent="0.25">
      <c r="B592" s="58"/>
      <c r="C592" s="96"/>
    </row>
    <row r="593" spans="2:3" x14ac:dyDescent="0.25">
      <c r="B593" s="58"/>
      <c r="C593" s="96"/>
    </row>
    <row r="594" spans="2:3" x14ac:dyDescent="0.25">
      <c r="B594" s="58"/>
      <c r="C594" s="96"/>
    </row>
    <row r="595" spans="2:3" x14ac:dyDescent="0.25">
      <c r="B595" s="58"/>
      <c r="C595" s="96"/>
    </row>
    <row r="596" spans="2:3" x14ac:dyDescent="0.25">
      <c r="B596" s="58"/>
      <c r="C596" s="96"/>
    </row>
    <row r="597" spans="2:3" x14ac:dyDescent="0.25">
      <c r="B597" s="58"/>
      <c r="C597" s="96"/>
    </row>
    <row r="598" spans="2:3" x14ac:dyDescent="0.25">
      <c r="B598" s="58"/>
      <c r="C598" s="96"/>
    </row>
    <row r="599" spans="2:3" x14ac:dyDescent="0.25">
      <c r="B599" s="58"/>
      <c r="C599" s="96"/>
    </row>
    <row r="600" spans="2:3" x14ac:dyDescent="0.25">
      <c r="B600" s="58"/>
      <c r="C600" s="96"/>
    </row>
    <row r="601" spans="2:3" x14ac:dyDescent="0.25">
      <c r="B601" s="58"/>
      <c r="C601" s="96"/>
    </row>
    <row r="602" spans="2:3" x14ac:dyDescent="0.25">
      <c r="B602" s="58"/>
      <c r="C602" s="96"/>
    </row>
    <row r="603" spans="2:3" x14ac:dyDescent="0.25">
      <c r="B603" s="58"/>
      <c r="C603" s="96"/>
    </row>
    <row r="604" spans="2:3" x14ac:dyDescent="0.25">
      <c r="B604" s="58"/>
      <c r="C604" s="96"/>
    </row>
    <row r="605" spans="2:3" x14ac:dyDescent="0.25">
      <c r="B605" s="58"/>
      <c r="C605" s="96"/>
    </row>
    <row r="606" spans="2:3" x14ac:dyDescent="0.25">
      <c r="B606" s="58"/>
      <c r="C606" s="96"/>
    </row>
    <row r="607" spans="2:3" x14ac:dyDescent="0.25">
      <c r="B607" s="58"/>
      <c r="C607" s="96"/>
    </row>
    <row r="608" spans="2:3" x14ac:dyDescent="0.25">
      <c r="B608" s="58"/>
      <c r="C608" s="96"/>
    </row>
    <row r="609" spans="2:3" x14ac:dyDescent="0.25">
      <c r="B609" s="58"/>
      <c r="C609" s="96"/>
    </row>
    <row r="610" spans="2:3" x14ac:dyDescent="0.25">
      <c r="B610" s="58"/>
      <c r="C610" s="96"/>
    </row>
    <row r="611" spans="2:3" x14ac:dyDescent="0.25">
      <c r="B611" s="58"/>
      <c r="C611" s="96"/>
    </row>
    <row r="612" spans="2:3" x14ac:dyDescent="0.25">
      <c r="B612" s="58"/>
      <c r="C612" s="96"/>
    </row>
    <row r="613" spans="2:3" x14ac:dyDescent="0.25">
      <c r="B613" s="58"/>
      <c r="C613" s="96"/>
    </row>
    <row r="614" spans="2:3" x14ac:dyDescent="0.25">
      <c r="B614" s="58"/>
      <c r="C614" s="96"/>
    </row>
    <row r="615" spans="2:3" x14ac:dyDescent="0.25">
      <c r="B615" s="58"/>
      <c r="C615" s="96"/>
    </row>
    <row r="616" spans="2:3" x14ac:dyDescent="0.25">
      <c r="B616" s="58"/>
      <c r="C616" s="96"/>
    </row>
    <row r="617" spans="2:3" x14ac:dyDescent="0.25">
      <c r="B617" s="58"/>
      <c r="C617" s="96"/>
    </row>
    <row r="618" spans="2:3" x14ac:dyDescent="0.25">
      <c r="B618" s="58"/>
      <c r="C618" s="96"/>
    </row>
    <row r="619" spans="2:3" x14ac:dyDescent="0.25">
      <c r="B619" s="58"/>
      <c r="C619" s="96"/>
    </row>
    <row r="620" spans="2:3" x14ac:dyDescent="0.25">
      <c r="B620" s="58"/>
      <c r="C620" s="96"/>
    </row>
    <row r="621" spans="2:3" x14ac:dyDescent="0.25">
      <c r="B621" s="58"/>
      <c r="C621" s="96"/>
    </row>
    <row r="622" spans="2:3" x14ac:dyDescent="0.25">
      <c r="B622" s="58"/>
      <c r="C622" s="96"/>
    </row>
    <row r="623" spans="2:3" x14ac:dyDescent="0.25">
      <c r="B623" s="58"/>
      <c r="C623" s="96"/>
    </row>
    <row r="624" spans="2:3" x14ac:dyDescent="0.25">
      <c r="B624" s="58"/>
      <c r="C624" s="96"/>
    </row>
    <row r="625" spans="2:3" x14ac:dyDescent="0.25">
      <c r="B625" s="58"/>
      <c r="C625" s="96"/>
    </row>
    <row r="626" spans="2:3" x14ac:dyDescent="0.25">
      <c r="B626" s="58"/>
      <c r="C626" s="96"/>
    </row>
    <row r="627" spans="2:3" x14ac:dyDescent="0.25">
      <c r="B627" s="58"/>
      <c r="C627" s="96"/>
    </row>
    <row r="628" spans="2:3" x14ac:dyDescent="0.25">
      <c r="B628" s="58"/>
      <c r="C628" s="96"/>
    </row>
    <row r="629" spans="2:3" x14ac:dyDescent="0.25">
      <c r="B629" s="58"/>
      <c r="C629" s="96"/>
    </row>
    <row r="630" spans="2:3" x14ac:dyDescent="0.25">
      <c r="B630" s="58"/>
      <c r="C630" s="96"/>
    </row>
    <row r="631" spans="2:3" x14ac:dyDescent="0.25">
      <c r="B631" s="58"/>
      <c r="C631" s="96"/>
    </row>
    <row r="632" spans="2:3" x14ac:dyDescent="0.25">
      <c r="B632" s="58"/>
      <c r="C632" s="96"/>
    </row>
    <row r="633" spans="2:3" x14ac:dyDescent="0.25">
      <c r="B633" s="58"/>
      <c r="C633" s="96"/>
    </row>
    <row r="634" spans="2:3" x14ac:dyDescent="0.25">
      <c r="B634" s="58"/>
      <c r="C634" s="96"/>
    </row>
    <row r="635" spans="2:3" x14ac:dyDescent="0.25">
      <c r="B635" s="58"/>
      <c r="C635" s="96"/>
    </row>
    <row r="636" spans="2:3" x14ac:dyDescent="0.25">
      <c r="B636" s="58"/>
      <c r="C636" s="96"/>
    </row>
    <row r="637" spans="2:3" x14ac:dyDescent="0.25">
      <c r="B637" s="58"/>
      <c r="C637" s="96"/>
    </row>
    <row r="638" spans="2:3" x14ac:dyDescent="0.25">
      <c r="B638" s="58"/>
      <c r="C638" s="96"/>
    </row>
    <row r="639" spans="2:3" x14ac:dyDescent="0.25">
      <c r="B639" s="58"/>
      <c r="C639" s="96"/>
    </row>
    <row r="640" spans="2:3" x14ac:dyDescent="0.25">
      <c r="B640" s="58"/>
      <c r="C640" s="96"/>
    </row>
    <row r="641" spans="2:3" x14ac:dyDescent="0.25">
      <c r="B641" s="58"/>
      <c r="C641" s="96"/>
    </row>
    <row r="642" spans="2:3" x14ac:dyDescent="0.25">
      <c r="B642" s="58"/>
      <c r="C642" s="96"/>
    </row>
    <row r="643" spans="2:3" x14ac:dyDescent="0.25">
      <c r="B643" s="58"/>
      <c r="C643" s="96"/>
    </row>
    <row r="644" spans="2:3" x14ac:dyDescent="0.25">
      <c r="B644" s="58"/>
      <c r="C644" s="96"/>
    </row>
    <row r="645" spans="2:3" x14ac:dyDescent="0.25">
      <c r="B645" s="58"/>
      <c r="C645" s="96"/>
    </row>
    <row r="646" spans="2:3" x14ac:dyDescent="0.25">
      <c r="B646" s="58"/>
      <c r="C646" s="96"/>
    </row>
    <row r="647" spans="2:3" x14ac:dyDescent="0.25">
      <c r="B647" s="58"/>
      <c r="C647" s="96"/>
    </row>
    <row r="648" spans="2:3" x14ac:dyDescent="0.25">
      <c r="B648" s="58"/>
      <c r="C648" s="96"/>
    </row>
    <row r="649" spans="2:3" x14ac:dyDescent="0.25">
      <c r="B649" s="58"/>
      <c r="C649" s="96"/>
    </row>
    <row r="650" spans="2:3" x14ac:dyDescent="0.25">
      <c r="B650" s="58"/>
      <c r="C650" s="96"/>
    </row>
    <row r="651" spans="2:3" x14ac:dyDescent="0.25">
      <c r="B651" s="58"/>
      <c r="C651" s="96"/>
    </row>
    <row r="652" spans="2:3" x14ac:dyDescent="0.25">
      <c r="B652" s="58"/>
      <c r="C652" s="96"/>
    </row>
    <row r="653" spans="2:3" x14ac:dyDescent="0.25">
      <c r="B653" s="58"/>
      <c r="C653" s="96"/>
    </row>
    <row r="654" spans="2:3" x14ac:dyDescent="0.25">
      <c r="B654" s="58"/>
      <c r="C654" s="96"/>
    </row>
    <row r="655" spans="2:3" x14ac:dyDescent="0.25">
      <c r="B655" s="58"/>
      <c r="C655" s="96"/>
    </row>
    <row r="656" spans="2:3" x14ac:dyDescent="0.25">
      <c r="B656" s="58"/>
      <c r="C656" s="96"/>
    </row>
    <row r="657" spans="2:3" x14ac:dyDescent="0.25">
      <c r="B657" s="58"/>
      <c r="C657" s="96"/>
    </row>
    <row r="658" spans="2:3" x14ac:dyDescent="0.25">
      <c r="B658" s="58"/>
      <c r="C658" s="96"/>
    </row>
    <row r="659" spans="2:3" x14ac:dyDescent="0.25">
      <c r="B659" s="58"/>
      <c r="C659" s="96"/>
    </row>
    <row r="660" spans="2:3" x14ac:dyDescent="0.25">
      <c r="B660" s="58"/>
      <c r="C660" s="96"/>
    </row>
    <row r="661" spans="2:3" x14ac:dyDescent="0.25">
      <c r="B661" s="58"/>
      <c r="C661" s="96"/>
    </row>
    <row r="662" spans="2:3" x14ac:dyDescent="0.25">
      <c r="B662" s="58"/>
      <c r="C662" s="96"/>
    </row>
    <row r="663" spans="2:3" x14ac:dyDescent="0.25">
      <c r="B663" s="58"/>
      <c r="C663" s="96"/>
    </row>
    <row r="664" spans="2:3" x14ac:dyDescent="0.25">
      <c r="B664" s="58"/>
      <c r="C664" s="96"/>
    </row>
    <row r="665" spans="2:3" x14ac:dyDescent="0.25">
      <c r="B665" s="58"/>
      <c r="C665" s="96"/>
    </row>
    <row r="666" spans="2:3" x14ac:dyDescent="0.25">
      <c r="B666" s="58"/>
      <c r="C666" s="96"/>
    </row>
    <row r="667" spans="2:3" x14ac:dyDescent="0.25">
      <c r="B667" s="58"/>
      <c r="C667" s="96"/>
    </row>
    <row r="668" spans="2:3" x14ac:dyDescent="0.25">
      <c r="B668" s="58"/>
      <c r="C668" s="96"/>
    </row>
    <row r="669" spans="2:3" x14ac:dyDescent="0.25">
      <c r="B669" s="58"/>
      <c r="C669" s="96"/>
    </row>
    <row r="670" spans="2:3" x14ac:dyDescent="0.25">
      <c r="B670" s="58"/>
      <c r="C670" s="96"/>
    </row>
    <row r="671" spans="2:3" x14ac:dyDescent="0.25">
      <c r="B671" s="58"/>
      <c r="C671" s="96"/>
    </row>
    <row r="672" spans="2:3" x14ac:dyDescent="0.25">
      <c r="B672" s="58"/>
      <c r="C672" s="96"/>
    </row>
    <row r="673" spans="2:3" x14ac:dyDescent="0.25">
      <c r="B673" s="58"/>
      <c r="C673" s="96"/>
    </row>
    <row r="674" spans="2:3" x14ac:dyDescent="0.25">
      <c r="B674" s="58"/>
      <c r="C674" s="96"/>
    </row>
    <row r="675" spans="2:3" x14ac:dyDescent="0.25">
      <c r="B675" s="58"/>
      <c r="C675" s="96"/>
    </row>
    <row r="676" spans="2:3" x14ac:dyDescent="0.25">
      <c r="B676" s="58"/>
      <c r="C676" s="96"/>
    </row>
    <row r="677" spans="2:3" x14ac:dyDescent="0.25">
      <c r="B677" s="58"/>
      <c r="C677" s="96"/>
    </row>
    <row r="678" spans="2:3" x14ac:dyDescent="0.25">
      <c r="B678" s="58"/>
      <c r="C678" s="96"/>
    </row>
    <row r="679" spans="2:3" x14ac:dyDescent="0.25">
      <c r="B679" s="58"/>
      <c r="C679" s="96"/>
    </row>
    <row r="680" spans="2:3" x14ac:dyDescent="0.25">
      <c r="B680" s="58"/>
      <c r="C680" s="96"/>
    </row>
    <row r="681" spans="2:3" x14ac:dyDescent="0.25">
      <c r="B681" s="58"/>
      <c r="C681" s="96"/>
    </row>
    <row r="682" spans="2:3" x14ac:dyDescent="0.25">
      <c r="B682" s="58"/>
      <c r="C682" s="96"/>
    </row>
    <row r="683" spans="2:3" x14ac:dyDescent="0.25">
      <c r="B683" s="58"/>
      <c r="C683" s="96"/>
    </row>
    <row r="684" spans="2:3" x14ac:dyDescent="0.25">
      <c r="B684" s="58"/>
      <c r="C684" s="96"/>
    </row>
    <row r="685" spans="2:3" x14ac:dyDescent="0.25">
      <c r="B685" s="58"/>
      <c r="C685" s="96"/>
    </row>
    <row r="686" spans="2:3" x14ac:dyDescent="0.25">
      <c r="B686" s="58"/>
      <c r="C686" s="96"/>
    </row>
    <row r="687" spans="2:3" x14ac:dyDescent="0.25">
      <c r="B687" s="58"/>
      <c r="C687" s="96"/>
    </row>
    <row r="688" spans="2:3" x14ac:dyDescent="0.25">
      <c r="B688" s="58"/>
      <c r="C688" s="96"/>
    </row>
    <row r="689" spans="2:3" x14ac:dyDescent="0.25">
      <c r="B689" s="58"/>
      <c r="C689" s="96"/>
    </row>
    <row r="690" spans="2:3" x14ac:dyDescent="0.25">
      <c r="B690" s="58"/>
      <c r="C690" s="96"/>
    </row>
    <row r="691" spans="2:3" x14ac:dyDescent="0.25">
      <c r="B691" s="58"/>
      <c r="C691" s="96"/>
    </row>
    <row r="692" spans="2:3" x14ac:dyDescent="0.25">
      <c r="B692" s="58"/>
      <c r="C692" s="96"/>
    </row>
    <row r="693" spans="2:3" x14ac:dyDescent="0.25">
      <c r="B693" s="58"/>
      <c r="C693" s="96"/>
    </row>
    <row r="694" spans="2:3" x14ac:dyDescent="0.25">
      <c r="B694" s="58"/>
      <c r="C694" s="96"/>
    </row>
    <row r="695" spans="2:3" x14ac:dyDescent="0.25">
      <c r="B695" s="58"/>
      <c r="C695" s="96"/>
    </row>
    <row r="696" spans="2:3" x14ac:dyDescent="0.25">
      <c r="B696" s="58"/>
      <c r="C696" s="96"/>
    </row>
    <row r="697" spans="2:3" x14ac:dyDescent="0.25">
      <c r="B697" s="58"/>
      <c r="C697" s="96"/>
    </row>
    <row r="698" spans="2:3" x14ac:dyDescent="0.25">
      <c r="B698" s="58"/>
      <c r="C698" s="96"/>
    </row>
    <row r="699" spans="2:3" x14ac:dyDescent="0.25">
      <c r="B699" s="58"/>
      <c r="C699" s="96"/>
    </row>
    <row r="700" spans="2:3" x14ac:dyDescent="0.25">
      <c r="B700" s="58"/>
      <c r="C700" s="96"/>
    </row>
    <row r="701" spans="2:3" x14ac:dyDescent="0.25">
      <c r="B701" s="58"/>
      <c r="C701" s="96"/>
    </row>
    <row r="702" spans="2:3" x14ac:dyDescent="0.25">
      <c r="B702" s="58"/>
      <c r="C702" s="96"/>
    </row>
    <row r="703" spans="2:3" x14ac:dyDescent="0.25">
      <c r="B703" s="58"/>
      <c r="C703" s="96"/>
    </row>
    <row r="704" spans="2:3" x14ac:dyDescent="0.25">
      <c r="B704" s="58"/>
      <c r="C704" s="96"/>
    </row>
    <row r="705" spans="2:3" x14ac:dyDescent="0.25">
      <c r="B705" s="58"/>
      <c r="C705" s="96"/>
    </row>
    <row r="706" spans="2:3" x14ac:dyDescent="0.25">
      <c r="B706" s="58"/>
      <c r="C706" s="96"/>
    </row>
    <row r="707" spans="2:3" x14ac:dyDescent="0.25">
      <c r="B707" s="58"/>
      <c r="C707" s="96"/>
    </row>
    <row r="708" spans="2:3" x14ac:dyDescent="0.25">
      <c r="B708" s="58"/>
      <c r="C708" s="96"/>
    </row>
    <row r="709" spans="2:3" x14ac:dyDescent="0.25">
      <c r="B709" s="58"/>
      <c r="C709" s="96"/>
    </row>
    <row r="710" spans="2:3" x14ac:dyDescent="0.25">
      <c r="B710" s="58"/>
      <c r="C710" s="96"/>
    </row>
    <row r="711" spans="2:3" x14ac:dyDescent="0.25">
      <c r="B711" s="58"/>
      <c r="C711" s="96"/>
    </row>
    <row r="712" spans="2:3" x14ac:dyDescent="0.25">
      <c r="B712" s="58"/>
      <c r="C712" s="96"/>
    </row>
    <row r="713" spans="2:3" x14ac:dyDescent="0.25">
      <c r="B713" s="58"/>
      <c r="C713" s="96"/>
    </row>
    <row r="714" spans="2:3" x14ac:dyDescent="0.25">
      <c r="B714" s="58"/>
      <c r="C714" s="96"/>
    </row>
    <row r="715" spans="2:3" x14ac:dyDescent="0.25">
      <c r="B715" s="58"/>
      <c r="C715" s="96"/>
    </row>
    <row r="716" spans="2:3" x14ac:dyDescent="0.25">
      <c r="B716" s="58"/>
      <c r="C716" s="96"/>
    </row>
    <row r="717" spans="2:3" x14ac:dyDescent="0.25">
      <c r="B717" s="58"/>
      <c r="C717" s="96"/>
    </row>
    <row r="718" spans="2:3" x14ac:dyDescent="0.25">
      <c r="B718" s="58"/>
      <c r="C718" s="96"/>
    </row>
  </sheetData>
  <mergeCells count="4">
    <mergeCell ref="K9:M9"/>
    <mergeCell ref="K1:M1"/>
    <mergeCell ref="K3:M4"/>
    <mergeCell ref="K7:M8"/>
  </mergeCells>
  <conditionalFormatting sqref="F3:F304">
    <cfRule type="containsText" dxfId="272" priority="11" operator="containsText" text="NON">
      <formula>NOT(ISERROR(SEARCH("NON",F3)))</formula>
    </cfRule>
    <cfRule type="containsText" dxfId="271" priority="12" operator="containsText" text="OUI">
      <formula>NOT(ISERROR(SEARCH("OUI",F3)))</formula>
    </cfRule>
  </conditionalFormatting>
  <conditionalFormatting sqref="H3:H304">
    <cfRule type="expression" dxfId="270" priority="5">
      <formula>AND($H3&gt;0)</formula>
    </cfRule>
  </conditionalFormatting>
  <conditionalFormatting sqref="I3:I304">
    <cfRule type="expression" dxfId="269" priority="4">
      <formula>AND($I3&gt;0)</formula>
    </cfRule>
  </conditionalFormatting>
  <conditionalFormatting sqref="C3:E304">
    <cfRule type="expression" dxfId="268" priority="1">
      <formula>AND($D3&gt;0)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T718"/>
  <sheetViews>
    <sheetView showGridLines="0" zoomScaleNormal="100" workbookViewId="0"/>
  </sheetViews>
  <sheetFormatPr baseColWidth="10" defaultColWidth="11.42578125" defaultRowHeight="15" x14ac:dyDescent="0.25"/>
  <cols>
    <col min="1" max="1" width="3.140625" style="5" customWidth="1"/>
    <col min="2" max="2" width="9" style="4" customWidth="1"/>
    <col min="3" max="3" width="42.28515625" style="97" customWidth="1"/>
    <col min="4" max="4" width="8.28515625" style="99" customWidth="1"/>
    <col min="5" max="5" width="8.7109375" style="4" customWidth="1"/>
    <col min="6" max="6" width="14" style="5" customWidth="1"/>
    <col min="7" max="7" width="4.28515625" style="5" customWidth="1"/>
    <col min="8" max="8" width="8.85546875" style="55" customWidth="1"/>
    <col min="9" max="9" width="7.7109375" style="59" customWidth="1"/>
    <col min="10" max="10" width="6" style="24" customWidth="1"/>
    <col min="11" max="11" width="4.7109375" style="5" customWidth="1"/>
    <col min="12" max="12" width="2.7109375" style="5" customWidth="1"/>
    <col min="13" max="13" width="4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95"/>
      <c r="D1" s="98"/>
      <c r="E1" s="57"/>
      <c r="F1" s="55"/>
      <c r="G1" s="55"/>
      <c r="I1" s="56"/>
      <c r="J1" s="56"/>
      <c r="K1" s="192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181" t="s">
        <v>24</v>
      </c>
      <c r="C2" s="93" t="s">
        <v>25</v>
      </c>
      <c r="D2" s="93" t="s">
        <v>26</v>
      </c>
      <c r="E2" s="93" t="s">
        <v>27</v>
      </c>
      <c r="F2" s="92" t="s">
        <v>28</v>
      </c>
      <c r="G2"/>
      <c r="H2" s="129" t="s">
        <v>29</v>
      </c>
      <c r="I2" s="130" t="s">
        <v>30</v>
      </c>
      <c r="J2"/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4.45" customHeight="1" x14ac:dyDescent="0.25">
      <c r="B3" s="105">
        <v>1</v>
      </c>
      <c r="C3" s="106" t="s">
        <v>339</v>
      </c>
      <c r="D3" s="107">
        <v>0</v>
      </c>
      <c r="E3" s="108" t="s">
        <v>36</v>
      </c>
      <c r="F3" s="131" t="str">
        <f>IF(NOT(BatailleZendikar[[#This Row],[Qu.]]&gt;=1),"OUI","NON")</f>
        <v>OUI</v>
      </c>
      <c r="G3" s="1"/>
      <c r="H3" s="137">
        <f>IF(BatailleZendikar[[#This Row],[Qu.]]-1&lt;0,0,BatailleZendikar[[#This Row],[Qu.]]-1)</f>
        <v>0</v>
      </c>
      <c r="I3" s="138"/>
      <c r="J3" s="1"/>
      <c r="K3" s="193" t="s">
        <v>33</v>
      </c>
      <c r="L3" s="193"/>
      <c r="M3" s="193"/>
      <c r="N3" s="55"/>
      <c r="O3" s="55"/>
      <c r="P3" s="55"/>
      <c r="Q3" s="55"/>
      <c r="R3" s="55"/>
      <c r="S3" s="55"/>
      <c r="T3" s="55"/>
    </row>
    <row r="4" spans="2:20" ht="14.45" customHeight="1" x14ac:dyDescent="0.25">
      <c r="B4" s="109">
        <v>2</v>
      </c>
      <c r="C4" s="110" t="s">
        <v>340</v>
      </c>
      <c r="D4" s="111">
        <v>0</v>
      </c>
      <c r="E4" s="112" t="s">
        <v>50</v>
      </c>
      <c r="F4" s="132" t="str">
        <f>IF(NOT(BatailleZendikar[[#This Row],[Qu.]]&gt;=1),"OUI","NON")</f>
        <v>OUI</v>
      </c>
      <c r="G4" s="1"/>
      <c r="H4" s="139">
        <f>IF(BatailleZendikar[[#This Row],[Qu.]]-1&lt;0,0,BatailleZendikar[[#This Row],[Qu.]]-1)</f>
        <v>0</v>
      </c>
      <c r="I4" s="123"/>
      <c r="J4" s="1"/>
      <c r="K4" s="194"/>
      <c r="L4" s="194"/>
      <c r="M4" s="194"/>
      <c r="N4" s="55"/>
      <c r="O4" s="55"/>
      <c r="P4" s="55"/>
      <c r="Q4" s="55"/>
      <c r="R4" s="55"/>
      <c r="S4"/>
      <c r="T4" s="15"/>
    </row>
    <row r="5" spans="2:20" ht="14.25" customHeight="1" x14ac:dyDescent="0.25">
      <c r="B5" s="113">
        <v>3</v>
      </c>
      <c r="C5" s="114" t="s">
        <v>341</v>
      </c>
      <c r="D5" s="111">
        <v>0</v>
      </c>
      <c r="E5" s="112" t="s">
        <v>36</v>
      </c>
      <c r="F5" s="132" t="str">
        <f>IF(NOT(BatailleZendikar[[#This Row],[Qu.]]&gt;=1),"OUI","NON")</f>
        <v>OUI</v>
      </c>
      <c r="G5" s="1"/>
      <c r="H5" s="139">
        <f>IF(BatailleZendikar[[#This Row],[Qu.]]-1&lt;0,0,BatailleZendikar[[#This Row],[Qu.]]-1)</f>
        <v>0</v>
      </c>
      <c r="I5" s="140"/>
      <c r="J5" s="18"/>
      <c r="K5" s="101">
        <f>COUNTIF(D3:D315,"&gt;0")</f>
        <v>124</v>
      </c>
      <c r="L5" s="101" t="s">
        <v>37</v>
      </c>
      <c r="M5" s="101">
        <f>COUNTA(C3:C315)</f>
        <v>313</v>
      </c>
      <c r="N5" s="55"/>
      <c r="O5" s="179"/>
      <c r="P5" s="55"/>
      <c r="Q5" s="55"/>
      <c r="R5" s="55"/>
      <c r="S5" s="16"/>
      <c r="T5" s="17"/>
    </row>
    <row r="6" spans="2:20" ht="14.45" customHeight="1" x14ac:dyDescent="0.25">
      <c r="B6" s="113">
        <v>4</v>
      </c>
      <c r="C6" s="114" t="s">
        <v>342</v>
      </c>
      <c r="D6" s="111">
        <v>0</v>
      </c>
      <c r="E6" s="112" t="s">
        <v>50</v>
      </c>
      <c r="F6" s="132" t="str">
        <f>IF(NOT(BatailleZendikar[[#This Row],[Qu.]]&gt;=1),"OUI","NON")</f>
        <v>OUI</v>
      </c>
      <c r="G6" s="1"/>
      <c r="H6" s="139">
        <f>IF(BatailleZendikar[[#This Row],[Qu.]]-1&lt;0,0,BatailleZendikar[[#This Row],[Qu.]]-1)</f>
        <v>0</v>
      </c>
      <c r="I6" s="141"/>
      <c r="J6" s="13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2:20" ht="14.45" customHeight="1" x14ac:dyDescent="0.25">
      <c r="B7" s="109">
        <v>5</v>
      </c>
      <c r="C7" s="110" t="s">
        <v>343</v>
      </c>
      <c r="D7" s="111">
        <v>0</v>
      </c>
      <c r="E7" s="112" t="s">
        <v>36</v>
      </c>
      <c r="F7" s="132" t="str">
        <f>IF(NOT(BatailleZendikar[[#This Row],[Qu.]]&gt;=1),"OUI","NON")</f>
        <v>OUI</v>
      </c>
      <c r="G7" s="1"/>
      <c r="H7" s="139">
        <f>IF(BatailleZendikar[[#This Row],[Qu.]]-1&lt;0,0,BatailleZendikar[[#This Row],[Qu.]]-1)</f>
        <v>0</v>
      </c>
      <c r="I7" s="141"/>
      <c r="J7" s="13"/>
      <c r="K7" s="193" t="s">
        <v>0</v>
      </c>
      <c r="L7" s="193"/>
      <c r="M7" s="193"/>
      <c r="N7"/>
      <c r="O7"/>
      <c r="P7" s="55"/>
      <c r="Q7" s="55"/>
      <c r="R7" s="55"/>
      <c r="S7" s="55"/>
      <c r="T7" s="55"/>
    </row>
    <row r="8" spans="2:20" ht="14.45" customHeight="1" x14ac:dyDescent="0.25">
      <c r="B8" s="109">
        <v>6</v>
      </c>
      <c r="C8" s="110" t="s">
        <v>344</v>
      </c>
      <c r="D8" s="111">
        <v>1</v>
      </c>
      <c r="E8" s="112" t="s">
        <v>50</v>
      </c>
      <c r="F8" s="132" t="str">
        <f>IF(NOT(BatailleZendikar[[#This Row],[Qu.]]&gt;=1),"OUI","NON")</f>
        <v>NON</v>
      </c>
      <c r="G8" s="1"/>
      <c r="H8" s="139">
        <f>IF(BatailleZendikar[[#This Row],[Qu.]]-1&lt;0,0,BatailleZendikar[[#This Row],[Qu.]]-1)</f>
        <v>0</v>
      </c>
      <c r="I8" s="141"/>
      <c r="J8" s="13"/>
      <c r="K8" s="193"/>
      <c r="L8" s="193"/>
      <c r="M8" s="193"/>
      <c r="N8"/>
      <c r="O8"/>
      <c r="P8" s="55"/>
      <c r="Q8" s="55"/>
      <c r="R8" s="55"/>
      <c r="S8" s="55"/>
      <c r="T8" s="55"/>
    </row>
    <row r="9" spans="2:20" ht="15.75" customHeight="1" x14ac:dyDescent="0.25">
      <c r="B9" s="109">
        <v>7</v>
      </c>
      <c r="C9" s="110" t="s">
        <v>345</v>
      </c>
      <c r="D9" s="111">
        <v>0</v>
      </c>
      <c r="E9" s="112" t="s">
        <v>32</v>
      </c>
      <c r="F9" s="132" t="str">
        <f>IF(NOT(BatailleZendikar[[#This Row],[Qu.]]&gt;=1),"OUI","NON")</f>
        <v>OUI</v>
      </c>
      <c r="G9" s="1"/>
      <c r="H9" s="139">
        <f>IF(BatailleZendikar[[#This Row],[Qu.]]-1&lt;0,0,BatailleZendikar[[#This Row],[Qu.]]-1)</f>
        <v>0</v>
      </c>
      <c r="I9" s="141"/>
      <c r="J9" s="13"/>
      <c r="K9" s="195">
        <f>COUNTIF(D3:D315,"&gt;0")/COUNTA(C3:C315)</f>
        <v>0.3961661341853035</v>
      </c>
      <c r="L9" s="195"/>
      <c r="M9" s="195"/>
      <c r="N9"/>
      <c r="O9"/>
      <c r="P9" s="55"/>
      <c r="Q9" s="55"/>
      <c r="R9" s="55"/>
      <c r="S9" s="55"/>
      <c r="T9" s="55"/>
    </row>
    <row r="10" spans="2:20" x14ac:dyDescent="0.25">
      <c r="B10" s="115">
        <v>8</v>
      </c>
      <c r="C10" s="116" t="s">
        <v>346</v>
      </c>
      <c r="D10" s="111">
        <v>0</v>
      </c>
      <c r="E10" s="112" t="s">
        <v>50</v>
      </c>
      <c r="F10" s="132" t="str">
        <f>IF(NOT(BatailleZendikar[[#This Row],[Qu.]]&gt;=1),"OUI","NON")</f>
        <v>OUI</v>
      </c>
      <c r="G10" s="1"/>
      <c r="H10" s="139">
        <f>IF(BatailleZendikar[[#This Row],[Qu.]]-1&lt;0,0,BatailleZendikar[[#This Row],[Qu.]]-1)</f>
        <v>0</v>
      </c>
      <c r="I10" s="141"/>
      <c r="J10" s="13"/>
      <c r="K10"/>
      <c r="L10"/>
      <c r="M10"/>
      <c r="N10"/>
      <c r="O10"/>
      <c r="P10" s="55"/>
      <c r="Q10" s="55"/>
      <c r="R10" s="55"/>
      <c r="S10" s="55"/>
      <c r="T10" s="55"/>
    </row>
    <row r="11" spans="2:20" x14ac:dyDescent="0.25">
      <c r="B11" s="113">
        <v>9</v>
      </c>
      <c r="C11" s="114" t="s">
        <v>347</v>
      </c>
      <c r="D11" s="111">
        <v>0</v>
      </c>
      <c r="E11" s="112" t="s">
        <v>50</v>
      </c>
      <c r="F11" s="132" t="str">
        <f>IF(NOT(BatailleZendikar[[#This Row],[Qu.]]&gt;=1),"OUI","NON")</f>
        <v>OUI</v>
      </c>
      <c r="G11" s="1"/>
      <c r="H11" s="139">
        <f>IF(BatailleZendikar[[#This Row],[Qu.]]-1&lt;0,0,BatailleZendikar[[#This Row],[Qu.]]-1)</f>
        <v>0</v>
      </c>
      <c r="I11" s="141"/>
      <c r="J11" s="13"/>
      <c r="K11"/>
      <c r="L11"/>
      <c r="M11"/>
      <c r="N11"/>
      <c r="O11"/>
      <c r="P11" s="55"/>
      <c r="Q11" s="55"/>
      <c r="R11" s="55"/>
      <c r="S11" s="55"/>
      <c r="T11" s="55"/>
    </row>
    <row r="12" spans="2:20" x14ac:dyDescent="0.25">
      <c r="B12" s="109">
        <v>10</v>
      </c>
      <c r="C12" s="110" t="s">
        <v>348</v>
      </c>
      <c r="D12" s="111">
        <v>0</v>
      </c>
      <c r="E12" s="112" t="s">
        <v>32</v>
      </c>
      <c r="F12" s="132" t="str">
        <f>IF(NOT(BatailleZendikar[[#This Row],[Qu.]]&gt;=1),"OUI","NON")</f>
        <v>OUI</v>
      </c>
      <c r="G12" s="1"/>
      <c r="H12" s="139">
        <f>IF(BatailleZendikar[[#This Row],[Qu.]]-1&lt;0,0,BatailleZendikar[[#This Row],[Qu.]]-1)</f>
        <v>0</v>
      </c>
      <c r="I12" s="141"/>
      <c r="J12" s="13"/>
      <c r="K12"/>
      <c r="L12"/>
      <c r="M12"/>
      <c r="N12" s="55"/>
      <c r="O12" s="55"/>
      <c r="P12" s="55"/>
      <c r="Q12" s="55"/>
      <c r="R12" s="55"/>
      <c r="S12" s="55"/>
      <c r="T12" s="55"/>
    </row>
    <row r="13" spans="2:20" x14ac:dyDescent="0.25">
      <c r="B13" s="113">
        <v>11</v>
      </c>
      <c r="C13" s="114" t="s">
        <v>349</v>
      </c>
      <c r="D13" s="111">
        <v>0</v>
      </c>
      <c r="E13" s="112" t="s">
        <v>39</v>
      </c>
      <c r="F13" s="132" t="str">
        <f>IF(NOT(BatailleZendikar[[#This Row],[Qu.]]&gt;=1),"OUI","NON")</f>
        <v>OUI</v>
      </c>
      <c r="G13" s="1"/>
      <c r="H13" s="139">
        <f>IF(BatailleZendikar[[#This Row],[Qu.]]-1&lt;0,0,BatailleZendikar[[#This Row],[Qu.]]-1)</f>
        <v>0</v>
      </c>
      <c r="I13" s="141"/>
      <c r="J13" s="13"/>
      <c r="K13"/>
      <c r="L13"/>
      <c r="M13"/>
      <c r="N13" s="55"/>
      <c r="O13" s="55"/>
      <c r="P13" s="55"/>
      <c r="Q13" s="55"/>
      <c r="R13" s="55"/>
      <c r="S13" s="55"/>
      <c r="T13" s="55"/>
    </row>
    <row r="14" spans="2:20" x14ac:dyDescent="0.25">
      <c r="B14" s="113">
        <v>12</v>
      </c>
      <c r="C14" s="114" t="s">
        <v>350</v>
      </c>
      <c r="D14" s="111">
        <v>1</v>
      </c>
      <c r="E14" s="112" t="s">
        <v>32</v>
      </c>
      <c r="F14" s="132" t="str">
        <f>IF(NOT(BatailleZendikar[[#This Row],[Qu.]]&gt;=1),"OUI","NON")</f>
        <v>NON</v>
      </c>
      <c r="G14" s="1"/>
      <c r="H14" s="139">
        <f>IF(BatailleZendikar[[#This Row],[Qu.]]-1&lt;0,0,BatailleZendikar[[#This Row],[Qu.]]-1)</f>
        <v>0</v>
      </c>
      <c r="I14" s="141"/>
      <c r="J14" s="13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113">
        <v>13</v>
      </c>
      <c r="C15" s="114" t="s">
        <v>351</v>
      </c>
      <c r="D15" s="111">
        <v>1</v>
      </c>
      <c r="E15" s="112" t="s">
        <v>32</v>
      </c>
      <c r="F15" s="132" t="str">
        <f>IF(NOT(BatailleZendikar[[#This Row],[Qu.]]&gt;=1),"OUI","NON")</f>
        <v>NON</v>
      </c>
      <c r="G15" s="1"/>
      <c r="H15" s="139">
        <f>IF(BatailleZendikar[[#This Row],[Qu.]]-1&lt;0,0,BatailleZendikar[[#This Row],[Qu.]]-1)</f>
        <v>0</v>
      </c>
      <c r="I15" s="141"/>
      <c r="J15" s="13"/>
      <c r="K15" s="54"/>
      <c r="L15" s="54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115">
        <v>14</v>
      </c>
      <c r="C16" s="116" t="s">
        <v>352</v>
      </c>
      <c r="D16" s="111">
        <v>0</v>
      </c>
      <c r="E16" s="112" t="s">
        <v>36</v>
      </c>
      <c r="F16" s="132" t="str">
        <f>IF(NOT(BatailleZendikar[[#This Row],[Qu.]]&gt;=1),"OUI","NON")</f>
        <v>OUI</v>
      </c>
      <c r="G16" s="1"/>
      <c r="H16" s="139">
        <f>IF(BatailleZendikar[[#This Row],[Qu.]]-1&lt;0,0,BatailleZendikar[[#This Row],[Qu.]]-1)</f>
        <v>0</v>
      </c>
      <c r="I16" s="141"/>
      <c r="J16" s="13"/>
      <c r="K16" s="55"/>
      <c r="L16" s="55"/>
      <c r="M16" s="55"/>
      <c r="N16" s="55"/>
      <c r="O16" s="55"/>
      <c r="P16" s="55"/>
      <c r="Q16" s="55"/>
      <c r="R16" s="55"/>
      <c r="S16" s="55"/>
      <c r="T16" s="55"/>
    </row>
    <row r="17" spans="2:10" x14ac:dyDescent="0.25">
      <c r="B17" s="109">
        <v>15</v>
      </c>
      <c r="C17" s="110" t="s">
        <v>353</v>
      </c>
      <c r="D17" s="111">
        <v>0</v>
      </c>
      <c r="E17" s="112" t="s">
        <v>39</v>
      </c>
      <c r="F17" s="132" t="str">
        <f>IF(NOT(BatailleZendikar[[#This Row],[Qu.]]&gt;=1),"OUI","NON")</f>
        <v>OUI</v>
      </c>
      <c r="G17" s="1"/>
      <c r="H17" s="139">
        <f>IF(BatailleZendikar[[#This Row],[Qu.]]-1&lt;0,0,BatailleZendikar[[#This Row],[Qu.]]-1)</f>
        <v>0</v>
      </c>
      <c r="I17" s="141"/>
      <c r="J17" s="13"/>
    </row>
    <row r="18" spans="2:10" x14ac:dyDescent="0.25">
      <c r="B18" s="115">
        <v>16</v>
      </c>
      <c r="C18" s="116" t="s">
        <v>354</v>
      </c>
      <c r="D18" s="111">
        <v>0</v>
      </c>
      <c r="E18" s="112" t="s">
        <v>36</v>
      </c>
      <c r="F18" s="132" t="str">
        <f>IF(NOT(BatailleZendikar[[#This Row],[Qu.]]&gt;=1),"OUI","NON")</f>
        <v>OUI</v>
      </c>
      <c r="G18" s="1"/>
      <c r="H18" s="139">
        <f>IF(BatailleZendikar[[#This Row],[Qu.]]-1&lt;0,0,BatailleZendikar[[#This Row],[Qu.]]-1)</f>
        <v>0</v>
      </c>
      <c r="I18" s="141"/>
      <c r="J18" s="13"/>
    </row>
    <row r="19" spans="2:10" ht="15" customHeight="1" x14ac:dyDescent="0.25">
      <c r="B19" s="113">
        <v>17</v>
      </c>
      <c r="C19" s="114" t="s">
        <v>355</v>
      </c>
      <c r="D19" s="111">
        <v>0</v>
      </c>
      <c r="E19" s="112" t="s">
        <v>39</v>
      </c>
      <c r="F19" s="132" t="str">
        <f>IF(NOT(BatailleZendikar[[#This Row],[Qu.]]&gt;=1),"OUI","NON")</f>
        <v>OUI</v>
      </c>
      <c r="G19" s="1"/>
      <c r="H19" s="139">
        <f>IF(BatailleZendikar[[#This Row],[Qu.]]-1&lt;0,0,BatailleZendikar[[#This Row],[Qu.]]-1)</f>
        <v>0</v>
      </c>
      <c r="I19" s="141"/>
      <c r="J19" s="13"/>
    </row>
    <row r="20" spans="2:10" ht="15" customHeight="1" x14ac:dyDescent="0.25">
      <c r="B20" s="115">
        <v>18</v>
      </c>
      <c r="C20" s="116" t="s">
        <v>356</v>
      </c>
      <c r="D20" s="111">
        <v>2</v>
      </c>
      <c r="E20" s="112" t="s">
        <v>36</v>
      </c>
      <c r="F20" s="132" t="str">
        <f>IF(NOT(BatailleZendikar[[#This Row],[Qu.]]&gt;=1),"OUI","NON")</f>
        <v>NON</v>
      </c>
      <c r="G20" s="1"/>
      <c r="H20" s="139">
        <f>IF(BatailleZendikar[[#This Row],[Qu.]]-1&lt;0,0,BatailleZendikar[[#This Row],[Qu.]]-1)</f>
        <v>1</v>
      </c>
      <c r="I20" s="141"/>
      <c r="J20" s="13"/>
    </row>
    <row r="21" spans="2:10" x14ac:dyDescent="0.25">
      <c r="B21" s="113">
        <v>19</v>
      </c>
      <c r="C21" s="114" t="s">
        <v>357</v>
      </c>
      <c r="D21" s="111">
        <v>1</v>
      </c>
      <c r="E21" s="112" t="s">
        <v>32</v>
      </c>
      <c r="F21" s="132" t="str">
        <f>IF(NOT(BatailleZendikar[[#This Row],[Qu.]]&gt;=1),"OUI","NON")</f>
        <v>NON</v>
      </c>
      <c r="G21" s="1"/>
      <c r="H21" s="139">
        <f>IF(BatailleZendikar[[#This Row],[Qu.]]-1&lt;0,0,BatailleZendikar[[#This Row],[Qu.]]-1)</f>
        <v>0</v>
      </c>
      <c r="I21" s="141"/>
      <c r="J21" s="13"/>
    </row>
    <row r="22" spans="2:10" x14ac:dyDescent="0.25">
      <c r="B22" s="109">
        <v>20</v>
      </c>
      <c r="C22" s="110" t="s">
        <v>358</v>
      </c>
      <c r="D22" s="111">
        <v>1</v>
      </c>
      <c r="E22" s="112" t="s">
        <v>32</v>
      </c>
      <c r="F22" s="132" t="str">
        <f>IF(NOT(BatailleZendikar[[#This Row],[Qu.]]&gt;=1),"OUI","NON")</f>
        <v>NON</v>
      </c>
      <c r="G22" s="1"/>
      <c r="H22" s="139">
        <f>IF(BatailleZendikar[[#This Row],[Qu.]]-1&lt;0,0,BatailleZendikar[[#This Row],[Qu.]]-1)</f>
        <v>0</v>
      </c>
      <c r="I22" s="141"/>
      <c r="J22" s="13"/>
    </row>
    <row r="23" spans="2:10" ht="15" customHeight="1" x14ac:dyDescent="0.25">
      <c r="B23" s="113">
        <v>21</v>
      </c>
      <c r="C23" s="114" t="s">
        <v>359</v>
      </c>
      <c r="D23" s="111">
        <v>1</v>
      </c>
      <c r="E23" s="112" t="s">
        <v>32</v>
      </c>
      <c r="F23" s="132" t="str">
        <f>IF(NOT(BatailleZendikar[[#This Row],[Qu.]]&gt;=1),"OUI","NON")</f>
        <v>NON</v>
      </c>
      <c r="G23" s="1"/>
      <c r="H23" s="139">
        <f>IF(BatailleZendikar[[#This Row],[Qu.]]-1&lt;0,0,BatailleZendikar[[#This Row],[Qu.]]-1)</f>
        <v>0</v>
      </c>
      <c r="I23" s="141"/>
      <c r="J23" s="13"/>
    </row>
    <row r="24" spans="2:10" ht="15" customHeight="1" x14ac:dyDescent="0.25">
      <c r="B24" s="113">
        <v>22</v>
      </c>
      <c r="C24" s="114" t="s">
        <v>360</v>
      </c>
      <c r="D24" s="111">
        <v>0</v>
      </c>
      <c r="E24" s="112" t="s">
        <v>50</v>
      </c>
      <c r="F24" s="132" t="str">
        <f>IF(NOT(BatailleZendikar[[#This Row],[Qu.]]&gt;=1),"OUI","NON")</f>
        <v>OUI</v>
      </c>
      <c r="G24" s="1"/>
      <c r="H24" s="139">
        <f>IF(BatailleZendikar[[#This Row],[Qu.]]-1&lt;0,0,BatailleZendikar[[#This Row],[Qu.]]-1)</f>
        <v>0</v>
      </c>
      <c r="I24" s="141"/>
      <c r="J24" s="13"/>
    </row>
    <row r="25" spans="2:10" x14ac:dyDescent="0.25">
      <c r="B25" s="113">
        <v>23</v>
      </c>
      <c r="C25" s="114" t="s">
        <v>361</v>
      </c>
      <c r="D25" s="111">
        <v>0</v>
      </c>
      <c r="E25" s="117" t="s">
        <v>36</v>
      </c>
      <c r="F25" s="132" t="str">
        <f>IF(NOT(BatailleZendikar[[#This Row],[Qu.]]&gt;=1),"OUI","NON")</f>
        <v>OUI</v>
      </c>
      <c r="G25" s="1"/>
      <c r="H25" s="139">
        <f>IF(BatailleZendikar[[#This Row],[Qu.]]-1&lt;0,0,BatailleZendikar[[#This Row],[Qu.]]-1)</f>
        <v>0</v>
      </c>
      <c r="I25" s="141"/>
      <c r="J25" s="13"/>
    </row>
    <row r="26" spans="2:10" x14ac:dyDescent="0.25">
      <c r="B26" s="113">
        <v>24</v>
      </c>
      <c r="C26" s="114" t="s">
        <v>362</v>
      </c>
      <c r="D26" s="111">
        <v>0</v>
      </c>
      <c r="E26" s="112" t="s">
        <v>36</v>
      </c>
      <c r="F26" s="132" t="str">
        <f>IF(NOT(BatailleZendikar[[#This Row],[Qu.]]&gt;=1),"OUI","NON")</f>
        <v>OUI</v>
      </c>
      <c r="G26" s="1"/>
      <c r="H26" s="139">
        <f>IF(BatailleZendikar[[#This Row],[Qu.]]-1&lt;0,0,BatailleZendikar[[#This Row],[Qu.]]-1)</f>
        <v>0</v>
      </c>
      <c r="I26" s="141"/>
      <c r="J26" s="13"/>
    </row>
    <row r="27" spans="2:10" x14ac:dyDescent="0.25">
      <c r="B27" s="113">
        <v>25</v>
      </c>
      <c r="C27" s="114" t="s">
        <v>363</v>
      </c>
      <c r="D27" s="111">
        <v>1</v>
      </c>
      <c r="E27" s="112" t="s">
        <v>32</v>
      </c>
      <c r="F27" s="132" t="str">
        <f>IF(NOT(BatailleZendikar[[#This Row],[Qu.]]&gt;=1),"OUI","NON")</f>
        <v>NON</v>
      </c>
      <c r="G27" s="1"/>
      <c r="H27" s="139">
        <f>IF(BatailleZendikar[[#This Row],[Qu.]]-1&lt;0,0,BatailleZendikar[[#This Row],[Qu.]]-1)</f>
        <v>0</v>
      </c>
      <c r="I27" s="141"/>
      <c r="J27" s="13"/>
    </row>
    <row r="28" spans="2:10" x14ac:dyDescent="0.25">
      <c r="B28" s="115">
        <v>26</v>
      </c>
      <c r="C28" s="116" t="s">
        <v>364</v>
      </c>
      <c r="D28" s="111">
        <v>0</v>
      </c>
      <c r="E28" s="112" t="s">
        <v>50</v>
      </c>
      <c r="F28" s="132" t="str">
        <f>IF(NOT(BatailleZendikar[[#This Row],[Qu.]]&gt;=1),"OUI","NON")</f>
        <v>OUI</v>
      </c>
      <c r="G28" s="1"/>
      <c r="H28" s="139">
        <f>IF(BatailleZendikar[[#This Row],[Qu.]]-1&lt;0,0,BatailleZendikar[[#This Row],[Qu.]]-1)</f>
        <v>0</v>
      </c>
      <c r="I28" s="141"/>
      <c r="J28" s="13"/>
    </row>
    <row r="29" spans="2:10" x14ac:dyDescent="0.25">
      <c r="B29" s="113">
        <v>27</v>
      </c>
      <c r="C29" s="114" t="s">
        <v>365</v>
      </c>
      <c r="D29" s="111">
        <v>2</v>
      </c>
      <c r="E29" s="112" t="s">
        <v>32</v>
      </c>
      <c r="F29" s="132" t="str">
        <f>IF(NOT(BatailleZendikar[[#This Row],[Qu.]]&gt;=1),"OUI","NON")</f>
        <v>NON</v>
      </c>
      <c r="G29" s="1"/>
      <c r="H29" s="139">
        <f>IF(BatailleZendikar[[#This Row],[Qu.]]-1&lt;0,0,BatailleZendikar[[#This Row],[Qu.]]-1)</f>
        <v>1</v>
      </c>
      <c r="I29" s="141"/>
      <c r="J29" s="13"/>
    </row>
    <row r="30" spans="2:10" x14ac:dyDescent="0.25">
      <c r="B30" s="109">
        <v>28</v>
      </c>
      <c r="C30" s="110" t="s">
        <v>366</v>
      </c>
      <c r="D30" s="111">
        <v>1</v>
      </c>
      <c r="E30" s="112" t="s">
        <v>32</v>
      </c>
      <c r="F30" s="132" t="str">
        <f>IF(NOT(BatailleZendikar[[#This Row],[Qu.]]&gt;=1),"OUI","NON")</f>
        <v>NON</v>
      </c>
      <c r="G30" s="1"/>
      <c r="H30" s="139">
        <f>IF(BatailleZendikar[[#This Row],[Qu.]]-1&lt;0,0,BatailleZendikar[[#This Row],[Qu.]]-1)</f>
        <v>0</v>
      </c>
      <c r="I30" s="141"/>
      <c r="J30" s="13"/>
    </row>
    <row r="31" spans="2:10" x14ac:dyDescent="0.25">
      <c r="B31" s="113">
        <v>29</v>
      </c>
      <c r="C31" s="114" t="s">
        <v>367</v>
      </c>
      <c r="D31" s="111">
        <v>0</v>
      </c>
      <c r="E31" s="112" t="s">
        <v>39</v>
      </c>
      <c r="F31" s="132" t="str">
        <f>IF(NOT(BatailleZendikar[[#This Row],[Qu.]]&gt;=1),"OUI","NON")</f>
        <v>OUI</v>
      </c>
      <c r="G31" s="1"/>
      <c r="H31" s="139">
        <f>IF(BatailleZendikar[[#This Row],[Qu.]]-1&lt;0,0,BatailleZendikar[[#This Row],[Qu.]]-1)</f>
        <v>0</v>
      </c>
      <c r="I31" s="141"/>
      <c r="J31" s="13"/>
    </row>
    <row r="32" spans="2:10" x14ac:dyDescent="0.25">
      <c r="B32" s="113">
        <v>30</v>
      </c>
      <c r="C32" s="114" t="s">
        <v>368</v>
      </c>
      <c r="D32" s="111">
        <v>1</v>
      </c>
      <c r="E32" s="112" t="s">
        <v>32</v>
      </c>
      <c r="F32" s="132" t="str">
        <f>IF(NOT(BatailleZendikar[[#This Row],[Qu.]]&gt;=1),"OUI","NON")</f>
        <v>NON</v>
      </c>
      <c r="G32" s="1"/>
      <c r="H32" s="139">
        <f>IF(BatailleZendikar[[#This Row],[Qu.]]-1&lt;0,0,BatailleZendikar[[#This Row],[Qu.]]-1)</f>
        <v>0</v>
      </c>
      <c r="I32" s="141"/>
      <c r="J32" s="13"/>
    </row>
    <row r="33" spans="2:12" x14ac:dyDescent="0.25">
      <c r="B33" s="113">
        <v>31</v>
      </c>
      <c r="C33" s="114" t="s">
        <v>369</v>
      </c>
      <c r="D33" s="111">
        <v>0</v>
      </c>
      <c r="E33" s="112" t="s">
        <v>50</v>
      </c>
      <c r="F33" s="132" t="str">
        <f>IF(NOT(BatailleZendikar[[#This Row],[Qu.]]&gt;=1),"OUI","NON")</f>
        <v>OUI</v>
      </c>
      <c r="G33" s="1"/>
      <c r="H33" s="139">
        <f>IF(BatailleZendikar[[#This Row],[Qu.]]-1&lt;0,0,BatailleZendikar[[#This Row],[Qu.]]-1)</f>
        <v>0</v>
      </c>
      <c r="I33" s="141"/>
      <c r="J33" s="13"/>
      <c r="K33" s="55"/>
      <c r="L33" s="55"/>
    </row>
    <row r="34" spans="2:12" x14ac:dyDescent="0.25">
      <c r="B34" s="109">
        <v>32</v>
      </c>
      <c r="C34" s="110" t="s">
        <v>370</v>
      </c>
      <c r="D34" s="111">
        <v>1</v>
      </c>
      <c r="E34" s="112" t="s">
        <v>32</v>
      </c>
      <c r="F34" s="132" t="str">
        <f>IF(NOT(BatailleZendikar[[#This Row],[Qu.]]&gt;=1),"OUI","NON")</f>
        <v>NON</v>
      </c>
      <c r="G34" s="1"/>
      <c r="H34" s="139">
        <f>IF(BatailleZendikar[[#This Row],[Qu.]]-1&lt;0,0,BatailleZendikar[[#This Row],[Qu.]]-1)</f>
        <v>0</v>
      </c>
      <c r="I34" s="141"/>
      <c r="J34" s="13"/>
      <c r="K34" s="46"/>
      <c r="L34" s="46"/>
    </row>
    <row r="35" spans="2:12" x14ac:dyDescent="0.25">
      <c r="B35" s="113">
        <v>33</v>
      </c>
      <c r="C35" s="114" t="s">
        <v>371</v>
      </c>
      <c r="D35" s="111">
        <v>1</v>
      </c>
      <c r="E35" s="112" t="s">
        <v>32</v>
      </c>
      <c r="F35" s="132" t="str">
        <f>IF(NOT(BatailleZendikar[[#This Row],[Qu.]]&gt;=1),"OUI","NON")</f>
        <v>NON</v>
      </c>
      <c r="G35" s="1"/>
      <c r="H35" s="139">
        <f>IF(BatailleZendikar[[#This Row],[Qu.]]-1&lt;0,0,BatailleZendikar[[#This Row],[Qu.]]-1)</f>
        <v>0</v>
      </c>
      <c r="I35" s="141"/>
      <c r="J35" s="13"/>
      <c r="K35" s="55"/>
      <c r="L35" s="55"/>
    </row>
    <row r="36" spans="2:12" x14ac:dyDescent="0.25">
      <c r="B36" s="113">
        <v>34</v>
      </c>
      <c r="C36" s="114" t="s">
        <v>372</v>
      </c>
      <c r="D36" s="111">
        <v>0</v>
      </c>
      <c r="E36" s="112" t="s">
        <v>36</v>
      </c>
      <c r="F36" s="132" t="str">
        <f>IF(NOT(BatailleZendikar[[#This Row],[Qu.]]&gt;=1),"OUI","NON")</f>
        <v>OUI</v>
      </c>
      <c r="G36" s="1"/>
      <c r="H36" s="139">
        <f>IF(BatailleZendikar[[#This Row],[Qu.]]-1&lt;0,0,BatailleZendikar[[#This Row],[Qu.]]-1)</f>
        <v>0</v>
      </c>
      <c r="I36" s="141"/>
      <c r="J36" s="13"/>
      <c r="K36" s="55"/>
      <c r="L36" s="55"/>
    </row>
    <row r="37" spans="2:12" x14ac:dyDescent="0.25">
      <c r="B37" s="113">
        <v>35</v>
      </c>
      <c r="C37" s="114" t="s">
        <v>373</v>
      </c>
      <c r="D37" s="111">
        <v>1</v>
      </c>
      <c r="E37" s="112" t="s">
        <v>32</v>
      </c>
      <c r="F37" s="132" t="str">
        <f>IF(NOT(BatailleZendikar[[#This Row],[Qu.]]&gt;=1),"OUI","NON")</f>
        <v>NON</v>
      </c>
      <c r="G37" s="1"/>
      <c r="H37" s="139">
        <f>IF(BatailleZendikar[[#This Row],[Qu.]]-1&lt;0,0,BatailleZendikar[[#This Row],[Qu.]]-1)</f>
        <v>0</v>
      </c>
      <c r="I37" s="141"/>
      <c r="J37" s="13"/>
      <c r="K37" s="55"/>
      <c r="L37" s="55"/>
    </row>
    <row r="38" spans="2:12" x14ac:dyDescent="0.25">
      <c r="B38" s="113">
        <v>36</v>
      </c>
      <c r="C38" s="114" t="s">
        <v>374</v>
      </c>
      <c r="D38" s="111">
        <v>1</v>
      </c>
      <c r="E38" s="112" t="s">
        <v>36</v>
      </c>
      <c r="F38" s="132" t="str">
        <f>IF(NOT(BatailleZendikar[[#This Row],[Qu.]]&gt;=1),"OUI","NON")</f>
        <v>NON</v>
      </c>
      <c r="G38" s="1"/>
      <c r="H38" s="139">
        <f>IF(BatailleZendikar[[#This Row],[Qu.]]-1&lt;0,0,BatailleZendikar[[#This Row],[Qu.]]-1)</f>
        <v>0</v>
      </c>
      <c r="I38" s="141"/>
      <c r="J38" s="13"/>
      <c r="K38" s="55"/>
      <c r="L38" s="55"/>
    </row>
    <row r="39" spans="2:12" x14ac:dyDescent="0.25">
      <c r="B39" s="113">
        <v>37</v>
      </c>
      <c r="C39" s="114" t="s">
        <v>375</v>
      </c>
      <c r="D39" s="111">
        <v>1</v>
      </c>
      <c r="E39" s="112" t="s">
        <v>50</v>
      </c>
      <c r="F39" s="132" t="str">
        <f>IF(NOT(BatailleZendikar[[#This Row],[Qu.]]&gt;=1),"OUI","NON")</f>
        <v>NON</v>
      </c>
      <c r="G39" s="1"/>
      <c r="H39" s="139">
        <f>IF(BatailleZendikar[[#This Row],[Qu.]]-1&lt;0,0,BatailleZendikar[[#This Row],[Qu.]]-1)</f>
        <v>0</v>
      </c>
      <c r="I39" s="141"/>
      <c r="J39" s="13"/>
      <c r="K39" s="55"/>
      <c r="L39" s="55"/>
    </row>
    <row r="40" spans="2:12" x14ac:dyDescent="0.25">
      <c r="B40" s="113">
        <v>38</v>
      </c>
      <c r="C40" s="114" t="s">
        <v>376</v>
      </c>
      <c r="D40" s="111">
        <v>0</v>
      </c>
      <c r="E40" s="112" t="s">
        <v>32</v>
      </c>
      <c r="F40" s="132" t="str">
        <f>IF(NOT(BatailleZendikar[[#This Row],[Qu.]]&gt;=1),"OUI","NON")</f>
        <v>OUI</v>
      </c>
      <c r="G40" s="1"/>
      <c r="H40" s="139">
        <f>IF(BatailleZendikar[[#This Row],[Qu.]]-1&lt;0,0,BatailleZendikar[[#This Row],[Qu.]]-1)</f>
        <v>0</v>
      </c>
      <c r="I40" s="141"/>
      <c r="J40" s="13"/>
      <c r="K40" s="55"/>
      <c r="L40" s="55"/>
    </row>
    <row r="41" spans="2:12" x14ac:dyDescent="0.25">
      <c r="B41" s="113">
        <v>39</v>
      </c>
      <c r="C41" s="114" t="s">
        <v>377</v>
      </c>
      <c r="D41" s="111">
        <v>0</v>
      </c>
      <c r="E41" s="112" t="s">
        <v>32</v>
      </c>
      <c r="F41" s="132" t="str">
        <f>IF(NOT(BatailleZendikar[[#This Row],[Qu.]]&gt;=1),"OUI","NON")</f>
        <v>OUI</v>
      </c>
      <c r="G41" s="1"/>
      <c r="H41" s="139">
        <f>IF(BatailleZendikar[[#This Row],[Qu.]]-1&lt;0,0,BatailleZendikar[[#This Row],[Qu.]]-1)</f>
        <v>0</v>
      </c>
      <c r="I41" s="141"/>
      <c r="J41" s="13"/>
      <c r="K41" s="55"/>
      <c r="L41" s="55"/>
    </row>
    <row r="42" spans="2:12" x14ac:dyDescent="0.25">
      <c r="B42" s="115">
        <v>40</v>
      </c>
      <c r="C42" s="116" t="s">
        <v>378</v>
      </c>
      <c r="D42" s="111">
        <v>0</v>
      </c>
      <c r="E42" s="112" t="s">
        <v>32</v>
      </c>
      <c r="F42" s="132" t="str">
        <f>IF(NOT(BatailleZendikar[[#This Row],[Qu.]]&gt;=1),"OUI","NON")</f>
        <v>OUI</v>
      </c>
      <c r="G42" s="1"/>
      <c r="H42" s="139">
        <f>IF(BatailleZendikar[[#This Row],[Qu.]]-1&lt;0,0,BatailleZendikar[[#This Row],[Qu.]]-1)</f>
        <v>0</v>
      </c>
      <c r="I42" s="141"/>
      <c r="J42" s="13"/>
      <c r="K42" s="55"/>
      <c r="L42" s="55"/>
    </row>
    <row r="43" spans="2:12" x14ac:dyDescent="0.25">
      <c r="B43" s="113">
        <v>41</v>
      </c>
      <c r="C43" s="114" t="s">
        <v>379</v>
      </c>
      <c r="D43" s="111">
        <v>0</v>
      </c>
      <c r="E43" s="112" t="s">
        <v>36</v>
      </c>
      <c r="F43" s="132" t="str">
        <f>IF(NOT(BatailleZendikar[[#This Row],[Qu.]]&gt;=1),"OUI","NON")</f>
        <v>OUI</v>
      </c>
      <c r="G43" s="1"/>
      <c r="H43" s="139">
        <f>IF(BatailleZendikar[[#This Row],[Qu.]]-1&lt;0,0,BatailleZendikar[[#This Row],[Qu.]]-1)</f>
        <v>0</v>
      </c>
      <c r="I43" s="141"/>
      <c r="J43" s="13"/>
      <c r="K43" s="55"/>
      <c r="L43" s="55"/>
    </row>
    <row r="44" spans="2:12" x14ac:dyDescent="0.25">
      <c r="B44" s="113">
        <v>42</v>
      </c>
      <c r="C44" s="114" t="s">
        <v>380</v>
      </c>
      <c r="D44" s="111">
        <v>0</v>
      </c>
      <c r="E44" s="112" t="s">
        <v>50</v>
      </c>
      <c r="F44" s="132" t="str">
        <f>IF(NOT(BatailleZendikar[[#This Row],[Qu.]]&gt;=1),"OUI","NON")</f>
        <v>OUI</v>
      </c>
      <c r="G44" s="1"/>
      <c r="H44" s="139">
        <f>IF(BatailleZendikar[[#This Row],[Qu.]]-1&lt;0,0,BatailleZendikar[[#This Row],[Qu.]]-1)</f>
        <v>0</v>
      </c>
      <c r="I44" s="141"/>
      <c r="J44" s="13"/>
      <c r="K44" s="55"/>
      <c r="L44" s="55"/>
    </row>
    <row r="45" spans="2:12" x14ac:dyDescent="0.25">
      <c r="B45" s="113">
        <v>43</v>
      </c>
      <c r="C45" s="114" t="s">
        <v>381</v>
      </c>
      <c r="D45" s="111">
        <v>0</v>
      </c>
      <c r="E45" s="112" t="s">
        <v>39</v>
      </c>
      <c r="F45" s="132" t="str">
        <f>IF(NOT(BatailleZendikar[[#This Row],[Qu.]]&gt;=1),"OUI","NON")</f>
        <v>OUI</v>
      </c>
      <c r="G45" s="1"/>
      <c r="H45" s="139">
        <f>IF(BatailleZendikar[[#This Row],[Qu.]]-1&lt;0,0,BatailleZendikar[[#This Row],[Qu.]]-1)</f>
        <v>0</v>
      </c>
      <c r="I45" s="141"/>
      <c r="J45" s="13"/>
      <c r="K45" s="55"/>
      <c r="L45" s="55"/>
    </row>
    <row r="46" spans="2:12" x14ac:dyDescent="0.25">
      <c r="B46" s="113">
        <v>44</v>
      </c>
      <c r="C46" s="114" t="s">
        <v>382</v>
      </c>
      <c r="D46" s="111">
        <v>0</v>
      </c>
      <c r="E46" s="112" t="s">
        <v>36</v>
      </c>
      <c r="F46" s="132" t="str">
        <f>IF(NOT(BatailleZendikar[[#This Row],[Qu.]]&gt;=1),"OUI","NON")</f>
        <v>OUI</v>
      </c>
      <c r="G46" s="1"/>
      <c r="H46" s="139">
        <f>IF(BatailleZendikar[[#This Row],[Qu.]]-1&lt;0,0,BatailleZendikar[[#This Row],[Qu.]]-1)</f>
        <v>0</v>
      </c>
      <c r="I46" s="141"/>
      <c r="J46" s="13"/>
      <c r="K46" s="55"/>
      <c r="L46" s="55"/>
    </row>
    <row r="47" spans="2:12" x14ac:dyDescent="0.25">
      <c r="B47" s="113">
        <v>45</v>
      </c>
      <c r="C47" s="114" t="s">
        <v>383</v>
      </c>
      <c r="D47" s="111">
        <v>0</v>
      </c>
      <c r="E47" s="112" t="s">
        <v>36</v>
      </c>
      <c r="F47" s="132" t="str">
        <f>IF(NOT(BatailleZendikar[[#This Row],[Qu.]]&gt;=1),"OUI","NON")</f>
        <v>OUI</v>
      </c>
      <c r="G47" s="1"/>
      <c r="H47" s="139">
        <f>IF(BatailleZendikar[[#This Row],[Qu.]]-1&lt;0,0,BatailleZendikar[[#This Row],[Qu.]]-1)</f>
        <v>0</v>
      </c>
      <c r="I47" s="141"/>
      <c r="J47" s="13"/>
      <c r="K47" s="55"/>
      <c r="L47" s="55"/>
    </row>
    <row r="48" spans="2:12" x14ac:dyDescent="0.25">
      <c r="B48" s="113">
        <v>46</v>
      </c>
      <c r="C48" s="114" t="s">
        <v>384</v>
      </c>
      <c r="D48" s="111">
        <v>0</v>
      </c>
      <c r="E48" s="112" t="s">
        <v>36</v>
      </c>
      <c r="F48" s="132" t="str">
        <f>IF(NOT(BatailleZendikar[[#This Row],[Qu.]]&gt;=1),"OUI","NON")</f>
        <v>OUI</v>
      </c>
      <c r="G48" s="1"/>
      <c r="H48" s="139">
        <f>IF(BatailleZendikar[[#This Row],[Qu.]]-1&lt;0,0,BatailleZendikar[[#This Row],[Qu.]]-1)</f>
        <v>0</v>
      </c>
      <c r="I48" s="141"/>
      <c r="J48" s="13"/>
      <c r="K48" s="55"/>
      <c r="L48" s="55"/>
    </row>
    <row r="49" spans="2:10" x14ac:dyDescent="0.25">
      <c r="B49" s="113">
        <v>47</v>
      </c>
      <c r="C49" s="114" t="s">
        <v>385</v>
      </c>
      <c r="D49" s="111">
        <v>0</v>
      </c>
      <c r="E49" s="112" t="s">
        <v>32</v>
      </c>
      <c r="F49" s="132" t="str">
        <f>IF(NOT(BatailleZendikar[[#This Row],[Qu.]]&gt;=1),"OUI","NON")</f>
        <v>OUI</v>
      </c>
      <c r="G49" s="1"/>
      <c r="H49" s="139">
        <f>IF(BatailleZendikar[[#This Row],[Qu.]]-1&lt;0,0,BatailleZendikar[[#This Row],[Qu.]]-1)</f>
        <v>0</v>
      </c>
      <c r="I49" s="141"/>
      <c r="J49" s="13"/>
    </row>
    <row r="50" spans="2:10" x14ac:dyDescent="0.25">
      <c r="B50" s="113">
        <v>48</v>
      </c>
      <c r="C50" s="114" t="s">
        <v>386</v>
      </c>
      <c r="D50" s="111">
        <v>1</v>
      </c>
      <c r="E50" s="112" t="s">
        <v>32</v>
      </c>
      <c r="F50" s="132" t="str">
        <f>IF(NOT(BatailleZendikar[[#This Row],[Qu.]]&gt;=1),"OUI","NON")</f>
        <v>NON</v>
      </c>
      <c r="G50" s="1"/>
      <c r="H50" s="139">
        <f>IF(BatailleZendikar[[#This Row],[Qu.]]-1&lt;0,0,BatailleZendikar[[#This Row],[Qu.]]-1)</f>
        <v>0</v>
      </c>
      <c r="I50" s="141"/>
      <c r="J50" s="13"/>
    </row>
    <row r="51" spans="2:10" x14ac:dyDescent="0.25">
      <c r="B51" s="113">
        <v>49</v>
      </c>
      <c r="C51" s="114" t="s">
        <v>387</v>
      </c>
      <c r="D51" s="111">
        <v>0</v>
      </c>
      <c r="E51" s="112" t="s">
        <v>32</v>
      </c>
      <c r="F51" s="132" t="str">
        <f>IF(NOT(BatailleZendikar[[#This Row],[Qu.]]&gt;=1),"OUI","NON")</f>
        <v>OUI</v>
      </c>
      <c r="G51" s="1"/>
      <c r="H51" s="139">
        <f>IF(BatailleZendikar[[#This Row],[Qu.]]-1&lt;0,0,BatailleZendikar[[#This Row],[Qu.]]-1)</f>
        <v>0</v>
      </c>
      <c r="I51" s="141"/>
      <c r="J51" s="13"/>
    </row>
    <row r="52" spans="2:10" x14ac:dyDescent="0.25">
      <c r="B52" s="113">
        <v>50</v>
      </c>
      <c r="C52" s="114" t="s">
        <v>388</v>
      </c>
      <c r="D52" s="111">
        <v>1</v>
      </c>
      <c r="E52" s="112" t="s">
        <v>36</v>
      </c>
      <c r="F52" s="132" t="str">
        <f>IF(NOT(BatailleZendikar[[#This Row],[Qu.]]&gt;=1),"OUI","NON")</f>
        <v>NON</v>
      </c>
      <c r="G52" s="1"/>
      <c r="H52" s="139">
        <f>IF(BatailleZendikar[[#This Row],[Qu.]]-1&lt;0,0,BatailleZendikar[[#This Row],[Qu.]]-1)</f>
        <v>0</v>
      </c>
      <c r="I52" s="141"/>
      <c r="J52" s="13"/>
    </row>
    <row r="53" spans="2:10" x14ac:dyDescent="0.25">
      <c r="B53" s="113">
        <v>51</v>
      </c>
      <c r="C53" s="114" t="s">
        <v>389</v>
      </c>
      <c r="D53" s="111">
        <v>0</v>
      </c>
      <c r="E53" s="112" t="s">
        <v>32</v>
      </c>
      <c r="F53" s="132" t="str">
        <f>IF(NOT(BatailleZendikar[[#This Row],[Qu.]]&gt;=1),"OUI","NON")</f>
        <v>OUI</v>
      </c>
      <c r="G53" s="1"/>
      <c r="H53" s="139">
        <f>IF(BatailleZendikar[[#This Row],[Qu.]]-1&lt;0,0,BatailleZendikar[[#This Row],[Qu.]]-1)</f>
        <v>0</v>
      </c>
      <c r="I53" s="141"/>
      <c r="J53" s="13"/>
    </row>
    <row r="54" spans="2:10" x14ac:dyDescent="0.25">
      <c r="B54" s="113">
        <v>52</v>
      </c>
      <c r="C54" s="114" t="s">
        <v>390</v>
      </c>
      <c r="D54" s="111">
        <v>0</v>
      </c>
      <c r="E54" s="112" t="s">
        <v>32</v>
      </c>
      <c r="F54" s="132" t="str">
        <f>IF(NOT(BatailleZendikar[[#This Row],[Qu.]]&gt;=1),"OUI","NON")</f>
        <v>OUI</v>
      </c>
      <c r="G54" s="1"/>
      <c r="H54" s="139">
        <f>IF(BatailleZendikar[[#This Row],[Qu.]]-1&lt;0,0,BatailleZendikar[[#This Row],[Qu.]]-1)</f>
        <v>0</v>
      </c>
      <c r="I54" s="141"/>
      <c r="J54" s="13"/>
    </row>
    <row r="55" spans="2:10" x14ac:dyDescent="0.25">
      <c r="B55" s="113">
        <v>53</v>
      </c>
      <c r="C55" s="114" t="s">
        <v>391</v>
      </c>
      <c r="D55" s="111">
        <v>0</v>
      </c>
      <c r="E55" s="112" t="s">
        <v>36</v>
      </c>
      <c r="F55" s="132" t="str">
        <f>IF(NOT(BatailleZendikar[[#This Row],[Qu.]]&gt;=1),"OUI","NON")</f>
        <v>OUI</v>
      </c>
      <c r="G55" s="1"/>
      <c r="H55" s="139">
        <f>IF(BatailleZendikar[[#This Row],[Qu.]]-1&lt;0,0,BatailleZendikar[[#This Row],[Qu.]]-1)</f>
        <v>0</v>
      </c>
      <c r="I55" s="141"/>
      <c r="J55" s="13"/>
    </row>
    <row r="56" spans="2:10" x14ac:dyDescent="0.25">
      <c r="B56" s="113">
        <v>54</v>
      </c>
      <c r="C56" s="114" t="s">
        <v>392</v>
      </c>
      <c r="D56" s="111">
        <v>0</v>
      </c>
      <c r="E56" s="112" t="s">
        <v>36</v>
      </c>
      <c r="F56" s="132" t="str">
        <f>IF(NOT(BatailleZendikar[[#This Row],[Qu.]]&gt;=1),"OUI","NON")</f>
        <v>OUI</v>
      </c>
      <c r="G56" s="1"/>
      <c r="H56" s="139">
        <f>IF(BatailleZendikar[[#This Row],[Qu.]]-1&lt;0,0,BatailleZendikar[[#This Row],[Qu.]]-1)</f>
        <v>0</v>
      </c>
      <c r="I56" s="141"/>
      <c r="J56" s="13"/>
    </row>
    <row r="57" spans="2:10" x14ac:dyDescent="0.25">
      <c r="B57" s="113">
        <v>55</v>
      </c>
      <c r="C57" s="114" t="s">
        <v>393</v>
      </c>
      <c r="D57" s="111">
        <v>0</v>
      </c>
      <c r="E57" s="112" t="s">
        <v>32</v>
      </c>
      <c r="F57" s="132" t="str">
        <f>IF(NOT(BatailleZendikar[[#This Row],[Qu.]]&gt;=1),"OUI","NON")</f>
        <v>OUI</v>
      </c>
      <c r="G57" s="1"/>
      <c r="H57" s="139">
        <f>IF(BatailleZendikar[[#This Row],[Qu.]]-1&lt;0,0,BatailleZendikar[[#This Row],[Qu.]]-1)</f>
        <v>0</v>
      </c>
      <c r="I57" s="141"/>
      <c r="J57" s="13"/>
    </row>
    <row r="58" spans="2:10" x14ac:dyDescent="0.25">
      <c r="B58" s="113">
        <v>56</v>
      </c>
      <c r="C58" s="114" t="s">
        <v>394</v>
      </c>
      <c r="D58" s="111">
        <v>0</v>
      </c>
      <c r="E58" s="112" t="s">
        <v>36</v>
      </c>
      <c r="F58" s="132" t="str">
        <f>IF(NOT(BatailleZendikar[[#This Row],[Qu.]]&gt;=1),"OUI","NON")</f>
        <v>OUI</v>
      </c>
      <c r="G58" s="1"/>
      <c r="H58" s="139">
        <f>IF(BatailleZendikar[[#This Row],[Qu.]]-1&lt;0,0,BatailleZendikar[[#This Row],[Qu.]]-1)</f>
        <v>0</v>
      </c>
      <c r="I58" s="141"/>
      <c r="J58" s="13"/>
    </row>
    <row r="59" spans="2:10" x14ac:dyDescent="0.25">
      <c r="B59" s="113">
        <v>57</v>
      </c>
      <c r="C59" s="114" t="s">
        <v>395</v>
      </c>
      <c r="D59" s="111">
        <v>0</v>
      </c>
      <c r="E59" s="112" t="s">
        <v>50</v>
      </c>
      <c r="F59" s="132" t="str">
        <f>IF(NOT(BatailleZendikar[[#This Row],[Qu.]]&gt;=1),"OUI","NON")</f>
        <v>OUI</v>
      </c>
      <c r="G59" s="1"/>
      <c r="H59" s="139">
        <f>IF(BatailleZendikar[[#This Row],[Qu.]]-1&lt;0,0,BatailleZendikar[[#This Row],[Qu.]]-1)</f>
        <v>0</v>
      </c>
      <c r="I59" s="141"/>
      <c r="J59" s="13"/>
    </row>
    <row r="60" spans="2:10" x14ac:dyDescent="0.25">
      <c r="B60" s="113">
        <v>58</v>
      </c>
      <c r="C60" s="114" t="s">
        <v>396</v>
      </c>
      <c r="D60" s="111">
        <v>0</v>
      </c>
      <c r="E60" s="112" t="s">
        <v>32</v>
      </c>
      <c r="F60" s="132" t="str">
        <f>IF(NOT(BatailleZendikar[[#This Row],[Qu.]]&gt;=1),"OUI","NON")</f>
        <v>OUI</v>
      </c>
      <c r="G60" s="1"/>
      <c r="H60" s="139">
        <f>IF(BatailleZendikar[[#This Row],[Qu.]]-1&lt;0,0,BatailleZendikar[[#This Row],[Qu.]]-1)</f>
        <v>0</v>
      </c>
      <c r="I60" s="141"/>
      <c r="J60" s="13"/>
    </row>
    <row r="61" spans="2:10" x14ac:dyDescent="0.25">
      <c r="B61" s="113">
        <v>59</v>
      </c>
      <c r="C61" s="114" t="s">
        <v>397</v>
      </c>
      <c r="D61" s="111">
        <v>0</v>
      </c>
      <c r="E61" s="112" t="s">
        <v>36</v>
      </c>
      <c r="F61" s="132" t="str">
        <f>IF(NOT(BatailleZendikar[[#This Row],[Qu.]]&gt;=1),"OUI","NON")</f>
        <v>OUI</v>
      </c>
      <c r="G61" s="1"/>
      <c r="H61" s="139">
        <f>IF(BatailleZendikar[[#This Row],[Qu.]]-1&lt;0,0,BatailleZendikar[[#This Row],[Qu.]]-1)</f>
        <v>0</v>
      </c>
      <c r="I61" s="141"/>
      <c r="J61" s="13"/>
    </row>
    <row r="62" spans="2:10" x14ac:dyDescent="0.25">
      <c r="B62" s="115">
        <v>60</v>
      </c>
      <c r="C62" s="114" t="s">
        <v>398</v>
      </c>
      <c r="D62" s="111">
        <v>1</v>
      </c>
      <c r="E62" s="112" t="s">
        <v>32</v>
      </c>
      <c r="F62" s="132" t="str">
        <f>IF(NOT(BatailleZendikar[[#This Row],[Qu.]]&gt;=1),"OUI","NON")</f>
        <v>NON</v>
      </c>
      <c r="G62" s="1"/>
      <c r="H62" s="139">
        <f>IF(BatailleZendikar[[#This Row],[Qu.]]-1&lt;0,0,BatailleZendikar[[#This Row],[Qu.]]-1)</f>
        <v>0</v>
      </c>
      <c r="I62" s="141"/>
      <c r="J62" s="13"/>
    </row>
    <row r="63" spans="2:10" x14ac:dyDescent="0.25">
      <c r="B63" s="113">
        <v>61</v>
      </c>
      <c r="C63" s="114" t="s">
        <v>399</v>
      </c>
      <c r="D63" s="111">
        <v>0</v>
      </c>
      <c r="E63" s="112" t="s">
        <v>32</v>
      </c>
      <c r="F63" s="132" t="str">
        <f>IF(NOT(BatailleZendikar[[#This Row],[Qu.]]&gt;=1),"OUI","NON")</f>
        <v>OUI</v>
      </c>
      <c r="G63" s="1"/>
      <c r="H63" s="139">
        <f>IF(BatailleZendikar[[#This Row],[Qu.]]-1&lt;0,0,BatailleZendikar[[#This Row],[Qu.]]-1)</f>
        <v>0</v>
      </c>
      <c r="I63" s="141"/>
      <c r="J63" s="13"/>
    </row>
    <row r="64" spans="2:10" x14ac:dyDescent="0.25">
      <c r="B64" s="113">
        <v>62</v>
      </c>
      <c r="C64" s="114" t="s">
        <v>400</v>
      </c>
      <c r="D64" s="111">
        <v>0</v>
      </c>
      <c r="E64" s="112" t="s">
        <v>32</v>
      </c>
      <c r="F64" s="132" t="str">
        <f>IF(NOT(BatailleZendikar[[#This Row],[Qu.]]&gt;=1),"OUI","NON")</f>
        <v>OUI</v>
      </c>
      <c r="G64" s="1"/>
      <c r="H64" s="139">
        <f>IF(BatailleZendikar[[#This Row],[Qu.]]-1&lt;0,0,BatailleZendikar[[#This Row],[Qu.]]-1)</f>
        <v>0</v>
      </c>
      <c r="I64" s="141"/>
      <c r="J64" s="13"/>
    </row>
    <row r="65" spans="2:10" x14ac:dyDescent="0.25">
      <c r="B65" s="113">
        <v>63</v>
      </c>
      <c r="C65" s="114" t="s">
        <v>401</v>
      </c>
      <c r="D65" s="111">
        <v>0</v>
      </c>
      <c r="E65" s="112" t="s">
        <v>32</v>
      </c>
      <c r="F65" s="132" t="str">
        <f>IF(NOT(BatailleZendikar[[#This Row],[Qu.]]&gt;=1),"OUI","NON")</f>
        <v>OUI</v>
      </c>
      <c r="G65" s="1"/>
      <c r="H65" s="139">
        <f>IF(BatailleZendikar[[#This Row],[Qu.]]-1&lt;0,0,BatailleZendikar[[#This Row],[Qu.]]-1)</f>
        <v>0</v>
      </c>
      <c r="I65" s="141"/>
      <c r="J65" s="13"/>
    </row>
    <row r="66" spans="2:10" x14ac:dyDescent="0.25">
      <c r="B66" s="115">
        <v>64</v>
      </c>
      <c r="C66" s="116" t="s">
        <v>402</v>
      </c>
      <c r="D66" s="111">
        <v>0</v>
      </c>
      <c r="E66" s="112" t="s">
        <v>36</v>
      </c>
      <c r="F66" s="132" t="str">
        <f>IF(NOT(BatailleZendikar[[#This Row],[Qu.]]&gt;=1),"OUI","NON")</f>
        <v>OUI</v>
      </c>
      <c r="G66" s="1"/>
      <c r="H66" s="139">
        <f>IF(BatailleZendikar[[#This Row],[Qu.]]-1&lt;0,0,BatailleZendikar[[#This Row],[Qu.]]-1)</f>
        <v>0</v>
      </c>
      <c r="I66" s="141"/>
      <c r="J66" s="13"/>
    </row>
    <row r="67" spans="2:10" x14ac:dyDescent="0.25">
      <c r="B67" s="113">
        <v>65</v>
      </c>
      <c r="C67" s="114" t="s">
        <v>403</v>
      </c>
      <c r="D67" s="111">
        <v>0</v>
      </c>
      <c r="E67" s="112" t="s">
        <v>32</v>
      </c>
      <c r="F67" s="132" t="str">
        <f>IF(NOT(BatailleZendikar[[#This Row],[Qu.]]&gt;=1),"OUI","NON")</f>
        <v>OUI</v>
      </c>
      <c r="G67" s="1"/>
      <c r="H67" s="139">
        <f>IF(BatailleZendikar[[#This Row],[Qu.]]-1&lt;0,0,BatailleZendikar[[#This Row],[Qu.]]-1)</f>
        <v>0</v>
      </c>
      <c r="I67" s="141"/>
      <c r="J67" s="13"/>
    </row>
    <row r="68" spans="2:10" x14ac:dyDescent="0.25">
      <c r="B68" s="113">
        <v>66</v>
      </c>
      <c r="C68" s="114" t="s">
        <v>404</v>
      </c>
      <c r="D68" s="111">
        <v>0</v>
      </c>
      <c r="E68" s="112" t="s">
        <v>32</v>
      </c>
      <c r="F68" s="132" t="str">
        <f>IF(NOT(BatailleZendikar[[#This Row],[Qu.]]&gt;=1),"OUI","NON")</f>
        <v>OUI</v>
      </c>
      <c r="G68" s="1"/>
      <c r="H68" s="139">
        <f>IF(BatailleZendikar[[#This Row],[Qu.]]-1&lt;0,0,BatailleZendikar[[#This Row],[Qu.]]-1)</f>
        <v>0</v>
      </c>
      <c r="I68" s="141"/>
      <c r="J68" s="13"/>
    </row>
    <row r="69" spans="2:10" x14ac:dyDescent="0.25">
      <c r="B69" s="113">
        <v>67</v>
      </c>
      <c r="C69" s="114" t="s">
        <v>405</v>
      </c>
      <c r="D69" s="111">
        <v>0</v>
      </c>
      <c r="E69" s="112" t="s">
        <v>36</v>
      </c>
      <c r="F69" s="132" t="str">
        <f>IF(NOT(BatailleZendikar[[#This Row],[Qu.]]&gt;=1),"OUI","NON")</f>
        <v>OUI</v>
      </c>
      <c r="G69" s="1"/>
      <c r="H69" s="139">
        <f>IF(BatailleZendikar[[#This Row],[Qu.]]-1&lt;0,0,BatailleZendikar[[#This Row],[Qu.]]-1)</f>
        <v>0</v>
      </c>
      <c r="I69" s="141"/>
      <c r="J69" s="13"/>
    </row>
    <row r="70" spans="2:10" x14ac:dyDescent="0.25">
      <c r="B70" s="115">
        <v>68</v>
      </c>
      <c r="C70" s="116" t="s">
        <v>406</v>
      </c>
      <c r="D70" s="111">
        <v>0</v>
      </c>
      <c r="E70" s="112" t="s">
        <v>36</v>
      </c>
      <c r="F70" s="132" t="str">
        <f>IF(NOT(BatailleZendikar[[#This Row],[Qu.]]&gt;=1),"OUI","NON")</f>
        <v>OUI</v>
      </c>
      <c r="G70" s="1"/>
      <c r="H70" s="139">
        <f>IF(BatailleZendikar[[#This Row],[Qu.]]-1&lt;0,0,BatailleZendikar[[#This Row],[Qu.]]-1)</f>
        <v>0</v>
      </c>
      <c r="I70" s="141"/>
      <c r="J70" s="13"/>
    </row>
    <row r="71" spans="2:10" x14ac:dyDescent="0.25">
      <c r="B71" s="113">
        <v>69</v>
      </c>
      <c r="C71" s="114" t="s">
        <v>407</v>
      </c>
      <c r="D71" s="111">
        <v>3</v>
      </c>
      <c r="E71" s="112" t="s">
        <v>32</v>
      </c>
      <c r="F71" s="132" t="str">
        <f>IF(NOT(BatailleZendikar[[#This Row],[Qu.]]&gt;=1),"OUI","NON")</f>
        <v>NON</v>
      </c>
      <c r="G71" s="1"/>
      <c r="H71" s="139">
        <f>IF(BatailleZendikar[[#This Row],[Qu.]]-1&lt;0,0,BatailleZendikar[[#This Row],[Qu.]]-1)</f>
        <v>2</v>
      </c>
      <c r="I71" s="141"/>
      <c r="J71" s="13"/>
    </row>
    <row r="72" spans="2:10" x14ac:dyDescent="0.25">
      <c r="B72" s="109">
        <v>70</v>
      </c>
      <c r="C72" s="110" t="s">
        <v>408</v>
      </c>
      <c r="D72" s="111">
        <v>0</v>
      </c>
      <c r="E72" s="112" t="s">
        <v>32</v>
      </c>
      <c r="F72" s="132" t="str">
        <f>IF(NOT(BatailleZendikar[[#This Row],[Qu.]]&gt;=1),"OUI","NON")</f>
        <v>OUI</v>
      </c>
      <c r="G72" s="1"/>
      <c r="H72" s="139">
        <f>IF(BatailleZendikar[[#This Row],[Qu.]]-1&lt;0,0,BatailleZendikar[[#This Row],[Qu.]]-1)</f>
        <v>0</v>
      </c>
      <c r="I72" s="141"/>
      <c r="J72" s="13"/>
    </row>
    <row r="73" spans="2:10" x14ac:dyDescent="0.25">
      <c r="B73" s="113">
        <v>71</v>
      </c>
      <c r="C73" s="114" t="s">
        <v>409</v>
      </c>
      <c r="D73" s="111">
        <v>4</v>
      </c>
      <c r="E73" s="112" t="s">
        <v>32</v>
      </c>
      <c r="F73" s="132" t="str">
        <f>IF(NOT(BatailleZendikar[[#This Row],[Qu.]]&gt;=1),"OUI","NON")</f>
        <v>NON</v>
      </c>
      <c r="G73" s="1"/>
      <c r="H73" s="139">
        <f>IF(BatailleZendikar[[#This Row],[Qu.]]-1&lt;0,0,BatailleZendikar[[#This Row],[Qu.]]-1)</f>
        <v>3</v>
      </c>
      <c r="I73" s="141"/>
      <c r="J73" s="13"/>
    </row>
    <row r="74" spans="2:10" x14ac:dyDescent="0.25">
      <c r="B74" s="109">
        <v>72</v>
      </c>
      <c r="C74" s="110" t="s">
        <v>410</v>
      </c>
      <c r="D74" s="111">
        <v>0</v>
      </c>
      <c r="E74" s="112" t="s">
        <v>32</v>
      </c>
      <c r="F74" s="132" t="str">
        <f>IF(NOT(BatailleZendikar[[#This Row],[Qu.]]&gt;=1),"OUI","NON")</f>
        <v>OUI</v>
      </c>
      <c r="G74" s="1"/>
      <c r="H74" s="139">
        <f>IF(BatailleZendikar[[#This Row],[Qu.]]-1&lt;0,0,BatailleZendikar[[#This Row],[Qu.]]-1)</f>
        <v>0</v>
      </c>
      <c r="I74" s="141"/>
      <c r="J74" s="13"/>
    </row>
    <row r="75" spans="2:10" x14ac:dyDescent="0.25">
      <c r="B75" s="113">
        <v>73</v>
      </c>
      <c r="C75" s="114" t="s">
        <v>411</v>
      </c>
      <c r="D75" s="111">
        <v>0</v>
      </c>
      <c r="E75" s="112" t="s">
        <v>36</v>
      </c>
      <c r="F75" s="132" t="str">
        <f>IF(NOT(BatailleZendikar[[#This Row],[Qu.]]&gt;=1),"OUI","NON")</f>
        <v>OUI</v>
      </c>
      <c r="G75" s="1"/>
      <c r="H75" s="139">
        <f>IF(BatailleZendikar[[#This Row],[Qu.]]-1&lt;0,0,BatailleZendikar[[#This Row],[Qu.]]-1)</f>
        <v>0</v>
      </c>
      <c r="I75" s="141"/>
      <c r="J75" s="13"/>
    </row>
    <row r="76" spans="2:10" x14ac:dyDescent="0.25">
      <c r="B76" s="109">
        <v>74</v>
      </c>
      <c r="C76" s="110" t="s">
        <v>412</v>
      </c>
      <c r="D76" s="111">
        <v>1</v>
      </c>
      <c r="E76" s="112" t="s">
        <v>32</v>
      </c>
      <c r="F76" s="132" t="str">
        <f>IF(NOT(BatailleZendikar[[#This Row],[Qu.]]&gt;=1),"OUI","NON")</f>
        <v>NON</v>
      </c>
      <c r="G76" s="1"/>
      <c r="H76" s="139">
        <f>IF(BatailleZendikar[[#This Row],[Qu.]]-1&lt;0,0,BatailleZendikar[[#This Row],[Qu.]]-1)</f>
        <v>0</v>
      </c>
      <c r="I76" s="141"/>
      <c r="J76" s="13"/>
    </row>
    <row r="77" spans="2:10" x14ac:dyDescent="0.25">
      <c r="B77" s="113">
        <v>75</v>
      </c>
      <c r="C77" s="114" t="s">
        <v>413</v>
      </c>
      <c r="D77" s="111">
        <v>1</v>
      </c>
      <c r="E77" s="112" t="s">
        <v>36</v>
      </c>
      <c r="F77" s="132" t="str">
        <f>IF(NOT(BatailleZendikar[[#This Row],[Qu.]]&gt;=1),"OUI","NON")</f>
        <v>NON</v>
      </c>
      <c r="G77" s="1"/>
      <c r="H77" s="139">
        <f>IF(BatailleZendikar[[#This Row],[Qu.]]-1&lt;0,0,BatailleZendikar[[#This Row],[Qu.]]-1)</f>
        <v>0</v>
      </c>
      <c r="I77" s="141"/>
      <c r="J77" s="13"/>
    </row>
    <row r="78" spans="2:10" x14ac:dyDescent="0.25">
      <c r="B78" s="113">
        <v>76</v>
      </c>
      <c r="C78" s="114" t="s">
        <v>414</v>
      </c>
      <c r="D78" s="111">
        <v>0</v>
      </c>
      <c r="E78" s="112" t="s">
        <v>32</v>
      </c>
      <c r="F78" s="132" t="str">
        <f>IF(NOT(BatailleZendikar[[#This Row],[Qu.]]&gt;=1),"OUI","NON")</f>
        <v>OUI</v>
      </c>
      <c r="G78" s="1"/>
      <c r="H78" s="139">
        <f>IF(BatailleZendikar[[#This Row],[Qu.]]-1&lt;0,0,BatailleZendikar[[#This Row],[Qu.]]-1)</f>
        <v>0</v>
      </c>
      <c r="I78" s="141"/>
      <c r="J78" s="13"/>
    </row>
    <row r="79" spans="2:10" x14ac:dyDescent="0.25">
      <c r="B79" s="109">
        <v>77</v>
      </c>
      <c r="C79" s="110" t="s">
        <v>415</v>
      </c>
      <c r="D79" s="111">
        <v>0</v>
      </c>
      <c r="E79" s="112" t="s">
        <v>50</v>
      </c>
      <c r="F79" s="132" t="str">
        <f>IF(NOT(BatailleZendikar[[#This Row],[Qu.]]&gt;=1),"OUI","NON")</f>
        <v>OUI</v>
      </c>
      <c r="G79" s="1"/>
      <c r="H79" s="139">
        <f>IF(BatailleZendikar[[#This Row],[Qu.]]-1&lt;0,0,BatailleZendikar[[#This Row],[Qu.]]-1)</f>
        <v>0</v>
      </c>
      <c r="I79" s="141"/>
      <c r="J79" s="13"/>
    </row>
    <row r="80" spans="2:10" x14ac:dyDescent="0.25">
      <c r="B80" s="113">
        <v>78</v>
      </c>
      <c r="C80" s="114" t="s">
        <v>416</v>
      </c>
      <c r="D80" s="111">
        <v>0</v>
      </c>
      <c r="E80" s="112" t="s">
        <v>50</v>
      </c>
      <c r="F80" s="132" t="str">
        <f>IF(NOT(BatailleZendikar[[#This Row],[Qu.]]&gt;=1),"OUI","NON")</f>
        <v>OUI</v>
      </c>
      <c r="G80" s="1"/>
      <c r="H80" s="139">
        <f>IF(BatailleZendikar[[#This Row],[Qu.]]-1&lt;0,0,BatailleZendikar[[#This Row],[Qu.]]-1)</f>
        <v>0</v>
      </c>
      <c r="I80" s="141"/>
      <c r="J80" s="13"/>
    </row>
    <row r="81" spans="2:10" x14ac:dyDescent="0.25">
      <c r="B81" s="115">
        <v>79</v>
      </c>
      <c r="C81" s="116" t="s">
        <v>417</v>
      </c>
      <c r="D81" s="111">
        <v>0</v>
      </c>
      <c r="E81" s="112" t="s">
        <v>36</v>
      </c>
      <c r="F81" s="132" t="str">
        <f>IF(NOT(BatailleZendikar[[#This Row],[Qu.]]&gt;=1),"OUI","NON")</f>
        <v>OUI</v>
      </c>
      <c r="G81" s="1"/>
      <c r="H81" s="139">
        <f>IF(BatailleZendikar[[#This Row],[Qu.]]-1&lt;0,0,BatailleZendikar[[#This Row],[Qu.]]-1)</f>
        <v>0</v>
      </c>
      <c r="I81" s="141"/>
      <c r="J81" s="13"/>
    </row>
    <row r="82" spans="2:10" x14ac:dyDescent="0.25">
      <c r="B82" s="113">
        <v>80</v>
      </c>
      <c r="C82" s="114" t="s">
        <v>418</v>
      </c>
      <c r="D82" s="111">
        <v>0</v>
      </c>
      <c r="E82" s="112" t="s">
        <v>39</v>
      </c>
      <c r="F82" s="132" t="str">
        <f>IF(NOT(BatailleZendikar[[#This Row],[Qu.]]&gt;=1),"OUI","NON")</f>
        <v>OUI</v>
      </c>
      <c r="G82" s="1"/>
      <c r="H82" s="139">
        <f>IF(BatailleZendikar[[#This Row],[Qu.]]-1&lt;0,0,BatailleZendikar[[#This Row],[Qu.]]-1)</f>
        <v>0</v>
      </c>
      <c r="I82" s="141"/>
      <c r="J82" s="13"/>
    </row>
    <row r="83" spans="2:10" x14ac:dyDescent="0.25">
      <c r="B83" s="113">
        <v>81</v>
      </c>
      <c r="C83" s="114" t="s">
        <v>419</v>
      </c>
      <c r="D83" s="111">
        <v>0</v>
      </c>
      <c r="E83" s="112" t="s">
        <v>50</v>
      </c>
      <c r="F83" s="132" t="str">
        <f>IF(NOT(BatailleZendikar[[#This Row],[Qu.]]&gt;=1),"OUI","NON")</f>
        <v>OUI</v>
      </c>
      <c r="G83" s="1"/>
      <c r="H83" s="139">
        <f>IF(BatailleZendikar[[#This Row],[Qu.]]-1&lt;0,0,BatailleZendikar[[#This Row],[Qu.]]-1)</f>
        <v>0</v>
      </c>
      <c r="I83" s="141"/>
      <c r="J83" s="13"/>
    </row>
    <row r="84" spans="2:10" x14ac:dyDescent="0.25">
      <c r="B84" s="113">
        <v>82</v>
      </c>
      <c r="C84" s="114" t="s">
        <v>420</v>
      </c>
      <c r="D84" s="111">
        <v>0</v>
      </c>
      <c r="E84" s="112" t="s">
        <v>36</v>
      </c>
      <c r="F84" s="132" t="str">
        <f>IF(NOT(BatailleZendikar[[#This Row],[Qu.]]&gt;=1),"OUI","NON")</f>
        <v>OUI</v>
      </c>
      <c r="G84" s="1"/>
      <c r="H84" s="139">
        <f>IF(BatailleZendikar[[#This Row],[Qu.]]-1&lt;0,0,BatailleZendikar[[#This Row],[Qu.]]-1)</f>
        <v>0</v>
      </c>
      <c r="I84" s="141"/>
      <c r="J84" s="13"/>
    </row>
    <row r="85" spans="2:10" x14ac:dyDescent="0.25">
      <c r="B85" s="115">
        <v>83</v>
      </c>
      <c r="C85" s="116" t="s">
        <v>421</v>
      </c>
      <c r="D85" s="111">
        <v>1</v>
      </c>
      <c r="E85" s="112" t="s">
        <v>32</v>
      </c>
      <c r="F85" s="132" t="str">
        <f>IF(NOT(BatailleZendikar[[#This Row],[Qu.]]&gt;=1),"OUI","NON")</f>
        <v>NON</v>
      </c>
      <c r="G85" s="1"/>
      <c r="H85" s="139">
        <f>IF(BatailleZendikar[[#This Row],[Qu.]]-1&lt;0,0,BatailleZendikar[[#This Row],[Qu.]]-1)</f>
        <v>0</v>
      </c>
      <c r="I85" s="141"/>
      <c r="J85" s="13"/>
    </row>
    <row r="86" spans="2:10" x14ac:dyDescent="0.25">
      <c r="B86" s="113">
        <v>84</v>
      </c>
      <c r="C86" s="114" t="s">
        <v>422</v>
      </c>
      <c r="D86" s="111">
        <v>0</v>
      </c>
      <c r="E86" s="112" t="s">
        <v>32</v>
      </c>
      <c r="F86" s="132" t="str">
        <f>IF(NOT(BatailleZendikar[[#This Row],[Qu.]]&gt;=1),"OUI","NON")</f>
        <v>OUI</v>
      </c>
      <c r="G86" s="1"/>
      <c r="H86" s="139">
        <f>IF(BatailleZendikar[[#This Row],[Qu.]]-1&lt;0,0,BatailleZendikar[[#This Row],[Qu.]]-1)</f>
        <v>0</v>
      </c>
      <c r="I86" s="141"/>
      <c r="J86" s="13"/>
    </row>
    <row r="87" spans="2:10" x14ac:dyDescent="0.25">
      <c r="B87" s="109">
        <v>85</v>
      </c>
      <c r="C87" s="110" t="s">
        <v>423</v>
      </c>
      <c r="D87" s="111">
        <v>0</v>
      </c>
      <c r="E87" s="112" t="s">
        <v>50</v>
      </c>
      <c r="F87" s="132" t="str">
        <f>IF(NOT(BatailleZendikar[[#This Row],[Qu.]]&gt;=1),"OUI","NON")</f>
        <v>OUI</v>
      </c>
      <c r="G87" s="1"/>
      <c r="H87" s="139">
        <f>IF(BatailleZendikar[[#This Row],[Qu.]]-1&lt;0,0,BatailleZendikar[[#This Row],[Qu.]]-1)</f>
        <v>0</v>
      </c>
      <c r="I87" s="141"/>
      <c r="J87" s="13"/>
    </row>
    <row r="88" spans="2:10" x14ac:dyDescent="0.25">
      <c r="B88" s="113">
        <v>86</v>
      </c>
      <c r="C88" s="114" t="s">
        <v>424</v>
      </c>
      <c r="D88" s="111">
        <v>1</v>
      </c>
      <c r="E88" s="112" t="s">
        <v>32</v>
      </c>
      <c r="F88" s="132" t="str">
        <f>IF(NOT(BatailleZendikar[[#This Row],[Qu.]]&gt;=1),"OUI","NON")</f>
        <v>NON</v>
      </c>
      <c r="G88" s="1"/>
      <c r="H88" s="139">
        <f>IF(BatailleZendikar[[#This Row],[Qu.]]-1&lt;0,0,BatailleZendikar[[#This Row],[Qu.]]-1)</f>
        <v>0</v>
      </c>
      <c r="I88" s="141"/>
      <c r="J88" s="13"/>
    </row>
    <row r="89" spans="2:10" x14ac:dyDescent="0.25">
      <c r="B89" s="115">
        <v>87</v>
      </c>
      <c r="C89" s="116" t="s">
        <v>425</v>
      </c>
      <c r="D89" s="111">
        <v>1</v>
      </c>
      <c r="E89" s="112" t="s">
        <v>50</v>
      </c>
      <c r="F89" s="132" t="str">
        <f>IF(NOT(BatailleZendikar[[#This Row],[Qu.]]&gt;=1),"OUI","NON")</f>
        <v>NON</v>
      </c>
      <c r="G89" s="1"/>
      <c r="H89" s="139">
        <f>IF(BatailleZendikar[[#This Row],[Qu.]]-1&lt;0,0,BatailleZendikar[[#This Row],[Qu.]]-1)</f>
        <v>0</v>
      </c>
      <c r="I89" s="141"/>
      <c r="J89" s="13"/>
    </row>
    <row r="90" spans="2:10" x14ac:dyDescent="0.25">
      <c r="B90" s="109">
        <v>88</v>
      </c>
      <c r="C90" s="110" t="s">
        <v>426</v>
      </c>
      <c r="D90" s="111">
        <v>1</v>
      </c>
      <c r="E90" s="112" t="s">
        <v>32</v>
      </c>
      <c r="F90" s="132" t="str">
        <f>IF(NOT(BatailleZendikar[[#This Row],[Qu.]]&gt;=1),"OUI","NON")</f>
        <v>NON</v>
      </c>
      <c r="G90" s="1"/>
      <c r="H90" s="139">
        <f>IF(BatailleZendikar[[#This Row],[Qu.]]-1&lt;0,0,BatailleZendikar[[#This Row],[Qu.]]-1)</f>
        <v>0</v>
      </c>
      <c r="I90" s="141"/>
      <c r="J90" s="13"/>
    </row>
    <row r="91" spans="2:10" x14ac:dyDescent="0.25">
      <c r="B91" s="115">
        <v>89</v>
      </c>
      <c r="C91" s="116" t="s">
        <v>427</v>
      </c>
      <c r="D91" s="111">
        <v>1</v>
      </c>
      <c r="E91" s="112" t="s">
        <v>36</v>
      </c>
      <c r="F91" s="132" t="str">
        <f>IF(NOT(BatailleZendikar[[#This Row],[Qu.]]&gt;=1),"OUI","NON")</f>
        <v>NON</v>
      </c>
      <c r="G91" s="1"/>
      <c r="H91" s="139">
        <f>IF(BatailleZendikar[[#This Row],[Qu.]]-1&lt;0,0,BatailleZendikar[[#This Row],[Qu.]]-1)</f>
        <v>0</v>
      </c>
      <c r="I91" s="141"/>
      <c r="J91" s="13"/>
    </row>
    <row r="92" spans="2:10" x14ac:dyDescent="0.25">
      <c r="B92" s="113">
        <v>90</v>
      </c>
      <c r="C92" s="114" t="s">
        <v>428</v>
      </c>
      <c r="D92" s="111">
        <v>0</v>
      </c>
      <c r="E92" s="112" t="s">
        <v>32</v>
      </c>
      <c r="F92" s="132" t="str">
        <f>IF(NOT(BatailleZendikar[[#This Row],[Qu.]]&gt;=1),"OUI","NON")</f>
        <v>OUI</v>
      </c>
      <c r="G92" s="1"/>
      <c r="H92" s="139">
        <f>IF(BatailleZendikar[[#This Row],[Qu.]]-1&lt;0,0,BatailleZendikar[[#This Row],[Qu.]]-1)</f>
        <v>0</v>
      </c>
      <c r="I92" s="141"/>
      <c r="J92" s="13"/>
    </row>
    <row r="93" spans="2:10" x14ac:dyDescent="0.25">
      <c r="B93" s="109">
        <v>91</v>
      </c>
      <c r="C93" s="110" t="s">
        <v>429</v>
      </c>
      <c r="D93" s="111">
        <v>1</v>
      </c>
      <c r="E93" s="112" t="s">
        <v>32</v>
      </c>
      <c r="F93" s="132" t="str">
        <f>IF(NOT(BatailleZendikar[[#This Row],[Qu.]]&gt;=1),"OUI","NON")</f>
        <v>NON</v>
      </c>
      <c r="G93" s="1"/>
      <c r="H93" s="139">
        <f>IF(BatailleZendikar[[#This Row],[Qu.]]-1&lt;0,0,BatailleZendikar[[#This Row],[Qu.]]-1)</f>
        <v>0</v>
      </c>
      <c r="I93" s="141"/>
      <c r="J93" s="13"/>
    </row>
    <row r="94" spans="2:10" x14ac:dyDescent="0.25">
      <c r="B94" s="113">
        <v>92</v>
      </c>
      <c r="C94" s="114" t="s">
        <v>430</v>
      </c>
      <c r="D94" s="111">
        <v>0</v>
      </c>
      <c r="E94" s="112" t="s">
        <v>32</v>
      </c>
      <c r="F94" s="132" t="str">
        <f>IF(NOT(BatailleZendikar[[#This Row],[Qu.]]&gt;=1),"OUI","NON")</f>
        <v>OUI</v>
      </c>
      <c r="G94" s="1"/>
      <c r="H94" s="139">
        <f>IF(BatailleZendikar[[#This Row],[Qu.]]-1&lt;0,0,BatailleZendikar[[#This Row],[Qu.]]-1)</f>
        <v>0</v>
      </c>
      <c r="I94" s="141"/>
      <c r="J94" s="13"/>
    </row>
    <row r="95" spans="2:10" x14ac:dyDescent="0.25">
      <c r="B95" s="113">
        <v>93</v>
      </c>
      <c r="C95" s="114" t="s">
        <v>431</v>
      </c>
      <c r="D95" s="111">
        <v>0</v>
      </c>
      <c r="E95" s="112" t="s">
        <v>32</v>
      </c>
      <c r="F95" s="132" t="str">
        <f>IF(NOT(BatailleZendikar[[#This Row],[Qu.]]&gt;=1),"OUI","NON")</f>
        <v>OUI</v>
      </c>
      <c r="G95" s="1"/>
      <c r="H95" s="139">
        <f>IF(BatailleZendikar[[#This Row],[Qu.]]-1&lt;0,0,BatailleZendikar[[#This Row],[Qu.]]-1)</f>
        <v>0</v>
      </c>
      <c r="I95" s="141"/>
      <c r="J95" s="13"/>
    </row>
    <row r="96" spans="2:10" x14ac:dyDescent="0.25">
      <c r="B96" s="113">
        <v>94</v>
      </c>
      <c r="C96" s="114" t="s">
        <v>432</v>
      </c>
      <c r="D96" s="111">
        <v>0</v>
      </c>
      <c r="E96" s="112" t="s">
        <v>36</v>
      </c>
      <c r="F96" s="132" t="str">
        <f>IF(NOT(BatailleZendikar[[#This Row],[Qu.]]&gt;=1),"OUI","NON")</f>
        <v>OUI</v>
      </c>
      <c r="G96" s="1"/>
      <c r="H96" s="139">
        <f>IF(BatailleZendikar[[#This Row],[Qu.]]-1&lt;0,0,BatailleZendikar[[#This Row],[Qu.]]-1)</f>
        <v>0</v>
      </c>
      <c r="I96" s="141"/>
      <c r="J96" s="13"/>
    </row>
    <row r="97" spans="2:10" x14ac:dyDescent="0.25">
      <c r="B97" s="113">
        <v>95</v>
      </c>
      <c r="C97" s="114" t="s">
        <v>433</v>
      </c>
      <c r="D97" s="111">
        <v>1</v>
      </c>
      <c r="E97" s="112" t="s">
        <v>32</v>
      </c>
      <c r="F97" s="132" t="str">
        <f>IF(NOT(BatailleZendikar[[#This Row],[Qu.]]&gt;=1),"OUI","NON")</f>
        <v>NON</v>
      </c>
      <c r="G97" s="1"/>
      <c r="H97" s="139">
        <f>IF(BatailleZendikar[[#This Row],[Qu.]]-1&lt;0,0,BatailleZendikar[[#This Row],[Qu.]]-1)</f>
        <v>0</v>
      </c>
      <c r="I97" s="141"/>
      <c r="J97" s="13"/>
    </row>
    <row r="98" spans="2:10" x14ac:dyDescent="0.25">
      <c r="B98" s="115">
        <v>96</v>
      </c>
      <c r="C98" s="116" t="s">
        <v>434</v>
      </c>
      <c r="D98" s="111">
        <v>0</v>
      </c>
      <c r="E98" s="112" t="s">
        <v>32</v>
      </c>
      <c r="F98" s="132" t="str">
        <f>IF(NOT(BatailleZendikar[[#This Row],[Qu.]]&gt;=1),"OUI","NON")</f>
        <v>OUI</v>
      </c>
      <c r="G98" s="1"/>
      <c r="H98" s="139">
        <f>IF(BatailleZendikar[[#This Row],[Qu.]]-1&lt;0,0,BatailleZendikar[[#This Row],[Qu.]]-1)</f>
        <v>0</v>
      </c>
      <c r="I98" s="141"/>
      <c r="J98" s="13"/>
    </row>
    <row r="99" spans="2:10" x14ac:dyDescent="0.25">
      <c r="B99" s="113">
        <v>97</v>
      </c>
      <c r="C99" s="114" t="s">
        <v>435</v>
      </c>
      <c r="D99" s="111">
        <v>0</v>
      </c>
      <c r="E99" s="112" t="s">
        <v>36</v>
      </c>
      <c r="F99" s="132" t="str">
        <f>IF(NOT(BatailleZendikar[[#This Row],[Qu.]]&gt;=1),"OUI","NON")</f>
        <v>OUI</v>
      </c>
      <c r="G99" s="1"/>
      <c r="H99" s="139">
        <f>IF(BatailleZendikar[[#This Row],[Qu.]]-1&lt;0,0,BatailleZendikar[[#This Row],[Qu.]]-1)</f>
        <v>0</v>
      </c>
      <c r="I99" s="141"/>
      <c r="J99" s="13"/>
    </row>
    <row r="100" spans="2:10" x14ac:dyDescent="0.25">
      <c r="B100" s="113">
        <v>98</v>
      </c>
      <c r="C100" s="114" t="s">
        <v>436</v>
      </c>
      <c r="D100" s="111">
        <v>0</v>
      </c>
      <c r="E100" s="112" t="s">
        <v>32</v>
      </c>
      <c r="F100" s="132" t="str">
        <f>IF(NOT(BatailleZendikar[[#This Row],[Qu.]]&gt;=1),"OUI","NON")</f>
        <v>OUI</v>
      </c>
      <c r="G100" s="1"/>
      <c r="H100" s="139">
        <f>IF(BatailleZendikar[[#This Row],[Qu.]]-1&lt;0,0,BatailleZendikar[[#This Row],[Qu.]]-1)</f>
        <v>0</v>
      </c>
      <c r="I100" s="141"/>
      <c r="J100" s="13"/>
    </row>
    <row r="101" spans="2:10" x14ac:dyDescent="0.25">
      <c r="B101" s="113">
        <v>99</v>
      </c>
      <c r="C101" s="114" t="s">
        <v>437</v>
      </c>
      <c r="D101" s="111">
        <v>0</v>
      </c>
      <c r="E101" s="112" t="s">
        <v>50</v>
      </c>
      <c r="F101" s="132" t="str">
        <f>IF(NOT(BatailleZendikar[[#This Row],[Qu.]]&gt;=1),"OUI","NON")</f>
        <v>OUI</v>
      </c>
      <c r="G101" s="1"/>
      <c r="H101" s="139">
        <f>IF(BatailleZendikar[[#This Row],[Qu.]]-1&lt;0,0,BatailleZendikar[[#This Row],[Qu.]]-1)</f>
        <v>0</v>
      </c>
      <c r="I101" s="141"/>
      <c r="J101" s="13"/>
    </row>
    <row r="102" spans="2:10" x14ac:dyDescent="0.25">
      <c r="B102" s="115">
        <v>100</v>
      </c>
      <c r="C102" s="116" t="s">
        <v>438</v>
      </c>
      <c r="D102" s="111">
        <v>1</v>
      </c>
      <c r="E102" s="112" t="s">
        <v>32</v>
      </c>
      <c r="F102" s="132" t="str">
        <f>IF(NOT(BatailleZendikar[[#This Row],[Qu.]]&gt;=1),"OUI","NON")</f>
        <v>NON</v>
      </c>
      <c r="G102" s="1"/>
      <c r="H102" s="139">
        <f>IF(BatailleZendikar[[#This Row],[Qu.]]-1&lt;0,0,BatailleZendikar[[#This Row],[Qu.]]-1)</f>
        <v>0</v>
      </c>
      <c r="I102" s="141"/>
      <c r="J102" s="13"/>
    </row>
    <row r="103" spans="2:10" x14ac:dyDescent="0.25">
      <c r="B103" s="113">
        <v>101</v>
      </c>
      <c r="C103" s="114" t="s">
        <v>439</v>
      </c>
      <c r="D103" s="111">
        <v>2</v>
      </c>
      <c r="E103" s="112" t="s">
        <v>36</v>
      </c>
      <c r="F103" s="132" t="str">
        <f>IF(NOT(BatailleZendikar[[#This Row],[Qu.]]&gt;=1),"OUI","NON")</f>
        <v>NON</v>
      </c>
      <c r="G103" s="1"/>
      <c r="H103" s="139">
        <f>IF(BatailleZendikar[[#This Row],[Qu.]]-1&lt;0,0,BatailleZendikar[[#This Row],[Qu.]]-1)</f>
        <v>1</v>
      </c>
      <c r="I103" s="141"/>
      <c r="J103" s="13"/>
    </row>
    <row r="104" spans="2:10" x14ac:dyDescent="0.25">
      <c r="B104" s="109">
        <v>102</v>
      </c>
      <c r="C104" s="110" t="s">
        <v>440</v>
      </c>
      <c r="D104" s="111">
        <v>0</v>
      </c>
      <c r="E104" s="112" t="s">
        <v>50</v>
      </c>
      <c r="F104" s="132" t="str">
        <f>IF(NOT(BatailleZendikar[[#This Row],[Qu.]]&gt;=1),"OUI","NON")</f>
        <v>OUI</v>
      </c>
      <c r="G104" s="1"/>
      <c r="H104" s="139">
        <f>IF(BatailleZendikar[[#This Row],[Qu.]]-1&lt;0,0,BatailleZendikar[[#This Row],[Qu.]]-1)</f>
        <v>0</v>
      </c>
      <c r="I104" s="141"/>
      <c r="J104" s="13"/>
    </row>
    <row r="105" spans="2:10" x14ac:dyDescent="0.25">
      <c r="B105" s="113">
        <v>103</v>
      </c>
      <c r="C105" s="114" t="s">
        <v>441</v>
      </c>
      <c r="D105" s="111">
        <v>1</v>
      </c>
      <c r="E105" s="112" t="s">
        <v>32</v>
      </c>
      <c r="F105" s="132" t="str">
        <f>IF(NOT(BatailleZendikar[[#This Row],[Qu.]]&gt;=1),"OUI","NON")</f>
        <v>NON</v>
      </c>
      <c r="G105" s="1"/>
      <c r="H105" s="139">
        <f>IF(BatailleZendikar[[#This Row],[Qu.]]-1&lt;0,0,BatailleZendikar[[#This Row],[Qu.]]-1)</f>
        <v>0</v>
      </c>
      <c r="I105" s="141"/>
      <c r="J105" s="13"/>
    </row>
    <row r="106" spans="2:10" x14ac:dyDescent="0.25">
      <c r="B106" s="113">
        <v>104</v>
      </c>
      <c r="C106" s="114" t="s">
        <v>442</v>
      </c>
      <c r="D106" s="111">
        <v>0</v>
      </c>
      <c r="E106" s="112" t="s">
        <v>36</v>
      </c>
      <c r="F106" s="132" t="str">
        <f>IF(NOT(BatailleZendikar[[#This Row],[Qu.]]&gt;=1),"OUI","NON")</f>
        <v>OUI</v>
      </c>
      <c r="G106" s="1"/>
      <c r="H106" s="139">
        <f>IF(BatailleZendikar[[#This Row],[Qu.]]-1&lt;0,0,BatailleZendikar[[#This Row],[Qu.]]-1)</f>
        <v>0</v>
      </c>
      <c r="I106" s="141"/>
      <c r="J106" s="13"/>
    </row>
    <row r="107" spans="2:10" x14ac:dyDescent="0.25">
      <c r="B107" s="113">
        <v>105</v>
      </c>
      <c r="C107" s="114" t="s">
        <v>443</v>
      </c>
      <c r="D107" s="111">
        <v>3</v>
      </c>
      <c r="E107" s="112" t="s">
        <v>32</v>
      </c>
      <c r="F107" s="132" t="str">
        <f>IF(NOT(BatailleZendikar[[#This Row],[Qu.]]&gt;=1),"OUI","NON")</f>
        <v>NON</v>
      </c>
      <c r="G107" s="1"/>
      <c r="H107" s="139">
        <f>IF(BatailleZendikar[[#This Row],[Qu.]]-1&lt;0,0,BatailleZendikar[[#This Row],[Qu.]]-1)</f>
        <v>2</v>
      </c>
      <c r="I107" s="141"/>
      <c r="J107" s="13"/>
    </row>
    <row r="108" spans="2:10" x14ac:dyDescent="0.25">
      <c r="B108" s="113">
        <v>106</v>
      </c>
      <c r="C108" s="114" t="s">
        <v>444</v>
      </c>
      <c r="D108" s="111">
        <v>1</v>
      </c>
      <c r="E108" s="112" t="s">
        <v>36</v>
      </c>
      <c r="F108" s="132" t="str">
        <f>IF(NOT(BatailleZendikar[[#This Row],[Qu.]]&gt;=1),"OUI","NON")</f>
        <v>NON</v>
      </c>
      <c r="G108" s="1"/>
      <c r="H108" s="139">
        <f>IF(BatailleZendikar[[#This Row],[Qu.]]-1&lt;0,0,BatailleZendikar[[#This Row],[Qu.]]-1)</f>
        <v>0</v>
      </c>
      <c r="I108" s="141"/>
      <c r="J108" s="13"/>
    </row>
    <row r="109" spans="2:10" x14ac:dyDescent="0.25">
      <c r="B109" s="113">
        <v>107</v>
      </c>
      <c r="C109" s="114" t="s">
        <v>445</v>
      </c>
      <c r="D109" s="111">
        <v>1</v>
      </c>
      <c r="E109" s="112" t="s">
        <v>50</v>
      </c>
      <c r="F109" s="132" t="str">
        <f>IF(NOT(BatailleZendikar[[#This Row],[Qu.]]&gt;=1),"OUI","NON")</f>
        <v>NON</v>
      </c>
      <c r="G109" s="1"/>
      <c r="H109" s="139">
        <f>IF(BatailleZendikar[[#This Row],[Qu.]]-1&lt;0,0,BatailleZendikar[[#This Row],[Qu.]]-1)</f>
        <v>0</v>
      </c>
      <c r="I109" s="141"/>
      <c r="J109" s="13"/>
    </row>
    <row r="110" spans="2:10" x14ac:dyDescent="0.25">
      <c r="B110" s="109">
        <v>108</v>
      </c>
      <c r="C110" s="110" t="s">
        <v>446</v>
      </c>
      <c r="D110" s="111">
        <v>4</v>
      </c>
      <c r="E110" s="112" t="s">
        <v>32</v>
      </c>
      <c r="F110" s="132" t="str">
        <f>IF(NOT(BatailleZendikar[[#This Row],[Qu.]]&gt;=1),"OUI","NON")</f>
        <v>NON</v>
      </c>
      <c r="G110" s="1"/>
      <c r="H110" s="139">
        <f>IF(BatailleZendikar[[#This Row],[Qu.]]-1&lt;0,0,BatailleZendikar[[#This Row],[Qu.]]-1)</f>
        <v>3</v>
      </c>
      <c r="I110" s="141"/>
      <c r="J110" s="13"/>
    </row>
    <row r="111" spans="2:10" x14ac:dyDescent="0.25">
      <c r="B111" s="113">
        <v>109</v>
      </c>
      <c r="C111" s="114" t="s">
        <v>447</v>
      </c>
      <c r="D111" s="111">
        <v>1</v>
      </c>
      <c r="E111" s="112" t="s">
        <v>39</v>
      </c>
      <c r="F111" s="132" t="str">
        <f>IF(NOT(BatailleZendikar[[#This Row],[Qu.]]&gt;=1),"OUI","NON")</f>
        <v>NON</v>
      </c>
      <c r="G111" s="1"/>
      <c r="H111" s="139">
        <f>IF(BatailleZendikar[[#This Row],[Qu.]]-1&lt;0,0,BatailleZendikar[[#This Row],[Qu.]]-1)</f>
        <v>0</v>
      </c>
      <c r="I111" s="141"/>
      <c r="J111" s="13"/>
    </row>
    <row r="112" spans="2:10" x14ac:dyDescent="0.25">
      <c r="B112" s="113">
        <v>110</v>
      </c>
      <c r="C112" s="114" t="s">
        <v>448</v>
      </c>
      <c r="D112" s="111">
        <v>2</v>
      </c>
      <c r="E112" s="112" t="s">
        <v>32</v>
      </c>
      <c r="F112" s="132" t="str">
        <f>IF(NOT(BatailleZendikar[[#This Row],[Qu.]]&gt;=1),"OUI","NON")</f>
        <v>NON</v>
      </c>
      <c r="G112" s="1"/>
      <c r="H112" s="139">
        <f>IF(BatailleZendikar[[#This Row],[Qu.]]-1&lt;0,0,BatailleZendikar[[#This Row],[Qu.]]-1)</f>
        <v>1</v>
      </c>
      <c r="I112" s="141"/>
      <c r="J112" s="13"/>
    </row>
    <row r="113" spans="2:10" x14ac:dyDescent="0.25">
      <c r="B113" s="113">
        <v>111</v>
      </c>
      <c r="C113" s="114" t="s">
        <v>449</v>
      </c>
      <c r="D113" s="111">
        <v>0</v>
      </c>
      <c r="E113" s="112" t="s">
        <v>32</v>
      </c>
      <c r="F113" s="132" t="str">
        <f>IF(NOT(BatailleZendikar[[#This Row],[Qu.]]&gt;=1),"OUI","NON")</f>
        <v>OUI</v>
      </c>
      <c r="G113" s="1"/>
      <c r="H113" s="139">
        <f>IF(BatailleZendikar[[#This Row],[Qu.]]-1&lt;0,0,BatailleZendikar[[#This Row],[Qu.]]-1)</f>
        <v>0</v>
      </c>
      <c r="I113" s="141"/>
      <c r="J113" s="13"/>
    </row>
    <row r="114" spans="2:10" x14ac:dyDescent="0.25">
      <c r="B114" s="109">
        <v>112</v>
      </c>
      <c r="C114" s="110" t="s">
        <v>450</v>
      </c>
      <c r="D114" s="111">
        <v>0</v>
      </c>
      <c r="E114" s="112" t="s">
        <v>50</v>
      </c>
      <c r="F114" s="132" t="str">
        <f>IF(NOT(BatailleZendikar[[#This Row],[Qu.]]&gt;=1),"OUI","NON")</f>
        <v>OUI</v>
      </c>
      <c r="G114" s="1"/>
      <c r="H114" s="139">
        <f>IF(BatailleZendikar[[#This Row],[Qu.]]-1&lt;0,0,BatailleZendikar[[#This Row],[Qu.]]-1)</f>
        <v>0</v>
      </c>
      <c r="I114" s="141"/>
      <c r="J114" s="13"/>
    </row>
    <row r="115" spans="2:10" x14ac:dyDescent="0.25">
      <c r="B115" s="115">
        <v>113</v>
      </c>
      <c r="C115" s="116" t="s">
        <v>451</v>
      </c>
      <c r="D115" s="111">
        <v>1</v>
      </c>
      <c r="E115" s="112" t="s">
        <v>36</v>
      </c>
      <c r="F115" s="132" t="str">
        <f>IF(NOT(BatailleZendikar[[#This Row],[Qu.]]&gt;=1),"OUI","NON")</f>
        <v>NON</v>
      </c>
      <c r="G115" s="1"/>
      <c r="H115" s="139">
        <f>IF(BatailleZendikar[[#This Row],[Qu.]]-1&lt;0,0,BatailleZendikar[[#This Row],[Qu.]]-1)</f>
        <v>0</v>
      </c>
      <c r="I115" s="141"/>
      <c r="J115" s="13"/>
    </row>
    <row r="116" spans="2:10" x14ac:dyDescent="0.25">
      <c r="B116" s="115">
        <v>114</v>
      </c>
      <c r="C116" s="116" t="s">
        <v>452</v>
      </c>
      <c r="D116" s="111">
        <v>0</v>
      </c>
      <c r="E116" s="112" t="s">
        <v>32</v>
      </c>
      <c r="F116" s="132" t="str">
        <f>IF(NOT(BatailleZendikar[[#This Row],[Qu.]]&gt;=1),"OUI","NON")</f>
        <v>OUI</v>
      </c>
      <c r="G116" s="1"/>
      <c r="H116" s="139">
        <f>IF(BatailleZendikar[[#This Row],[Qu.]]-1&lt;0,0,BatailleZendikar[[#This Row],[Qu.]]-1)</f>
        <v>0</v>
      </c>
      <c r="I116" s="141"/>
      <c r="J116" s="13"/>
    </row>
    <row r="117" spans="2:10" x14ac:dyDescent="0.25">
      <c r="B117" s="113">
        <v>115</v>
      </c>
      <c r="C117" s="114" t="s">
        <v>453</v>
      </c>
      <c r="D117" s="111">
        <v>1</v>
      </c>
      <c r="E117" s="112" t="s">
        <v>32</v>
      </c>
      <c r="F117" s="132" t="str">
        <f>IF(NOT(BatailleZendikar[[#This Row],[Qu.]]&gt;=1),"OUI","NON")</f>
        <v>NON</v>
      </c>
      <c r="G117" s="1"/>
      <c r="H117" s="139">
        <f>IF(BatailleZendikar[[#This Row],[Qu.]]-1&lt;0,0,BatailleZendikar[[#This Row],[Qu.]]-1)</f>
        <v>0</v>
      </c>
      <c r="I117" s="141"/>
      <c r="J117" s="13"/>
    </row>
    <row r="118" spans="2:10" x14ac:dyDescent="0.25">
      <c r="B118" s="115">
        <v>116</v>
      </c>
      <c r="C118" s="116" t="s">
        <v>454</v>
      </c>
      <c r="D118" s="111">
        <v>0</v>
      </c>
      <c r="E118" s="112" t="s">
        <v>36</v>
      </c>
      <c r="F118" s="132" t="str">
        <f>IF(NOT(BatailleZendikar[[#This Row],[Qu.]]&gt;=1),"OUI","NON")</f>
        <v>OUI</v>
      </c>
      <c r="G118" s="1"/>
      <c r="H118" s="139">
        <f>IF(BatailleZendikar[[#This Row],[Qu.]]-1&lt;0,0,BatailleZendikar[[#This Row],[Qu.]]-1)</f>
        <v>0</v>
      </c>
      <c r="I118" s="141"/>
      <c r="J118" s="13"/>
    </row>
    <row r="119" spans="2:10" x14ac:dyDescent="0.25">
      <c r="B119" s="113">
        <v>117</v>
      </c>
      <c r="C119" s="114" t="s">
        <v>455</v>
      </c>
      <c r="D119" s="111">
        <v>0</v>
      </c>
      <c r="E119" s="112" t="s">
        <v>32</v>
      </c>
      <c r="F119" s="132" t="str">
        <f>IF(NOT(BatailleZendikar[[#This Row],[Qu.]]&gt;=1),"OUI","NON")</f>
        <v>OUI</v>
      </c>
      <c r="G119" s="1"/>
      <c r="H119" s="139">
        <f>IF(BatailleZendikar[[#This Row],[Qu.]]-1&lt;0,0,BatailleZendikar[[#This Row],[Qu.]]-1)</f>
        <v>0</v>
      </c>
      <c r="I119" s="141"/>
      <c r="J119" s="13"/>
    </row>
    <row r="120" spans="2:10" x14ac:dyDescent="0.25">
      <c r="B120" s="113">
        <v>118</v>
      </c>
      <c r="C120" s="114" t="s">
        <v>456</v>
      </c>
      <c r="D120" s="111">
        <v>1</v>
      </c>
      <c r="E120" s="112" t="s">
        <v>32</v>
      </c>
      <c r="F120" s="132" t="str">
        <f>IF(NOT(BatailleZendikar[[#This Row],[Qu.]]&gt;=1),"OUI","NON")</f>
        <v>NON</v>
      </c>
      <c r="G120" s="1"/>
      <c r="H120" s="139">
        <f>IF(BatailleZendikar[[#This Row],[Qu.]]-1&lt;0,0,BatailleZendikar[[#This Row],[Qu.]]-1)</f>
        <v>0</v>
      </c>
      <c r="I120" s="141"/>
      <c r="J120" s="13"/>
    </row>
    <row r="121" spans="2:10" x14ac:dyDescent="0.25">
      <c r="B121" s="113">
        <v>119</v>
      </c>
      <c r="C121" s="114" t="s">
        <v>457</v>
      </c>
      <c r="D121" s="111">
        <v>0</v>
      </c>
      <c r="E121" s="112" t="s">
        <v>39</v>
      </c>
      <c r="F121" s="132" t="str">
        <f>IF(NOT(BatailleZendikar[[#This Row],[Qu.]]&gt;=1),"OUI","NON")</f>
        <v>OUI</v>
      </c>
      <c r="G121" s="1"/>
      <c r="H121" s="139">
        <f>IF(BatailleZendikar[[#This Row],[Qu.]]-1&lt;0,0,BatailleZendikar[[#This Row],[Qu.]]-1)</f>
        <v>0</v>
      </c>
      <c r="I121" s="141"/>
      <c r="J121" s="13"/>
    </row>
    <row r="122" spans="2:10" x14ac:dyDescent="0.25">
      <c r="B122" s="113">
        <v>120</v>
      </c>
      <c r="C122" s="114" t="s">
        <v>458</v>
      </c>
      <c r="D122" s="111">
        <v>0</v>
      </c>
      <c r="E122" s="112" t="s">
        <v>50</v>
      </c>
      <c r="F122" s="132" t="str">
        <f>IF(NOT(BatailleZendikar[[#This Row],[Qu.]]&gt;=1),"OUI","NON")</f>
        <v>OUI</v>
      </c>
      <c r="G122" s="1"/>
      <c r="H122" s="139">
        <f>IF(BatailleZendikar[[#This Row],[Qu.]]-1&lt;0,0,BatailleZendikar[[#This Row],[Qu.]]-1)</f>
        <v>0</v>
      </c>
      <c r="I122" s="141"/>
      <c r="J122" s="13"/>
    </row>
    <row r="123" spans="2:10" x14ac:dyDescent="0.25">
      <c r="B123" s="115">
        <v>121</v>
      </c>
      <c r="C123" s="116" t="s">
        <v>459</v>
      </c>
      <c r="D123" s="111">
        <v>1</v>
      </c>
      <c r="E123" s="112" t="s">
        <v>36</v>
      </c>
      <c r="F123" s="132" t="str">
        <f>IF(NOT(BatailleZendikar[[#This Row],[Qu.]]&gt;=1),"OUI","NON")</f>
        <v>NON</v>
      </c>
      <c r="G123" s="1"/>
      <c r="H123" s="139">
        <f>IF(BatailleZendikar[[#This Row],[Qu.]]-1&lt;0,0,BatailleZendikar[[#This Row],[Qu.]]-1)</f>
        <v>0</v>
      </c>
      <c r="I123" s="141"/>
      <c r="J123" s="13"/>
    </row>
    <row r="124" spans="2:10" x14ac:dyDescent="0.25">
      <c r="B124" s="113">
        <v>122</v>
      </c>
      <c r="C124" s="114" t="s">
        <v>460</v>
      </c>
      <c r="D124" s="111">
        <v>0</v>
      </c>
      <c r="E124" s="112" t="s">
        <v>36</v>
      </c>
      <c r="F124" s="132" t="str">
        <f>IF(NOT(BatailleZendikar[[#This Row],[Qu.]]&gt;=1),"OUI","NON")</f>
        <v>OUI</v>
      </c>
      <c r="G124" s="1"/>
      <c r="H124" s="139">
        <f>IF(BatailleZendikar[[#This Row],[Qu.]]-1&lt;0,0,BatailleZendikar[[#This Row],[Qu.]]-1)</f>
        <v>0</v>
      </c>
      <c r="I124" s="141"/>
      <c r="J124" s="13"/>
    </row>
    <row r="125" spans="2:10" x14ac:dyDescent="0.25">
      <c r="B125" s="113">
        <v>123</v>
      </c>
      <c r="C125" s="114" t="s">
        <v>461</v>
      </c>
      <c r="D125" s="111">
        <v>0</v>
      </c>
      <c r="E125" s="112" t="s">
        <v>50</v>
      </c>
      <c r="F125" s="132" t="str">
        <f>IF(NOT(BatailleZendikar[[#This Row],[Qu.]]&gt;=1),"OUI","NON")</f>
        <v>OUI</v>
      </c>
      <c r="G125" s="1"/>
      <c r="H125" s="139">
        <f>IF(BatailleZendikar[[#This Row],[Qu.]]-1&lt;0,0,BatailleZendikar[[#This Row],[Qu.]]-1)</f>
        <v>0</v>
      </c>
      <c r="I125" s="141"/>
      <c r="J125" s="13"/>
    </row>
    <row r="126" spans="2:10" x14ac:dyDescent="0.25">
      <c r="B126" s="115">
        <v>124</v>
      </c>
      <c r="C126" s="116" t="s">
        <v>462</v>
      </c>
      <c r="D126" s="111">
        <v>1</v>
      </c>
      <c r="E126" s="112" t="s">
        <v>36</v>
      </c>
      <c r="F126" s="132" t="str">
        <f>IF(NOT(BatailleZendikar[[#This Row],[Qu.]]&gt;=1),"OUI","NON")</f>
        <v>NON</v>
      </c>
      <c r="G126" s="1"/>
      <c r="H126" s="139">
        <f>IF(BatailleZendikar[[#This Row],[Qu.]]-1&lt;0,0,BatailleZendikar[[#This Row],[Qu.]]-1)</f>
        <v>0</v>
      </c>
      <c r="I126" s="141"/>
      <c r="J126" s="13"/>
    </row>
    <row r="127" spans="2:10" x14ac:dyDescent="0.25">
      <c r="B127" s="113">
        <v>125</v>
      </c>
      <c r="C127" s="114" t="s">
        <v>463</v>
      </c>
      <c r="D127" s="111">
        <v>1</v>
      </c>
      <c r="E127" s="112" t="s">
        <v>32</v>
      </c>
      <c r="F127" s="132" t="str">
        <f>IF(NOT(BatailleZendikar[[#This Row],[Qu.]]&gt;=1),"OUI","NON")</f>
        <v>NON</v>
      </c>
      <c r="G127" s="1"/>
      <c r="H127" s="139">
        <f>IF(BatailleZendikar[[#This Row],[Qu.]]-1&lt;0,0,BatailleZendikar[[#This Row],[Qu.]]-1)</f>
        <v>0</v>
      </c>
      <c r="I127" s="141"/>
      <c r="J127" s="13"/>
    </row>
    <row r="128" spans="2:10" x14ac:dyDescent="0.25">
      <c r="B128" s="113">
        <v>126</v>
      </c>
      <c r="C128" s="114" t="s">
        <v>464</v>
      </c>
      <c r="D128" s="111">
        <v>2</v>
      </c>
      <c r="E128" s="112" t="s">
        <v>36</v>
      </c>
      <c r="F128" s="132" t="str">
        <f>IF(NOT(BatailleZendikar[[#This Row],[Qu.]]&gt;=1),"OUI","NON")</f>
        <v>NON</v>
      </c>
      <c r="G128" s="1"/>
      <c r="H128" s="139">
        <f>IF(BatailleZendikar[[#This Row],[Qu.]]-1&lt;0,0,BatailleZendikar[[#This Row],[Qu.]]-1)</f>
        <v>1</v>
      </c>
      <c r="I128" s="141"/>
      <c r="J128" s="13"/>
    </row>
    <row r="129" spans="2:10" x14ac:dyDescent="0.25">
      <c r="B129" s="109">
        <v>127</v>
      </c>
      <c r="C129" s="110" t="s">
        <v>465</v>
      </c>
      <c r="D129" s="111">
        <v>0</v>
      </c>
      <c r="E129" s="112" t="s">
        <v>50</v>
      </c>
      <c r="F129" s="132" t="str">
        <f>IF(NOT(BatailleZendikar[[#This Row],[Qu.]]&gt;=1),"OUI","NON")</f>
        <v>OUI</v>
      </c>
      <c r="G129" s="1"/>
      <c r="H129" s="139">
        <f>IF(BatailleZendikar[[#This Row],[Qu.]]-1&lt;0,0,BatailleZendikar[[#This Row],[Qu.]]-1)</f>
        <v>0</v>
      </c>
      <c r="I129" s="141"/>
      <c r="J129" s="13"/>
    </row>
    <row r="130" spans="2:10" x14ac:dyDescent="0.25">
      <c r="B130" s="115">
        <v>128</v>
      </c>
      <c r="C130" s="116" t="s">
        <v>466</v>
      </c>
      <c r="D130" s="111">
        <v>0</v>
      </c>
      <c r="E130" s="112" t="s">
        <v>36</v>
      </c>
      <c r="F130" s="132" t="str">
        <f>IF(NOT(BatailleZendikar[[#This Row],[Qu.]]&gt;=1),"OUI","NON")</f>
        <v>OUI</v>
      </c>
      <c r="G130" s="1"/>
      <c r="H130" s="139">
        <f>IF(BatailleZendikar[[#This Row],[Qu.]]-1&lt;0,0,BatailleZendikar[[#This Row],[Qu.]]-1)</f>
        <v>0</v>
      </c>
      <c r="I130" s="141"/>
      <c r="J130" s="13"/>
    </row>
    <row r="131" spans="2:10" x14ac:dyDescent="0.25">
      <c r="B131" s="113">
        <v>129</v>
      </c>
      <c r="C131" s="114" t="s">
        <v>467</v>
      </c>
      <c r="D131" s="111">
        <v>1</v>
      </c>
      <c r="E131" s="112" t="s">
        <v>32</v>
      </c>
      <c r="F131" s="132" t="str">
        <f>IF(NOT(BatailleZendikar[[#This Row],[Qu.]]&gt;=1),"OUI","NON")</f>
        <v>NON</v>
      </c>
      <c r="G131" s="1"/>
      <c r="H131" s="139">
        <f>IF(BatailleZendikar[[#This Row],[Qu.]]-1&lt;0,0,BatailleZendikar[[#This Row],[Qu.]]-1)</f>
        <v>0</v>
      </c>
      <c r="I131" s="141"/>
      <c r="J131" s="13"/>
    </row>
    <row r="132" spans="2:10" x14ac:dyDescent="0.25">
      <c r="B132" s="113">
        <v>130</v>
      </c>
      <c r="C132" s="114" t="s">
        <v>468</v>
      </c>
      <c r="D132" s="111">
        <v>1</v>
      </c>
      <c r="E132" s="112" t="s">
        <v>36</v>
      </c>
      <c r="F132" s="132" t="str">
        <f>IF(NOT(BatailleZendikar[[#This Row],[Qu.]]&gt;=1),"OUI","NON")</f>
        <v>NON</v>
      </c>
      <c r="G132" s="1"/>
      <c r="H132" s="139">
        <f>IF(BatailleZendikar[[#This Row],[Qu.]]-1&lt;0,0,BatailleZendikar[[#This Row],[Qu.]]-1)</f>
        <v>0</v>
      </c>
      <c r="I132" s="141"/>
      <c r="J132" s="13"/>
    </row>
    <row r="133" spans="2:10" x14ac:dyDescent="0.25">
      <c r="B133" s="113">
        <v>131</v>
      </c>
      <c r="C133" s="114" t="s">
        <v>469</v>
      </c>
      <c r="D133" s="111">
        <v>1</v>
      </c>
      <c r="E133" s="112" t="s">
        <v>32</v>
      </c>
      <c r="F133" s="132" t="str">
        <f>IF(NOT(BatailleZendikar[[#This Row],[Qu.]]&gt;=1),"OUI","NON")</f>
        <v>NON</v>
      </c>
      <c r="G133" s="1"/>
      <c r="H133" s="139">
        <f>IF(BatailleZendikar[[#This Row],[Qu.]]-1&lt;0,0,BatailleZendikar[[#This Row],[Qu.]]-1)</f>
        <v>0</v>
      </c>
      <c r="I133" s="141"/>
      <c r="J133" s="13"/>
    </row>
    <row r="134" spans="2:10" x14ac:dyDescent="0.25">
      <c r="B134" s="115">
        <v>132</v>
      </c>
      <c r="C134" s="116" t="s">
        <v>470</v>
      </c>
      <c r="D134" s="111">
        <v>0</v>
      </c>
      <c r="E134" s="112" t="s">
        <v>36</v>
      </c>
      <c r="F134" s="132" t="str">
        <f>IF(NOT(BatailleZendikar[[#This Row],[Qu.]]&gt;=1),"OUI","NON")</f>
        <v>OUI</v>
      </c>
      <c r="G134" s="1"/>
      <c r="H134" s="139">
        <f>IF(BatailleZendikar[[#This Row],[Qu.]]-1&lt;0,0,BatailleZendikar[[#This Row],[Qu.]]-1)</f>
        <v>0</v>
      </c>
      <c r="I134" s="141"/>
      <c r="J134" s="13"/>
    </row>
    <row r="135" spans="2:10" x14ac:dyDescent="0.25">
      <c r="B135" s="113">
        <v>133</v>
      </c>
      <c r="C135" s="114" t="s">
        <v>471</v>
      </c>
      <c r="D135" s="111">
        <v>0</v>
      </c>
      <c r="E135" s="112" t="s">
        <v>50</v>
      </c>
      <c r="F135" s="132" t="str">
        <f>IF(NOT(BatailleZendikar[[#This Row],[Qu.]]&gt;=1),"OUI","NON")</f>
        <v>OUI</v>
      </c>
      <c r="G135" s="1"/>
      <c r="H135" s="139">
        <f>IF(BatailleZendikar[[#This Row],[Qu.]]-1&lt;0,0,BatailleZendikar[[#This Row],[Qu.]]-1)</f>
        <v>0</v>
      </c>
      <c r="I135" s="141"/>
      <c r="J135" s="13"/>
    </row>
    <row r="136" spans="2:10" x14ac:dyDescent="0.25">
      <c r="B136" s="115">
        <v>134</v>
      </c>
      <c r="C136" s="116" t="s">
        <v>472</v>
      </c>
      <c r="D136" s="111">
        <v>0</v>
      </c>
      <c r="E136" s="112" t="s">
        <v>32</v>
      </c>
      <c r="F136" s="132" t="str">
        <f>IF(NOT(BatailleZendikar[[#This Row],[Qu.]]&gt;=1),"OUI","NON")</f>
        <v>OUI</v>
      </c>
      <c r="G136" s="1"/>
      <c r="H136" s="139">
        <f>IF(BatailleZendikar[[#This Row],[Qu.]]-1&lt;0,0,BatailleZendikar[[#This Row],[Qu.]]-1)</f>
        <v>0</v>
      </c>
      <c r="I136" s="141"/>
      <c r="J136" s="13"/>
    </row>
    <row r="137" spans="2:10" x14ac:dyDescent="0.25">
      <c r="B137" s="113">
        <v>135</v>
      </c>
      <c r="C137" s="114" t="s">
        <v>473</v>
      </c>
      <c r="D137" s="111">
        <v>0</v>
      </c>
      <c r="E137" s="112" t="s">
        <v>36</v>
      </c>
      <c r="F137" s="132" t="str">
        <f>IF(NOT(BatailleZendikar[[#This Row],[Qu.]]&gt;=1),"OUI","NON")</f>
        <v>OUI</v>
      </c>
      <c r="G137" s="1"/>
      <c r="H137" s="139">
        <f>IF(BatailleZendikar[[#This Row],[Qu.]]-1&lt;0,0,BatailleZendikar[[#This Row],[Qu.]]-1)</f>
        <v>0</v>
      </c>
      <c r="I137" s="141"/>
      <c r="J137" s="13"/>
    </row>
    <row r="138" spans="2:10" x14ac:dyDescent="0.25">
      <c r="B138" s="115">
        <v>136</v>
      </c>
      <c r="C138" s="116" t="s">
        <v>474</v>
      </c>
      <c r="D138" s="111">
        <v>0</v>
      </c>
      <c r="E138" s="112" t="s">
        <v>32</v>
      </c>
      <c r="F138" s="132" t="str">
        <f>IF(NOT(BatailleZendikar[[#This Row],[Qu.]]&gt;=1),"OUI","NON")</f>
        <v>OUI</v>
      </c>
      <c r="G138" s="1"/>
      <c r="H138" s="139">
        <f>IF(BatailleZendikar[[#This Row],[Qu.]]-1&lt;0,0,BatailleZendikar[[#This Row],[Qu.]]-1)</f>
        <v>0</v>
      </c>
      <c r="I138" s="141"/>
      <c r="J138" s="13"/>
    </row>
    <row r="139" spans="2:10" x14ac:dyDescent="0.25">
      <c r="B139" s="113">
        <v>137</v>
      </c>
      <c r="C139" s="114" t="s">
        <v>475</v>
      </c>
      <c r="D139" s="111">
        <v>0</v>
      </c>
      <c r="E139" s="112" t="s">
        <v>36</v>
      </c>
      <c r="F139" s="132" t="str">
        <f>IF(NOT(BatailleZendikar[[#This Row],[Qu.]]&gt;=1),"OUI","NON")</f>
        <v>OUI</v>
      </c>
      <c r="G139" s="1"/>
      <c r="H139" s="139">
        <f>IF(BatailleZendikar[[#This Row],[Qu.]]-1&lt;0,0,BatailleZendikar[[#This Row],[Qu.]]-1)</f>
        <v>0</v>
      </c>
      <c r="I139" s="141"/>
      <c r="J139" s="13"/>
    </row>
    <row r="140" spans="2:10" x14ac:dyDescent="0.25">
      <c r="B140" s="109">
        <v>138</v>
      </c>
      <c r="C140" s="110" t="s">
        <v>476</v>
      </c>
      <c r="D140" s="111">
        <v>0</v>
      </c>
      <c r="E140" s="112" t="s">
        <v>39</v>
      </c>
      <c r="F140" s="132" t="str">
        <f>IF(NOT(BatailleZendikar[[#This Row],[Qu.]]&gt;=1),"OUI","NON")</f>
        <v>OUI</v>
      </c>
      <c r="G140" s="1"/>
      <c r="H140" s="139">
        <f>IF(BatailleZendikar[[#This Row],[Qu.]]-1&lt;0,0,BatailleZendikar[[#This Row],[Qu.]]-1)</f>
        <v>0</v>
      </c>
      <c r="I140" s="141"/>
      <c r="J140" s="13"/>
    </row>
    <row r="141" spans="2:10" x14ac:dyDescent="0.25">
      <c r="B141" s="109">
        <v>139</v>
      </c>
      <c r="C141" s="110" t="s">
        <v>477</v>
      </c>
      <c r="D141" s="111">
        <v>0</v>
      </c>
      <c r="E141" s="112" t="s">
        <v>50</v>
      </c>
      <c r="F141" s="132" t="str">
        <f>IF(NOT(BatailleZendikar[[#This Row],[Qu.]]&gt;=1),"OUI","NON")</f>
        <v>OUI</v>
      </c>
      <c r="G141" s="1"/>
      <c r="H141" s="139">
        <f>IF(BatailleZendikar[[#This Row],[Qu.]]-1&lt;0,0,BatailleZendikar[[#This Row],[Qu.]]-1)</f>
        <v>0</v>
      </c>
      <c r="I141" s="141"/>
      <c r="J141" s="13"/>
    </row>
    <row r="142" spans="2:10" x14ac:dyDescent="0.25">
      <c r="B142" s="113">
        <v>140</v>
      </c>
      <c r="C142" s="114" t="s">
        <v>478</v>
      </c>
      <c r="D142" s="111">
        <v>0</v>
      </c>
      <c r="E142" s="112" t="s">
        <v>36</v>
      </c>
      <c r="F142" s="132" t="str">
        <f>IF(NOT(BatailleZendikar[[#This Row],[Qu.]]&gt;=1),"OUI","NON")</f>
        <v>OUI</v>
      </c>
      <c r="G142" s="1"/>
      <c r="H142" s="139">
        <f>IF(BatailleZendikar[[#This Row],[Qu.]]-1&lt;0,0,BatailleZendikar[[#This Row],[Qu.]]-1)</f>
        <v>0</v>
      </c>
      <c r="I142" s="141"/>
      <c r="J142" s="13"/>
    </row>
    <row r="143" spans="2:10" x14ac:dyDescent="0.25">
      <c r="B143" s="115">
        <v>141</v>
      </c>
      <c r="C143" s="116" t="s">
        <v>479</v>
      </c>
      <c r="D143" s="111">
        <v>1</v>
      </c>
      <c r="E143" s="112" t="s">
        <v>32</v>
      </c>
      <c r="F143" s="132" t="str">
        <f>IF(NOT(BatailleZendikar[[#This Row],[Qu.]]&gt;=1),"OUI","NON")</f>
        <v>NON</v>
      </c>
      <c r="G143" s="1"/>
      <c r="H143" s="139">
        <f>IF(BatailleZendikar[[#This Row],[Qu.]]-1&lt;0,0,BatailleZendikar[[#This Row],[Qu.]]-1)</f>
        <v>0</v>
      </c>
      <c r="I143" s="141"/>
      <c r="J143" s="13"/>
    </row>
    <row r="144" spans="2:10" x14ac:dyDescent="0.25">
      <c r="B144" s="115">
        <v>142</v>
      </c>
      <c r="C144" s="116" t="s">
        <v>480</v>
      </c>
      <c r="D144" s="111">
        <v>0</v>
      </c>
      <c r="E144" s="112" t="s">
        <v>32</v>
      </c>
      <c r="F144" s="132" t="str">
        <f>IF(NOT(BatailleZendikar[[#This Row],[Qu.]]&gt;=1),"OUI","NON")</f>
        <v>OUI</v>
      </c>
      <c r="G144" s="1"/>
      <c r="H144" s="139">
        <f>IF(BatailleZendikar[[#This Row],[Qu.]]-1&lt;0,0,BatailleZendikar[[#This Row],[Qu.]]-1)</f>
        <v>0</v>
      </c>
      <c r="I144" s="141"/>
      <c r="J144" s="13"/>
    </row>
    <row r="145" spans="2:10" x14ac:dyDescent="0.25">
      <c r="B145" s="115">
        <v>143</v>
      </c>
      <c r="C145" s="116" t="s">
        <v>481</v>
      </c>
      <c r="D145" s="111">
        <v>1</v>
      </c>
      <c r="E145" s="112" t="s">
        <v>36</v>
      </c>
      <c r="F145" s="132" t="str">
        <f>IF(NOT(BatailleZendikar[[#This Row],[Qu.]]&gt;=1),"OUI","NON")</f>
        <v>NON</v>
      </c>
      <c r="G145" s="1"/>
      <c r="H145" s="139">
        <f>IF(BatailleZendikar[[#This Row],[Qu.]]-1&lt;0,0,BatailleZendikar[[#This Row],[Qu.]]-1)</f>
        <v>0</v>
      </c>
      <c r="I145" s="141"/>
      <c r="J145" s="13"/>
    </row>
    <row r="146" spans="2:10" x14ac:dyDescent="0.25">
      <c r="B146" s="113">
        <v>144</v>
      </c>
      <c r="C146" s="114" t="s">
        <v>482</v>
      </c>
      <c r="D146" s="111">
        <v>0</v>
      </c>
      <c r="E146" s="112" t="s">
        <v>39</v>
      </c>
      <c r="F146" s="132" t="str">
        <f>IF(NOT(BatailleZendikar[[#This Row],[Qu.]]&gt;=1),"OUI","NON")</f>
        <v>OUI</v>
      </c>
      <c r="G146" s="1"/>
      <c r="H146" s="139">
        <f>IF(BatailleZendikar[[#This Row],[Qu.]]-1&lt;0,0,BatailleZendikar[[#This Row],[Qu.]]-1)</f>
        <v>0</v>
      </c>
      <c r="I146" s="141"/>
      <c r="J146" s="13"/>
    </row>
    <row r="147" spans="2:10" x14ac:dyDescent="0.25">
      <c r="B147" s="109">
        <v>145</v>
      </c>
      <c r="C147" s="110" t="s">
        <v>483</v>
      </c>
      <c r="D147" s="111">
        <v>0</v>
      </c>
      <c r="E147" s="112" t="s">
        <v>36</v>
      </c>
      <c r="F147" s="132" t="str">
        <f>IF(NOT(BatailleZendikar[[#This Row],[Qu.]]&gt;=1),"OUI","NON")</f>
        <v>OUI</v>
      </c>
      <c r="G147" s="1"/>
      <c r="H147" s="139">
        <f>IF(BatailleZendikar[[#This Row],[Qu.]]-1&lt;0,0,BatailleZendikar[[#This Row],[Qu.]]-1)</f>
        <v>0</v>
      </c>
      <c r="I147" s="141"/>
      <c r="J147" s="13"/>
    </row>
    <row r="148" spans="2:10" x14ac:dyDescent="0.25">
      <c r="B148" s="113">
        <v>146</v>
      </c>
      <c r="C148" s="114" t="s">
        <v>484</v>
      </c>
      <c r="D148" s="111">
        <v>1</v>
      </c>
      <c r="E148" s="112" t="s">
        <v>32</v>
      </c>
      <c r="F148" s="132" t="str">
        <f>IF(NOT(BatailleZendikar[[#This Row],[Qu.]]&gt;=1),"OUI","NON")</f>
        <v>NON</v>
      </c>
      <c r="G148" s="1"/>
      <c r="H148" s="139">
        <f>IF(BatailleZendikar[[#This Row],[Qu.]]-1&lt;0,0,BatailleZendikar[[#This Row],[Qu.]]-1)</f>
        <v>0</v>
      </c>
      <c r="I148" s="141"/>
      <c r="J148" s="13"/>
    </row>
    <row r="149" spans="2:10" x14ac:dyDescent="0.25">
      <c r="B149" s="113">
        <v>147</v>
      </c>
      <c r="C149" s="114" t="s">
        <v>485</v>
      </c>
      <c r="D149" s="111">
        <v>4</v>
      </c>
      <c r="E149" s="112" t="s">
        <v>32</v>
      </c>
      <c r="F149" s="132" t="str">
        <f>IF(NOT(BatailleZendikar[[#This Row],[Qu.]]&gt;=1),"OUI","NON")</f>
        <v>NON</v>
      </c>
      <c r="G149" s="1"/>
      <c r="H149" s="139">
        <f>IF(BatailleZendikar[[#This Row],[Qu.]]-1&lt;0,0,BatailleZendikar[[#This Row],[Qu.]]-1)</f>
        <v>3</v>
      </c>
      <c r="I149" s="141"/>
      <c r="J149" s="13"/>
    </row>
    <row r="150" spans="2:10" x14ac:dyDescent="0.25">
      <c r="B150" s="109">
        <v>148</v>
      </c>
      <c r="C150" s="110" t="s">
        <v>486</v>
      </c>
      <c r="D150" s="111">
        <v>1</v>
      </c>
      <c r="E150" s="112" t="s">
        <v>32</v>
      </c>
      <c r="F150" s="132" t="str">
        <f>IF(NOT(BatailleZendikar[[#This Row],[Qu.]]&gt;=1),"OUI","NON")</f>
        <v>NON</v>
      </c>
      <c r="G150" s="1"/>
      <c r="H150" s="139">
        <f>IF(BatailleZendikar[[#This Row],[Qu.]]-1&lt;0,0,BatailleZendikar[[#This Row],[Qu.]]-1)</f>
        <v>0</v>
      </c>
      <c r="I150" s="141"/>
      <c r="J150" s="13"/>
    </row>
    <row r="151" spans="2:10" x14ac:dyDescent="0.25">
      <c r="B151" s="113">
        <v>149</v>
      </c>
      <c r="C151" s="114" t="s">
        <v>487</v>
      </c>
      <c r="D151" s="111">
        <v>1</v>
      </c>
      <c r="E151" s="112" t="s">
        <v>32</v>
      </c>
      <c r="F151" s="132" t="str">
        <f>IF(NOT(BatailleZendikar[[#This Row],[Qu.]]&gt;=1),"OUI","NON")</f>
        <v>NON</v>
      </c>
      <c r="G151" s="1"/>
      <c r="H151" s="139">
        <f>IF(BatailleZendikar[[#This Row],[Qu.]]-1&lt;0,0,BatailleZendikar[[#This Row],[Qu.]]-1)</f>
        <v>0</v>
      </c>
      <c r="I151" s="141"/>
      <c r="J151" s="13"/>
    </row>
    <row r="152" spans="2:10" x14ac:dyDescent="0.25">
      <c r="B152" s="113">
        <v>150</v>
      </c>
      <c r="C152" s="114" t="s">
        <v>488</v>
      </c>
      <c r="D152" s="111">
        <v>2</v>
      </c>
      <c r="E152" s="112" t="s">
        <v>32</v>
      </c>
      <c r="F152" s="132" t="str">
        <f>IF(NOT(BatailleZendikar[[#This Row],[Qu.]]&gt;=1),"OUI","NON")</f>
        <v>NON</v>
      </c>
      <c r="G152" s="1"/>
      <c r="H152" s="139">
        <f>IF(BatailleZendikar[[#This Row],[Qu.]]-1&lt;0,0,BatailleZendikar[[#This Row],[Qu.]]-1)</f>
        <v>1</v>
      </c>
      <c r="I152" s="141"/>
      <c r="J152" s="13"/>
    </row>
    <row r="153" spans="2:10" x14ac:dyDescent="0.25">
      <c r="B153" s="109">
        <v>151</v>
      </c>
      <c r="C153" s="110" t="s">
        <v>489</v>
      </c>
      <c r="D153" s="111">
        <v>0</v>
      </c>
      <c r="E153" s="112" t="s">
        <v>50</v>
      </c>
      <c r="F153" s="132" t="str">
        <f>IF(NOT(BatailleZendikar[[#This Row],[Qu.]]&gt;=1),"OUI","NON")</f>
        <v>OUI</v>
      </c>
      <c r="G153" s="1"/>
      <c r="H153" s="139">
        <f>IF(BatailleZendikar[[#This Row],[Qu.]]-1&lt;0,0,BatailleZendikar[[#This Row],[Qu.]]-1)</f>
        <v>0</v>
      </c>
      <c r="I153" s="141"/>
      <c r="J153" s="13"/>
    </row>
    <row r="154" spans="2:10" x14ac:dyDescent="0.25">
      <c r="B154" s="109">
        <v>152</v>
      </c>
      <c r="C154" s="110" t="s">
        <v>490</v>
      </c>
      <c r="D154" s="111">
        <v>0</v>
      </c>
      <c r="E154" s="112" t="s">
        <v>32</v>
      </c>
      <c r="F154" s="132" t="str">
        <f>IF(NOT(BatailleZendikar[[#This Row],[Qu.]]&gt;=1),"OUI","NON")</f>
        <v>OUI</v>
      </c>
      <c r="G154" s="1"/>
      <c r="H154" s="139">
        <f>IF(BatailleZendikar[[#This Row],[Qu.]]-1&lt;0,0,BatailleZendikar[[#This Row],[Qu.]]-1)</f>
        <v>0</v>
      </c>
      <c r="I154" s="141"/>
      <c r="J154" s="13"/>
    </row>
    <row r="155" spans="2:10" x14ac:dyDescent="0.25">
      <c r="B155" s="115">
        <v>153</v>
      </c>
      <c r="C155" s="116" t="s">
        <v>491</v>
      </c>
      <c r="D155" s="111">
        <v>0</v>
      </c>
      <c r="E155" s="112" t="s">
        <v>36</v>
      </c>
      <c r="F155" s="132" t="str">
        <f>IF(NOT(BatailleZendikar[[#This Row],[Qu.]]&gt;=1),"OUI","NON")</f>
        <v>OUI</v>
      </c>
      <c r="G155" s="1"/>
      <c r="H155" s="139">
        <f>IF(BatailleZendikar[[#This Row],[Qu.]]-1&lt;0,0,BatailleZendikar[[#This Row],[Qu.]]-1)</f>
        <v>0</v>
      </c>
      <c r="I155" s="141"/>
      <c r="J155" s="13"/>
    </row>
    <row r="156" spans="2:10" x14ac:dyDescent="0.25">
      <c r="B156" s="115">
        <v>154</v>
      </c>
      <c r="C156" s="116" t="s">
        <v>492</v>
      </c>
      <c r="D156" s="111">
        <v>1</v>
      </c>
      <c r="E156" s="112" t="s">
        <v>36</v>
      </c>
      <c r="F156" s="132" t="str">
        <f>IF(NOT(BatailleZendikar[[#This Row],[Qu.]]&gt;=1),"OUI","NON")</f>
        <v>NON</v>
      </c>
      <c r="G156" s="1"/>
      <c r="H156" s="139">
        <f>IF(BatailleZendikar[[#This Row],[Qu.]]-1&lt;0,0,BatailleZendikar[[#This Row],[Qu.]]-1)</f>
        <v>0</v>
      </c>
      <c r="I156" s="141"/>
      <c r="J156" s="13"/>
    </row>
    <row r="157" spans="2:10" x14ac:dyDescent="0.25">
      <c r="B157" s="113">
        <v>155</v>
      </c>
      <c r="C157" s="114" t="s">
        <v>493</v>
      </c>
      <c r="D157" s="111">
        <v>0</v>
      </c>
      <c r="E157" s="112" t="s">
        <v>32</v>
      </c>
      <c r="F157" s="132" t="str">
        <f>IF(NOT(BatailleZendikar[[#This Row],[Qu.]]&gt;=1),"OUI","NON")</f>
        <v>OUI</v>
      </c>
      <c r="G157" s="1"/>
      <c r="H157" s="139">
        <f>IF(BatailleZendikar[[#This Row],[Qu.]]-1&lt;0,0,BatailleZendikar[[#This Row],[Qu.]]-1)</f>
        <v>0</v>
      </c>
      <c r="I157" s="141"/>
      <c r="J157" s="13"/>
    </row>
    <row r="158" spans="2:10" x14ac:dyDescent="0.25">
      <c r="B158" s="115">
        <v>156</v>
      </c>
      <c r="C158" s="116" t="s">
        <v>494</v>
      </c>
      <c r="D158" s="111">
        <v>3</v>
      </c>
      <c r="E158" s="112" t="s">
        <v>32</v>
      </c>
      <c r="F158" s="132" t="str">
        <f>IF(NOT(BatailleZendikar[[#This Row],[Qu.]]&gt;=1),"OUI","NON")</f>
        <v>NON</v>
      </c>
      <c r="G158" s="1"/>
      <c r="H158" s="139">
        <f>IF(BatailleZendikar[[#This Row],[Qu.]]-1&lt;0,0,BatailleZendikar[[#This Row],[Qu.]]-1)</f>
        <v>2</v>
      </c>
      <c r="I158" s="141"/>
      <c r="J158" s="13"/>
    </row>
    <row r="159" spans="2:10" x14ac:dyDescent="0.25">
      <c r="B159" s="113">
        <v>157</v>
      </c>
      <c r="C159" s="114" t="s">
        <v>495</v>
      </c>
      <c r="D159" s="111">
        <v>1</v>
      </c>
      <c r="E159" s="112" t="s">
        <v>32</v>
      </c>
      <c r="F159" s="132" t="str">
        <f>IF(NOT(BatailleZendikar[[#This Row],[Qu.]]&gt;=1),"OUI","NON")</f>
        <v>NON</v>
      </c>
      <c r="G159" s="1"/>
      <c r="H159" s="139">
        <f>IF(BatailleZendikar[[#This Row],[Qu.]]-1&lt;0,0,BatailleZendikar[[#This Row],[Qu.]]-1)</f>
        <v>0</v>
      </c>
      <c r="I159" s="141"/>
      <c r="J159" s="13"/>
    </row>
    <row r="160" spans="2:10" x14ac:dyDescent="0.25">
      <c r="B160" s="109">
        <v>158</v>
      </c>
      <c r="C160" s="110" t="s">
        <v>496</v>
      </c>
      <c r="D160" s="111">
        <v>0</v>
      </c>
      <c r="E160" s="112" t="s">
        <v>36</v>
      </c>
      <c r="F160" s="132" t="str">
        <f>IF(NOT(BatailleZendikar[[#This Row],[Qu.]]&gt;=1),"OUI","NON")</f>
        <v>OUI</v>
      </c>
      <c r="G160" s="1"/>
      <c r="H160" s="139">
        <f>IF(BatailleZendikar[[#This Row],[Qu.]]-1&lt;0,0,BatailleZendikar[[#This Row],[Qu.]]-1)</f>
        <v>0</v>
      </c>
      <c r="I160" s="141"/>
      <c r="J160" s="13"/>
    </row>
    <row r="161" spans="2:10" x14ac:dyDescent="0.25">
      <c r="B161" s="113">
        <v>159</v>
      </c>
      <c r="C161" s="114" t="s">
        <v>497</v>
      </c>
      <c r="D161" s="111">
        <v>1</v>
      </c>
      <c r="E161" s="112" t="s">
        <v>32</v>
      </c>
      <c r="F161" s="132" t="str">
        <f>IF(NOT(BatailleZendikar[[#This Row],[Qu.]]&gt;=1),"OUI","NON")</f>
        <v>NON</v>
      </c>
      <c r="G161" s="1"/>
      <c r="H161" s="139">
        <f>IF(BatailleZendikar[[#This Row],[Qu.]]-1&lt;0,0,BatailleZendikar[[#This Row],[Qu.]]-1)</f>
        <v>0</v>
      </c>
      <c r="I161" s="141"/>
      <c r="J161" s="13"/>
    </row>
    <row r="162" spans="2:10" x14ac:dyDescent="0.25">
      <c r="B162" s="113">
        <v>160</v>
      </c>
      <c r="C162" s="114" t="s">
        <v>498</v>
      </c>
      <c r="D162" s="111">
        <v>0</v>
      </c>
      <c r="E162" s="112" t="s">
        <v>32</v>
      </c>
      <c r="F162" s="132" t="str">
        <f>IF(NOT(BatailleZendikar[[#This Row],[Qu.]]&gt;=1),"OUI","NON")</f>
        <v>OUI</v>
      </c>
      <c r="G162" s="1"/>
      <c r="H162" s="139">
        <f>IF(BatailleZendikar[[#This Row],[Qu.]]-1&lt;0,0,BatailleZendikar[[#This Row],[Qu.]]-1)</f>
        <v>0</v>
      </c>
      <c r="I162" s="141"/>
      <c r="J162" s="13"/>
    </row>
    <row r="163" spans="2:10" x14ac:dyDescent="0.25">
      <c r="B163" s="113">
        <v>161</v>
      </c>
      <c r="C163" s="114" t="s">
        <v>499</v>
      </c>
      <c r="D163" s="111">
        <v>1</v>
      </c>
      <c r="E163" s="112" t="s">
        <v>32</v>
      </c>
      <c r="F163" s="132" t="str">
        <f>IF(NOT(BatailleZendikar[[#This Row],[Qu.]]&gt;=1),"OUI","NON")</f>
        <v>NON</v>
      </c>
      <c r="G163" s="1"/>
      <c r="H163" s="139">
        <f>IF(BatailleZendikar[[#This Row],[Qu.]]-1&lt;0,0,BatailleZendikar[[#This Row],[Qu.]]-1)</f>
        <v>0</v>
      </c>
      <c r="I163" s="141"/>
      <c r="J163" s="13"/>
    </row>
    <row r="164" spans="2:10" x14ac:dyDescent="0.25">
      <c r="B164" s="113">
        <v>162</v>
      </c>
      <c r="C164" s="114" t="s">
        <v>500</v>
      </c>
      <c r="D164" s="111">
        <v>1</v>
      </c>
      <c r="E164" s="112" t="s">
        <v>50</v>
      </c>
      <c r="F164" s="132" t="str">
        <f>IF(NOT(BatailleZendikar[[#This Row],[Qu.]]&gt;=1),"OUI","NON")</f>
        <v>NON</v>
      </c>
      <c r="G164" s="1"/>
      <c r="H164" s="139">
        <f>IF(BatailleZendikar[[#This Row],[Qu.]]-1&lt;0,0,BatailleZendikar[[#This Row],[Qu.]]-1)</f>
        <v>0</v>
      </c>
      <c r="I164" s="141"/>
      <c r="J164" s="13"/>
    </row>
    <row r="165" spans="2:10" x14ac:dyDescent="0.25">
      <c r="B165" s="113">
        <v>163</v>
      </c>
      <c r="C165" s="114" t="s">
        <v>501</v>
      </c>
      <c r="D165" s="111">
        <v>0</v>
      </c>
      <c r="E165" s="112" t="s">
        <v>32</v>
      </c>
      <c r="F165" s="132" t="str">
        <f>IF(NOT(BatailleZendikar[[#This Row],[Qu.]]&gt;=1),"OUI","NON")</f>
        <v>OUI</v>
      </c>
      <c r="G165" s="1"/>
      <c r="H165" s="139">
        <f>IF(BatailleZendikar[[#This Row],[Qu.]]-1&lt;0,0,BatailleZendikar[[#This Row],[Qu.]]-1)</f>
        <v>0</v>
      </c>
      <c r="I165" s="141"/>
      <c r="J165" s="13"/>
    </row>
    <row r="166" spans="2:10" x14ac:dyDescent="0.25">
      <c r="B166" s="113">
        <v>164</v>
      </c>
      <c r="C166" s="114" t="s">
        <v>502</v>
      </c>
      <c r="D166" s="111">
        <v>0</v>
      </c>
      <c r="E166" s="112" t="s">
        <v>36</v>
      </c>
      <c r="F166" s="132" t="str">
        <f>IF(NOT(BatailleZendikar[[#This Row],[Qu.]]&gt;=1),"OUI","NON")</f>
        <v>OUI</v>
      </c>
      <c r="G166" s="1"/>
      <c r="H166" s="139">
        <f>IF(BatailleZendikar[[#This Row],[Qu.]]-1&lt;0,0,BatailleZendikar[[#This Row],[Qu.]]-1)</f>
        <v>0</v>
      </c>
      <c r="I166" s="141"/>
      <c r="J166" s="13"/>
    </row>
    <row r="167" spans="2:10" x14ac:dyDescent="0.25">
      <c r="B167" s="113">
        <v>165</v>
      </c>
      <c r="C167" s="114" t="s">
        <v>503</v>
      </c>
      <c r="D167" s="111">
        <v>0</v>
      </c>
      <c r="E167" s="112" t="s">
        <v>32</v>
      </c>
      <c r="F167" s="132" t="str">
        <f>IF(NOT(BatailleZendikar[[#This Row],[Qu.]]&gt;=1),"OUI","NON")</f>
        <v>OUI</v>
      </c>
      <c r="G167" s="1"/>
      <c r="H167" s="139">
        <f>IF(BatailleZendikar[[#This Row],[Qu.]]-1&lt;0,0,BatailleZendikar[[#This Row],[Qu.]]-1)</f>
        <v>0</v>
      </c>
      <c r="I167" s="141"/>
      <c r="J167" s="13"/>
    </row>
    <row r="168" spans="2:10" x14ac:dyDescent="0.25">
      <c r="B168" s="113">
        <v>166</v>
      </c>
      <c r="C168" s="114" t="s">
        <v>504</v>
      </c>
      <c r="D168" s="111">
        <v>1</v>
      </c>
      <c r="E168" s="112" t="s">
        <v>32</v>
      </c>
      <c r="F168" s="132" t="str">
        <f>IF(NOT(BatailleZendikar[[#This Row],[Qu.]]&gt;=1),"OUI","NON")</f>
        <v>NON</v>
      </c>
      <c r="G168" s="1"/>
      <c r="H168" s="139">
        <f>IF(BatailleZendikar[[#This Row],[Qu.]]-1&lt;0,0,BatailleZendikar[[#This Row],[Qu.]]-1)</f>
        <v>0</v>
      </c>
      <c r="I168" s="141"/>
      <c r="J168" s="13"/>
    </row>
    <row r="169" spans="2:10" x14ac:dyDescent="0.25">
      <c r="B169" s="113">
        <v>167</v>
      </c>
      <c r="C169" s="114" t="s">
        <v>505</v>
      </c>
      <c r="D169" s="111">
        <v>0</v>
      </c>
      <c r="E169" s="112" t="s">
        <v>50</v>
      </c>
      <c r="F169" s="132" t="str">
        <f>IF(NOT(BatailleZendikar[[#This Row],[Qu.]]&gt;=1),"OUI","NON")</f>
        <v>OUI</v>
      </c>
      <c r="G169" s="1"/>
      <c r="H169" s="139">
        <f>IF(BatailleZendikar[[#This Row],[Qu.]]-1&lt;0,0,BatailleZendikar[[#This Row],[Qu.]]-1)</f>
        <v>0</v>
      </c>
      <c r="I169" s="141"/>
      <c r="J169" s="13"/>
    </row>
    <row r="170" spans="2:10" x14ac:dyDescent="0.25">
      <c r="B170" s="113">
        <v>168</v>
      </c>
      <c r="C170" s="114" t="s">
        <v>506</v>
      </c>
      <c r="D170" s="111">
        <v>2</v>
      </c>
      <c r="E170" s="112" t="s">
        <v>32</v>
      </c>
      <c r="F170" s="132" t="str">
        <f>IF(NOT(BatailleZendikar[[#This Row],[Qu.]]&gt;=1),"OUI","NON")</f>
        <v>NON</v>
      </c>
      <c r="G170" s="1"/>
      <c r="H170" s="139">
        <f>IF(BatailleZendikar[[#This Row],[Qu.]]-1&lt;0,0,BatailleZendikar[[#This Row],[Qu.]]-1)</f>
        <v>1</v>
      </c>
      <c r="I170" s="141"/>
      <c r="J170" s="13"/>
    </row>
    <row r="171" spans="2:10" x14ac:dyDescent="0.25">
      <c r="B171" s="113">
        <v>169</v>
      </c>
      <c r="C171" s="114" t="s">
        <v>507</v>
      </c>
      <c r="D171" s="111">
        <v>0</v>
      </c>
      <c r="E171" s="112" t="s">
        <v>36</v>
      </c>
      <c r="F171" s="132" t="str">
        <f>IF(NOT(BatailleZendikar[[#This Row],[Qu.]]&gt;=1),"OUI","NON")</f>
        <v>OUI</v>
      </c>
      <c r="G171" s="1"/>
      <c r="H171" s="139">
        <f>IF(BatailleZendikar[[#This Row],[Qu.]]-1&lt;0,0,BatailleZendikar[[#This Row],[Qu.]]-1)</f>
        <v>0</v>
      </c>
      <c r="I171" s="141"/>
      <c r="J171" s="13"/>
    </row>
    <row r="172" spans="2:10" x14ac:dyDescent="0.25">
      <c r="B172" s="113">
        <v>170</v>
      </c>
      <c r="C172" s="114" t="s">
        <v>508</v>
      </c>
      <c r="D172" s="111">
        <v>0</v>
      </c>
      <c r="E172" s="112" t="s">
        <v>50</v>
      </c>
      <c r="F172" s="132" t="str">
        <f>IF(NOT(BatailleZendikar[[#This Row],[Qu.]]&gt;=1),"OUI","NON")</f>
        <v>OUI</v>
      </c>
      <c r="G172" s="1"/>
      <c r="H172" s="139">
        <f>IF(BatailleZendikar[[#This Row],[Qu.]]-1&lt;0,0,BatailleZendikar[[#This Row],[Qu.]]-1)</f>
        <v>0</v>
      </c>
      <c r="I172" s="141"/>
      <c r="J172" s="13"/>
    </row>
    <row r="173" spans="2:10" x14ac:dyDescent="0.25">
      <c r="B173" s="113">
        <v>171</v>
      </c>
      <c r="C173" s="114" t="s">
        <v>509</v>
      </c>
      <c r="D173" s="111">
        <v>0</v>
      </c>
      <c r="E173" s="112" t="s">
        <v>32</v>
      </c>
      <c r="F173" s="132" t="str">
        <f>IF(NOT(BatailleZendikar[[#This Row],[Qu.]]&gt;=1),"OUI","NON")</f>
        <v>OUI</v>
      </c>
      <c r="G173" s="1"/>
      <c r="H173" s="139">
        <f>IF(BatailleZendikar[[#This Row],[Qu.]]-1&lt;0,0,BatailleZendikar[[#This Row],[Qu.]]-1)</f>
        <v>0</v>
      </c>
      <c r="I173" s="141"/>
      <c r="J173" s="13"/>
    </row>
    <row r="174" spans="2:10" x14ac:dyDescent="0.25">
      <c r="B174" s="115">
        <v>172</v>
      </c>
      <c r="C174" s="116" t="s">
        <v>510</v>
      </c>
      <c r="D174" s="111">
        <v>1</v>
      </c>
      <c r="E174" s="112" t="s">
        <v>32</v>
      </c>
      <c r="F174" s="132" t="str">
        <f>IF(NOT(BatailleZendikar[[#This Row],[Qu.]]&gt;=1),"OUI","NON")</f>
        <v>NON</v>
      </c>
      <c r="G174" s="1"/>
      <c r="H174" s="139">
        <f>IF(BatailleZendikar[[#This Row],[Qu.]]-1&lt;0,0,BatailleZendikar[[#This Row],[Qu.]]-1)</f>
        <v>0</v>
      </c>
      <c r="I174" s="141"/>
      <c r="J174" s="13"/>
    </row>
    <row r="175" spans="2:10" x14ac:dyDescent="0.25">
      <c r="B175" s="113">
        <v>173</v>
      </c>
      <c r="C175" s="114" t="s">
        <v>511</v>
      </c>
      <c r="D175" s="111">
        <v>1</v>
      </c>
      <c r="E175" s="112" t="s">
        <v>32</v>
      </c>
      <c r="F175" s="132" t="str">
        <f>IF(NOT(BatailleZendikar[[#This Row],[Qu.]]&gt;=1),"OUI","NON")</f>
        <v>NON</v>
      </c>
      <c r="G175" s="1"/>
      <c r="H175" s="139">
        <f>IF(BatailleZendikar[[#This Row],[Qu.]]-1&lt;0,0,BatailleZendikar[[#This Row],[Qu.]]-1)</f>
        <v>0</v>
      </c>
      <c r="I175" s="141"/>
      <c r="J175" s="13"/>
    </row>
    <row r="176" spans="2:10" x14ac:dyDescent="0.25">
      <c r="B176" s="113">
        <v>174</v>
      </c>
      <c r="C176" s="114" t="s">
        <v>512</v>
      </c>
      <c r="D176" s="111">
        <v>0</v>
      </c>
      <c r="E176" s="112" t="s">
        <v>39</v>
      </c>
      <c r="F176" s="132" t="str">
        <f>IF(NOT(BatailleZendikar[[#This Row],[Qu.]]&gt;=1),"OUI","NON")</f>
        <v>OUI</v>
      </c>
      <c r="G176" s="1"/>
      <c r="H176" s="139">
        <f>IF(BatailleZendikar[[#This Row],[Qu.]]-1&lt;0,0,BatailleZendikar[[#This Row],[Qu.]]-1)</f>
        <v>0</v>
      </c>
      <c r="I176" s="141"/>
      <c r="J176" s="13"/>
    </row>
    <row r="177" spans="2:10" x14ac:dyDescent="0.25">
      <c r="B177" s="113">
        <v>175</v>
      </c>
      <c r="C177" s="114" t="s">
        <v>513</v>
      </c>
      <c r="D177" s="111">
        <v>1</v>
      </c>
      <c r="E177" s="112" t="s">
        <v>36</v>
      </c>
      <c r="F177" s="132" t="str">
        <f>IF(NOT(BatailleZendikar[[#This Row],[Qu.]]&gt;=1),"OUI","NON")</f>
        <v>NON</v>
      </c>
      <c r="G177" s="1"/>
      <c r="H177" s="139">
        <f>IF(BatailleZendikar[[#This Row],[Qu.]]-1&lt;0,0,BatailleZendikar[[#This Row],[Qu.]]-1)</f>
        <v>0</v>
      </c>
      <c r="I177" s="141"/>
      <c r="J177" s="13"/>
    </row>
    <row r="178" spans="2:10" x14ac:dyDescent="0.25">
      <c r="B178" s="113">
        <v>176</v>
      </c>
      <c r="C178" s="114" t="s">
        <v>514</v>
      </c>
      <c r="D178" s="111">
        <v>0</v>
      </c>
      <c r="E178" s="112" t="s">
        <v>36</v>
      </c>
      <c r="F178" s="132" t="str">
        <f>IF(NOT(BatailleZendikar[[#This Row],[Qu.]]&gt;=1),"OUI","NON")</f>
        <v>OUI</v>
      </c>
      <c r="G178" s="1"/>
      <c r="H178" s="139">
        <f>IF(BatailleZendikar[[#This Row],[Qu.]]-1&lt;0,0,BatailleZendikar[[#This Row],[Qu.]]-1)</f>
        <v>0</v>
      </c>
      <c r="I178" s="141"/>
      <c r="J178" s="13"/>
    </row>
    <row r="179" spans="2:10" x14ac:dyDescent="0.25">
      <c r="B179" s="113">
        <v>177</v>
      </c>
      <c r="C179" s="114" t="s">
        <v>515</v>
      </c>
      <c r="D179" s="111">
        <v>1</v>
      </c>
      <c r="E179" s="112" t="s">
        <v>32</v>
      </c>
      <c r="F179" s="132" t="str">
        <f>IF(NOT(BatailleZendikar[[#This Row],[Qu.]]&gt;=1),"OUI","NON")</f>
        <v>NON</v>
      </c>
      <c r="G179" s="1"/>
      <c r="H179" s="139">
        <f>IF(BatailleZendikar[[#This Row],[Qu.]]-1&lt;0,0,BatailleZendikar[[#This Row],[Qu.]]-1)</f>
        <v>0</v>
      </c>
      <c r="I179" s="141"/>
      <c r="J179" s="13"/>
    </row>
    <row r="180" spans="2:10" x14ac:dyDescent="0.25">
      <c r="B180" s="113">
        <v>178</v>
      </c>
      <c r="C180" s="114" t="s">
        <v>516</v>
      </c>
      <c r="D180" s="111">
        <v>0</v>
      </c>
      <c r="E180" s="112" t="s">
        <v>36</v>
      </c>
      <c r="F180" s="132" t="str">
        <f>IF(NOT(BatailleZendikar[[#This Row],[Qu.]]&gt;=1),"OUI","NON")</f>
        <v>OUI</v>
      </c>
      <c r="G180" s="1"/>
      <c r="H180" s="139">
        <f>IF(BatailleZendikar[[#This Row],[Qu.]]-1&lt;0,0,BatailleZendikar[[#This Row],[Qu.]]-1)</f>
        <v>0</v>
      </c>
      <c r="I180" s="141"/>
      <c r="J180" s="13"/>
    </row>
    <row r="181" spans="2:10" x14ac:dyDescent="0.25">
      <c r="B181" s="115">
        <v>179</v>
      </c>
      <c r="C181" s="116" t="s">
        <v>517</v>
      </c>
      <c r="D181" s="111">
        <v>1</v>
      </c>
      <c r="E181" s="112" t="s">
        <v>32</v>
      </c>
      <c r="F181" s="132" t="str">
        <f>IF(NOT(BatailleZendikar[[#This Row],[Qu.]]&gt;=1),"OUI","NON")</f>
        <v>NON</v>
      </c>
      <c r="G181" s="1"/>
      <c r="H181" s="139">
        <f>IF(BatailleZendikar[[#This Row],[Qu.]]-1&lt;0,0,BatailleZendikar[[#This Row],[Qu.]]-1)</f>
        <v>0</v>
      </c>
      <c r="I181" s="141"/>
      <c r="J181" s="13"/>
    </row>
    <row r="182" spans="2:10" x14ac:dyDescent="0.25">
      <c r="B182" s="113">
        <v>180</v>
      </c>
      <c r="C182" s="114" t="s">
        <v>518</v>
      </c>
      <c r="D182" s="111">
        <v>0</v>
      </c>
      <c r="E182" s="112" t="s">
        <v>50</v>
      </c>
      <c r="F182" s="132" t="str">
        <f>IF(NOT(BatailleZendikar[[#This Row],[Qu.]]&gt;=1),"OUI","NON")</f>
        <v>OUI</v>
      </c>
      <c r="G182" s="1"/>
      <c r="H182" s="139">
        <f>IF(BatailleZendikar[[#This Row],[Qu.]]-1&lt;0,0,BatailleZendikar[[#This Row],[Qu.]]-1)</f>
        <v>0</v>
      </c>
      <c r="I182" s="141"/>
      <c r="J182" s="13"/>
    </row>
    <row r="183" spans="2:10" x14ac:dyDescent="0.25">
      <c r="B183" s="113">
        <v>181</v>
      </c>
      <c r="C183" s="114" t="s">
        <v>519</v>
      </c>
      <c r="D183" s="111">
        <v>1</v>
      </c>
      <c r="E183" s="112" t="s">
        <v>50</v>
      </c>
      <c r="F183" s="132" t="str">
        <f>IF(NOT(BatailleZendikar[[#This Row],[Qu.]]&gt;=1),"OUI","NON")</f>
        <v>NON</v>
      </c>
      <c r="G183" s="1"/>
      <c r="H183" s="139">
        <f>IF(BatailleZendikar[[#This Row],[Qu.]]-1&lt;0,0,BatailleZendikar[[#This Row],[Qu.]]-1)</f>
        <v>0</v>
      </c>
      <c r="I183" s="141"/>
      <c r="J183" s="13"/>
    </row>
    <row r="184" spans="2:10" x14ac:dyDescent="0.25">
      <c r="B184" s="113">
        <v>182</v>
      </c>
      <c r="C184" s="114" t="s">
        <v>520</v>
      </c>
      <c r="D184" s="111">
        <v>1</v>
      </c>
      <c r="E184" s="112" t="s">
        <v>32</v>
      </c>
      <c r="F184" s="132" t="str">
        <f>IF(NOT(BatailleZendikar[[#This Row],[Qu.]]&gt;=1),"OUI","NON")</f>
        <v>NON</v>
      </c>
      <c r="G184" s="1"/>
      <c r="H184" s="139">
        <f>IF(BatailleZendikar[[#This Row],[Qu.]]-1&lt;0,0,BatailleZendikar[[#This Row],[Qu.]]-1)</f>
        <v>0</v>
      </c>
      <c r="I184" s="140"/>
      <c r="J184" s="18"/>
    </row>
    <row r="185" spans="2:10" x14ac:dyDescent="0.25">
      <c r="B185" s="115">
        <v>183</v>
      </c>
      <c r="C185" s="114" t="s">
        <v>521</v>
      </c>
      <c r="D185" s="111">
        <v>0</v>
      </c>
      <c r="E185" s="112" t="s">
        <v>36</v>
      </c>
      <c r="F185" s="132" t="str">
        <f>IF(NOT(BatailleZendikar[[#This Row],[Qu.]]&gt;=1),"OUI","NON")</f>
        <v>OUI</v>
      </c>
      <c r="G185" s="1"/>
      <c r="H185" s="139">
        <f>IF(BatailleZendikar[[#This Row],[Qu.]]-1&lt;0,0,BatailleZendikar[[#This Row],[Qu.]]-1)</f>
        <v>0</v>
      </c>
      <c r="I185" s="141"/>
      <c r="J185" s="49"/>
    </row>
    <row r="186" spans="2:10" x14ac:dyDescent="0.25">
      <c r="B186" s="115">
        <v>184</v>
      </c>
      <c r="C186" s="114" t="s">
        <v>308</v>
      </c>
      <c r="D186" s="111">
        <v>2</v>
      </c>
      <c r="E186" s="112" t="s">
        <v>32</v>
      </c>
      <c r="F186" s="132" t="str">
        <f>IF(NOT(BatailleZendikar[[#This Row],[Qu.]]&gt;=1),"OUI","NON")</f>
        <v>NON</v>
      </c>
      <c r="G186" s="1"/>
      <c r="H186" s="139">
        <f>IF(BatailleZendikar[[#This Row],[Qu.]]-1&lt;0,0,BatailleZendikar[[#This Row],[Qu.]]-1)</f>
        <v>1</v>
      </c>
      <c r="I186" s="141"/>
      <c r="J186" s="49"/>
    </row>
    <row r="187" spans="2:10" x14ac:dyDescent="0.25">
      <c r="B187" s="113">
        <v>185</v>
      </c>
      <c r="C187" s="114" t="s">
        <v>522</v>
      </c>
      <c r="D187" s="111">
        <v>1</v>
      </c>
      <c r="E187" s="112" t="s">
        <v>32</v>
      </c>
      <c r="F187" s="133" t="str">
        <f>IF(NOT(BatailleZendikar[[#This Row],[Qu.]]&gt;=1),"OUI","NON")</f>
        <v>NON</v>
      </c>
      <c r="G187" s="25"/>
      <c r="H187" s="142">
        <f>IF(BatailleZendikar[[#This Row],[Qu.]]-1&lt;0,0,BatailleZendikar[[#This Row],[Qu.]]-1)</f>
        <v>0</v>
      </c>
      <c r="I187" s="140"/>
      <c r="J187" s="18"/>
    </row>
    <row r="188" spans="2:10" x14ac:dyDescent="0.25">
      <c r="B188" s="113">
        <v>186</v>
      </c>
      <c r="C188" s="114" t="s">
        <v>523</v>
      </c>
      <c r="D188" s="111">
        <v>0</v>
      </c>
      <c r="E188" s="112" t="s">
        <v>36</v>
      </c>
      <c r="F188" s="133" t="str">
        <f>IF(NOT(BatailleZendikar[[#This Row],[Qu.]]&gt;=1),"OUI","NON")</f>
        <v>OUI</v>
      </c>
      <c r="G188" s="25"/>
      <c r="H188" s="142">
        <f>IF(BatailleZendikar[[#This Row],[Qu.]]-1&lt;0,0,BatailleZendikar[[#This Row],[Qu.]]-1)</f>
        <v>0</v>
      </c>
      <c r="I188" s="140"/>
      <c r="J188" s="18"/>
    </row>
    <row r="189" spans="2:10" x14ac:dyDescent="0.25">
      <c r="B189" s="113">
        <v>187</v>
      </c>
      <c r="C189" s="114" t="s">
        <v>524</v>
      </c>
      <c r="D189" s="111">
        <v>1</v>
      </c>
      <c r="E189" s="112" t="s">
        <v>36</v>
      </c>
      <c r="F189" s="133" t="str">
        <f>IF(NOT(BatailleZendikar[[#This Row],[Qu.]]&gt;=1),"OUI","NON")</f>
        <v>NON</v>
      </c>
      <c r="G189" s="25"/>
      <c r="H189" s="142">
        <f>IF(BatailleZendikar[[#This Row],[Qu.]]-1&lt;0,0,BatailleZendikar[[#This Row],[Qu.]]-1)</f>
        <v>0</v>
      </c>
      <c r="I189" s="140"/>
      <c r="J189" s="52"/>
    </row>
    <row r="190" spans="2:10" x14ac:dyDescent="0.25">
      <c r="B190" s="113">
        <v>188</v>
      </c>
      <c r="C190" s="114" t="s">
        <v>525</v>
      </c>
      <c r="D190" s="111">
        <v>0</v>
      </c>
      <c r="E190" s="112" t="s">
        <v>36</v>
      </c>
      <c r="F190" s="133" t="str">
        <f>IF(NOT(BatailleZendikar[[#This Row],[Qu.]]&gt;=1),"OUI","NON")</f>
        <v>OUI</v>
      </c>
      <c r="G190" s="25"/>
      <c r="H190" s="142">
        <f>IF(BatailleZendikar[[#This Row],[Qu.]]-1&lt;0,0,BatailleZendikar[[#This Row],[Qu.]]-1)</f>
        <v>0</v>
      </c>
      <c r="I190" s="123"/>
      <c r="J190" s="1"/>
    </row>
    <row r="191" spans="2:10" x14ac:dyDescent="0.25">
      <c r="B191" s="113">
        <v>189</v>
      </c>
      <c r="C191" s="114" t="s">
        <v>526</v>
      </c>
      <c r="D191" s="111">
        <v>1</v>
      </c>
      <c r="E191" s="112" t="s">
        <v>32</v>
      </c>
      <c r="F191" s="133" t="str">
        <f>IF(NOT(BatailleZendikar[[#This Row],[Qu.]]&gt;=1),"OUI","NON")</f>
        <v>NON</v>
      </c>
      <c r="G191" s="25"/>
      <c r="H191" s="142">
        <f>IF(BatailleZendikar[[#This Row],[Qu.]]-1&lt;0,0,BatailleZendikar[[#This Row],[Qu.]]-1)</f>
        <v>0</v>
      </c>
      <c r="I191" s="140"/>
      <c r="J191" s="52"/>
    </row>
    <row r="192" spans="2:10" x14ac:dyDescent="0.25">
      <c r="B192" s="113">
        <v>190</v>
      </c>
      <c r="C192" s="114" t="s">
        <v>527</v>
      </c>
      <c r="D192" s="111">
        <v>0</v>
      </c>
      <c r="E192" s="112" t="s">
        <v>32</v>
      </c>
      <c r="F192" s="133" t="str">
        <f>IF(NOT(BatailleZendikar[[#This Row],[Qu.]]&gt;=1),"OUI","NON")</f>
        <v>OUI</v>
      </c>
      <c r="G192" s="25"/>
      <c r="H192" s="142">
        <f>IF(BatailleZendikar[[#This Row],[Qu.]]-1&lt;0,0,BatailleZendikar[[#This Row],[Qu.]]-1)</f>
        <v>0</v>
      </c>
      <c r="I192" s="140"/>
      <c r="J192" s="18"/>
    </row>
    <row r="193" spans="2:12" x14ac:dyDescent="0.25">
      <c r="B193" s="113">
        <v>191</v>
      </c>
      <c r="C193" s="114" t="s">
        <v>528</v>
      </c>
      <c r="D193" s="111">
        <v>1</v>
      </c>
      <c r="E193" s="112" t="s">
        <v>32</v>
      </c>
      <c r="F193" s="133" t="str">
        <f>IF(NOT(BatailleZendikar[[#This Row],[Qu.]]&gt;=1),"OUI","NON")</f>
        <v>NON</v>
      </c>
      <c r="G193" s="25"/>
      <c r="H193" s="142">
        <f>IF(BatailleZendikar[[#This Row],[Qu.]]-1&lt;0,0,BatailleZendikar[[#This Row],[Qu.]]-1)</f>
        <v>0</v>
      </c>
      <c r="I193" s="123"/>
      <c r="J193" s="1"/>
      <c r="K193" s="55"/>
      <c r="L193" s="55"/>
    </row>
    <row r="194" spans="2:12" x14ac:dyDescent="0.25">
      <c r="B194" s="113">
        <v>192</v>
      </c>
      <c r="C194" s="114" t="s">
        <v>529</v>
      </c>
      <c r="D194" s="111">
        <v>0</v>
      </c>
      <c r="E194" s="112" t="s">
        <v>36</v>
      </c>
      <c r="F194" s="133" t="str">
        <f>IF(NOT(BatailleZendikar[[#This Row],[Qu.]]&gt;=1),"OUI","NON")</f>
        <v>OUI</v>
      </c>
      <c r="G194" s="25"/>
      <c r="H194" s="142">
        <f>IF(BatailleZendikar[[#This Row],[Qu.]]-1&lt;0,0,BatailleZendikar[[#This Row],[Qu.]]-1)</f>
        <v>0</v>
      </c>
      <c r="I194" s="140"/>
      <c r="J194" s="52"/>
      <c r="K194" s="55"/>
      <c r="L194" s="55"/>
    </row>
    <row r="195" spans="2:12" x14ac:dyDescent="0.25">
      <c r="B195" s="113">
        <v>193</v>
      </c>
      <c r="C195" s="114" t="s">
        <v>530</v>
      </c>
      <c r="D195" s="111">
        <v>0</v>
      </c>
      <c r="E195" s="112" t="s">
        <v>32</v>
      </c>
      <c r="F195" s="133" t="str">
        <f>IF(NOT(BatailleZendikar[[#This Row],[Qu.]]&gt;=1),"OUI","NON")</f>
        <v>OUI</v>
      </c>
      <c r="G195" s="25"/>
      <c r="H195" s="142">
        <f>IF(BatailleZendikar[[#This Row],[Qu.]]-1&lt;0,0,BatailleZendikar[[#This Row],[Qu.]]-1)</f>
        <v>0</v>
      </c>
      <c r="I195" s="140"/>
      <c r="J195" s="18"/>
      <c r="K195" s="55"/>
      <c r="L195" s="55"/>
    </row>
    <row r="196" spans="2:12" x14ac:dyDescent="0.25">
      <c r="B196" s="113">
        <v>194</v>
      </c>
      <c r="C196" s="114" t="s">
        <v>531</v>
      </c>
      <c r="D196" s="111">
        <v>1</v>
      </c>
      <c r="E196" s="112" t="s">
        <v>32</v>
      </c>
      <c r="F196" s="133" t="str">
        <f>IF(NOT(BatailleZendikar[[#This Row],[Qu.]]&gt;=1),"OUI","NON")</f>
        <v>NON</v>
      </c>
      <c r="G196" s="25"/>
      <c r="H196" s="142">
        <f>IF(BatailleZendikar[[#This Row],[Qu.]]-1&lt;0,0,BatailleZendikar[[#This Row],[Qu.]]-1)</f>
        <v>0</v>
      </c>
      <c r="I196" s="140"/>
      <c r="J196" s="18"/>
      <c r="K196" s="55"/>
      <c r="L196" s="55"/>
    </row>
    <row r="197" spans="2:12" x14ac:dyDescent="0.25">
      <c r="B197" s="113">
        <v>195</v>
      </c>
      <c r="C197" s="114" t="s">
        <v>532</v>
      </c>
      <c r="D197" s="111">
        <v>0</v>
      </c>
      <c r="E197" s="112" t="s">
        <v>36</v>
      </c>
      <c r="F197" s="133" t="str">
        <f>IF(NOT(BatailleZendikar[[#This Row],[Qu.]]&gt;=1),"OUI","NON")</f>
        <v>OUI</v>
      </c>
      <c r="G197" s="25"/>
      <c r="H197" s="142">
        <f>IF(BatailleZendikar[[#This Row],[Qu.]]-1&lt;0,0,BatailleZendikar[[#This Row],[Qu.]]-1)</f>
        <v>0</v>
      </c>
      <c r="I197" s="140"/>
      <c r="J197" s="18"/>
      <c r="K197" s="46"/>
      <c r="L197" s="46"/>
    </row>
    <row r="198" spans="2:12" x14ac:dyDescent="0.25">
      <c r="B198" s="113">
        <v>196</v>
      </c>
      <c r="C198" s="114" t="s">
        <v>533</v>
      </c>
      <c r="D198" s="111">
        <v>0</v>
      </c>
      <c r="E198" s="112" t="s">
        <v>32</v>
      </c>
      <c r="F198" s="133" t="str">
        <f>IF(NOT(BatailleZendikar[[#This Row],[Qu.]]&gt;=1),"OUI","NON")</f>
        <v>OUI</v>
      </c>
      <c r="G198" s="25"/>
      <c r="H198" s="142">
        <f>IF(BatailleZendikar[[#This Row],[Qu.]]-1&lt;0,0,BatailleZendikar[[#This Row],[Qu.]]-1)</f>
        <v>0</v>
      </c>
      <c r="I198" s="123"/>
      <c r="J198" s="1"/>
      <c r="K198" s="46"/>
      <c r="L198" s="46"/>
    </row>
    <row r="199" spans="2:12" x14ac:dyDescent="0.25">
      <c r="B199" s="113">
        <v>197</v>
      </c>
      <c r="C199" s="114" t="s">
        <v>534</v>
      </c>
      <c r="D199" s="111">
        <v>0</v>
      </c>
      <c r="E199" s="112" t="s">
        <v>39</v>
      </c>
      <c r="F199" s="133" t="str">
        <f>IF(NOT(BatailleZendikar[[#This Row],[Qu.]]&gt;=1),"OUI","NON")</f>
        <v>OUI</v>
      </c>
      <c r="G199" s="25"/>
      <c r="H199" s="142">
        <f>IF(BatailleZendikar[[#This Row],[Qu.]]-1&lt;0,0,BatailleZendikar[[#This Row],[Qu.]]-1)</f>
        <v>0</v>
      </c>
      <c r="I199" s="140"/>
      <c r="J199" s="18"/>
      <c r="K199" s="46"/>
      <c r="L199" s="46"/>
    </row>
    <row r="200" spans="2:12" x14ac:dyDescent="0.25">
      <c r="B200" s="113">
        <v>198</v>
      </c>
      <c r="C200" s="114" t="s">
        <v>535</v>
      </c>
      <c r="D200" s="111">
        <v>0</v>
      </c>
      <c r="E200" s="112" t="s">
        <v>50</v>
      </c>
      <c r="F200" s="133" t="str">
        <f>IF(NOT(BatailleZendikar[[#This Row],[Qu.]]&gt;=1),"OUI","NON")</f>
        <v>OUI</v>
      </c>
      <c r="G200" s="25"/>
      <c r="H200" s="142">
        <f>IF(BatailleZendikar[[#This Row],[Qu.]]-1&lt;0,0,BatailleZendikar[[#This Row],[Qu.]]-1)</f>
        <v>0</v>
      </c>
      <c r="I200" s="140"/>
      <c r="J200" s="18"/>
      <c r="K200" s="46"/>
      <c r="L200" s="46"/>
    </row>
    <row r="201" spans="2:12" x14ac:dyDescent="0.25">
      <c r="B201" s="113">
        <v>199</v>
      </c>
      <c r="C201" s="114" t="s">
        <v>536</v>
      </c>
      <c r="D201" s="111">
        <v>0</v>
      </c>
      <c r="E201" s="112" t="s">
        <v>50</v>
      </c>
      <c r="F201" s="133" t="str">
        <f>IF(NOT(BatailleZendikar[[#This Row],[Qu.]]&gt;=1),"OUI","NON")</f>
        <v>OUI</v>
      </c>
      <c r="G201" s="25"/>
      <c r="H201" s="142">
        <f>IF(BatailleZendikar[[#This Row],[Qu.]]-1&lt;0,0,BatailleZendikar[[#This Row],[Qu.]]-1)</f>
        <v>0</v>
      </c>
      <c r="I201" s="140"/>
      <c r="J201" s="52"/>
      <c r="K201" s="46"/>
      <c r="L201" s="46"/>
    </row>
    <row r="202" spans="2:12" x14ac:dyDescent="0.25">
      <c r="B202" s="113">
        <v>200</v>
      </c>
      <c r="C202" s="114" t="s">
        <v>537</v>
      </c>
      <c r="D202" s="111">
        <v>1</v>
      </c>
      <c r="E202" s="112" t="s">
        <v>50</v>
      </c>
      <c r="F202" s="133" t="str">
        <f>IF(NOT(BatailleZendikar[[#This Row],[Qu.]]&gt;=1),"OUI","NON")</f>
        <v>NON</v>
      </c>
      <c r="G202" s="25"/>
      <c r="H202" s="142">
        <f>IF(BatailleZendikar[[#This Row],[Qu.]]-1&lt;0,0,BatailleZendikar[[#This Row],[Qu.]]-1)</f>
        <v>0</v>
      </c>
      <c r="I202" s="140"/>
      <c r="J202" s="18"/>
      <c r="K202" s="46"/>
      <c r="L202" s="46"/>
    </row>
    <row r="203" spans="2:12" x14ac:dyDescent="0.25">
      <c r="B203" s="113">
        <v>201</v>
      </c>
      <c r="C203" s="114" t="s">
        <v>538</v>
      </c>
      <c r="D203" s="111">
        <v>0</v>
      </c>
      <c r="E203" s="112" t="s">
        <v>36</v>
      </c>
      <c r="F203" s="133" t="str">
        <f>IF(NOT(BatailleZendikar[[#This Row],[Qu.]]&gt;=1),"OUI","NON")</f>
        <v>OUI</v>
      </c>
      <c r="G203" s="25"/>
      <c r="H203" s="142">
        <f>IF(BatailleZendikar[[#This Row],[Qu.]]-1&lt;0,0,BatailleZendikar[[#This Row],[Qu.]]-1)</f>
        <v>0</v>
      </c>
      <c r="I203" s="140"/>
      <c r="J203" s="52"/>
      <c r="K203" s="46"/>
      <c r="L203" s="46"/>
    </row>
    <row r="204" spans="2:12" x14ac:dyDescent="0.25">
      <c r="B204" s="113">
        <v>202</v>
      </c>
      <c r="C204" s="114" t="s">
        <v>539</v>
      </c>
      <c r="D204" s="111">
        <v>0</v>
      </c>
      <c r="E204" s="112" t="s">
        <v>50</v>
      </c>
      <c r="F204" s="133" t="str">
        <f>IF(NOT(BatailleZendikar[[#This Row],[Qu.]]&gt;=1),"OUI","NON")</f>
        <v>OUI</v>
      </c>
      <c r="G204" s="25"/>
      <c r="H204" s="142">
        <f>IF(BatailleZendikar[[#This Row],[Qu.]]-1&lt;0,0,BatailleZendikar[[#This Row],[Qu.]]-1)</f>
        <v>0</v>
      </c>
      <c r="I204" s="140"/>
      <c r="J204" s="52"/>
      <c r="K204" s="46"/>
      <c r="L204" s="46"/>
    </row>
    <row r="205" spans="2:12" x14ac:dyDescent="0.25">
      <c r="B205" s="113">
        <v>203</v>
      </c>
      <c r="C205" s="114" t="s">
        <v>540</v>
      </c>
      <c r="D205" s="111">
        <v>0</v>
      </c>
      <c r="E205" s="112" t="s">
        <v>50</v>
      </c>
      <c r="F205" s="133" t="str">
        <f>IF(NOT(BatailleZendikar[[#This Row],[Qu.]]&gt;=1),"OUI","NON")</f>
        <v>OUI</v>
      </c>
      <c r="G205" s="25"/>
      <c r="H205" s="142">
        <f>IF(BatailleZendikar[[#This Row],[Qu.]]-1&lt;0,0,BatailleZendikar[[#This Row],[Qu.]]-1)</f>
        <v>0</v>
      </c>
      <c r="I205" s="140"/>
      <c r="J205" s="52"/>
      <c r="K205" s="46"/>
      <c r="L205" s="46"/>
    </row>
    <row r="206" spans="2:12" x14ac:dyDescent="0.25">
      <c r="B206" s="113">
        <v>204</v>
      </c>
      <c r="C206" s="114" t="s">
        <v>541</v>
      </c>
      <c r="D206" s="111">
        <v>0</v>
      </c>
      <c r="E206" s="112" t="s">
        <v>36</v>
      </c>
      <c r="F206" s="133" t="str">
        <f>IF(NOT(BatailleZendikar[[#This Row],[Qu.]]&gt;=1),"OUI","NON")</f>
        <v>OUI</v>
      </c>
      <c r="G206" s="25"/>
      <c r="H206" s="142">
        <f>IF(BatailleZendikar[[#This Row],[Qu.]]-1&lt;0,0,BatailleZendikar[[#This Row],[Qu.]]-1)</f>
        <v>0</v>
      </c>
      <c r="I206" s="140"/>
      <c r="J206" s="18"/>
      <c r="K206" s="46"/>
      <c r="L206" s="46"/>
    </row>
    <row r="207" spans="2:12" x14ac:dyDescent="0.25">
      <c r="B207" s="113">
        <v>205</v>
      </c>
      <c r="C207" s="114" t="s">
        <v>542</v>
      </c>
      <c r="D207" s="111">
        <v>1</v>
      </c>
      <c r="E207" s="112" t="s">
        <v>36</v>
      </c>
      <c r="F207" s="133" t="str">
        <f>IF(NOT(BatailleZendikar[[#This Row],[Qu.]]&gt;=1),"OUI","NON")</f>
        <v>NON</v>
      </c>
      <c r="G207" s="25"/>
      <c r="H207" s="142">
        <f>IF(BatailleZendikar[[#This Row],[Qu.]]-1&lt;0,0,BatailleZendikar[[#This Row],[Qu.]]-1)</f>
        <v>0</v>
      </c>
      <c r="I207" s="140"/>
      <c r="J207" s="18"/>
      <c r="K207" s="46"/>
      <c r="L207" s="46"/>
    </row>
    <row r="208" spans="2:12" x14ac:dyDescent="0.25">
      <c r="B208" s="113">
        <v>206</v>
      </c>
      <c r="C208" s="114" t="s">
        <v>543</v>
      </c>
      <c r="D208" s="111">
        <v>0</v>
      </c>
      <c r="E208" s="112" t="s">
        <v>39</v>
      </c>
      <c r="F208" s="133" t="str">
        <f>IF(NOT(BatailleZendikar[[#This Row],[Qu.]]&gt;=1),"OUI","NON")</f>
        <v>OUI</v>
      </c>
      <c r="G208" s="25"/>
      <c r="H208" s="142">
        <f>IF(BatailleZendikar[[#This Row],[Qu.]]-1&lt;0,0,BatailleZendikar[[#This Row],[Qu.]]-1)</f>
        <v>0</v>
      </c>
      <c r="I208" s="123"/>
      <c r="J208" s="1"/>
      <c r="K208" s="46"/>
      <c r="L208" s="46"/>
    </row>
    <row r="209" spans="2:10" x14ac:dyDescent="0.25">
      <c r="B209" s="113">
        <v>207</v>
      </c>
      <c r="C209" s="114" t="s">
        <v>544</v>
      </c>
      <c r="D209" s="111">
        <v>0</v>
      </c>
      <c r="E209" s="112" t="s">
        <v>36</v>
      </c>
      <c r="F209" s="133" t="str">
        <f>IF(NOT(BatailleZendikar[[#This Row],[Qu.]]&gt;=1),"OUI","NON")</f>
        <v>OUI</v>
      </c>
      <c r="G209" s="25"/>
      <c r="H209" s="142">
        <f>IF(BatailleZendikar[[#This Row],[Qu.]]-1&lt;0,0,BatailleZendikar[[#This Row],[Qu.]]-1)</f>
        <v>0</v>
      </c>
      <c r="I209" s="140"/>
      <c r="J209" s="18"/>
    </row>
    <row r="210" spans="2:10" x14ac:dyDescent="0.25">
      <c r="B210" s="113">
        <v>208</v>
      </c>
      <c r="C210" s="114" t="s">
        <v>545</v>
      </c>
      <c r="D210" s="111">
        <v>1</v>
      </c>
      <c r="E210" s="112" t="s">
        <v>50</v>
      </c>
      <c r="F210" s="133" t="str">
        <f>IF(NOT(BatailleZendikar[[#This Row],[Qu.]]&gt;=1),"OUI","NON")</f>
        <v>NON</v>
      </c>
      <c r="G210" s="25"/>
      <c r="H210" s="142">
        <f>IF(BatailleZendikar[[#This Row],[Qu.]]-1&lt;0,0,BatailleZendikar[[#This Row],[Qu.]]-1)</f>
        <v>0</v>
      </c>
      <c r="I210" s="140"/>
      <c r="J210" s="52"/>
    </row>
    <row r="211" spans="2:10" x14ac:dyDescent="0.25">
      <c r="B211" s="113">
        <v>209</v>
      </c>
      <c r="C211" s="114" t="s">
        <v>546</v>
      </c>
      <c r="D211" s="111">
        <v>0</v>
      </c>
      <c r="E211" s="112" t="s">
        <v>50</v>
      </c>
      <c r="F211" s="133" t="str">
        <f>IF(NOT(BatailleZendikar[[#This Row],[Qu.]]&gt;=1),"OUI","NON")</f>
        <v>OUI</v>
      </c>
      <c r="G211" s="25"/>
      <c r="H211" s="142">
        <f>IF(BatailleZendikar[[#This Row],[Qu.]]-1&lt;0,0,BatailleZendikar[[#This Row],[Qu.]]-1)</f>
        <v>0</v>
      </c>
      <c r="I211" s="140"/>
      <c r="J211" s="52"/>
    </row>
    <row r="212" spans="2:10" x14ac:dyDescent="0.25">
      <c r="B212" s="113">
        <v>210</v>
      </c>
      <c r="C212" s="114" t="s">
        <v>547</v>
      </c>
      <c r="D212" s="111">
        <v>0</v>
      </c>
      <c r="E212" s="112" t="s">
        <v>36</v>
      </c>
      <c r="F212" s="133" t="str">
        <f>IF(NOT(BatailleZendikar[[#This Row],[Qu.]]&gt;=1),"OUI","NON")</f>
        <v>OUI</v>
      </c>
      <c r="G212" s="25"/>
      <c r="H212" s="142">
        <f>IF(BatailleZendikar[[#This Row],[Qu.]]-1&lt;0,0,BatailleZendikar[[#This Row],[Qu.]]-1)</f>
        <v>0</v>
      </c>
      <c r="I212" s="140"/>
      <c r="J212" s="52"/>
    </row>
    <row r="213" spans="2:10" x14ac:dyDescent="0.25">
      <c r="B213" s="113">
        <v>211</v>
      </c>
      <c r="C213" s="114" t="s">
        <v>548</v>
      </c>
      <c r="D213" s="111">
        <v>0</v>
      </c>
      <c r="E213" s="112" t="s">
        <v>36</v>
      </c>
      <c r="F213" s="133" t="str">
        <f>IF(NOT(BatailleZendikar[[#This Row],[Qu.]]&gt;=1),"OUI","NON")</f>
        <v>OUI</v>
      </c>
      <c r="G213" s="25"/>
      <c r="H213" s="142">
        <f>IF(BatailleZendikar[[#This Row],[Qu.]]-1&lt;0,0,BatailleZendikar[[#This Row],[Qu.]]-1)</f>
        <v>0</v>
      </c>
      <c r="I213" s="140"/>
      <c r="J213" s="18"/>
    </row>
    <row r="214" spans="2:10" x14ac:dyDescent="0.25">
      <c r="B214" s="113">
        <v>212</v>
      </c>
      <c r="C214" s="114" t="s">
        <v>549</v>
      </c>
      <c r="D214" s="111">
        <v>1</v>
      </c>
      <c r="E214" s="112" t="s">
        <v>36</v>
      </c>
      <c r="F214" s="133" t="str">
        <f>IF(NOT(BatailleZendikar[[#This Row],[Qu.]]&gt;=1),"OUI","NON")</f>
        <v>NON</v>
      </c>
      <c r="G214" s="25"/>
      <c r="H214" s="142">
        <f>IF(BatailleZendikar[[#This Row],[Qu.]]-1&lt;0,0,BatailleZendikar[[#This Row],[Qu.]]-1)</f>
        <v>0</v>
      </c>
      <c r="I214" s="140"/>
      <c r="J214" s="18"/>
    </row>
    <row r="215" spans="2:10" x14ac:dyDescent="0.25">
      <c r="B215" s="113">
        <v>213</v>
      </c>
      <c r="C215" s="114" t="s">
        <v>550</v>
      </c>
      <c r="D215" s="111">
        <v>0</v>
      </c>
      <c r="E215" s="112" t="s">
        <v>39</v>
      </c>
      <c r="F215" s="133" t="str">
        <f>IF(NOT(BatailleZendikar[[#This Row],[Qu.]]&gt;=1),"OUI","NON")</f>
        <v>OUI</v>
      </c>
      <c r="G215" s="25"/>
      <c r="H215" s="142">
        <f>IF(BatailleZendikar[[#This Row],[Qu.]]-1&lt;0,0,BatailleZendikar[[#This Row],[Qu.]]-1)</f>
        <v>0</v>
      </c>
      <c r="I215" s="140"/>
      <c r="J215" s="18"/>
    </row>
    <row r="216" spans="2:10" x14ac:dyDescent="0.25">
      <c r="B216" s="113">
        <v>214</v>
      </c>
      <c r="C216" s="114" t="s">
        <v>551</v>
      </c>
      <c r="D216" s="111">
        <v>0</v>
      </c>
      <c r="E216" s="112" t="s">
        <v>50</v>
      </c>
      <c r="F216" s="133" t="str">
        <f>IF(NOT(BatailleZendikar[[#This Row],[Qu.]]&gt;=1),"OUI","NON")</f>
        <v>OUI</v>
      </c>
      <c r="G216" s="25"/>
      <c r="H216" s="142">
        <f>IF(BatailleZendikar[[#This Row],[Qu.]]-1&lt;0,0,BatailleZendikar[[#This Row],[Qu.]]-1)</f>
        <v>0</v>
      </c>
      <c r="I216" s="140"/>
      <c r="J216" s="18"/>
    </row>
    <row r="217" spans="2:10" x14ac:dyDescent="0.25">
      <c r="B217" s="113">
        <v>215</v>
      </c>
      <c r="C217" s="114" t="s">
        <v>552</v>
      </c>
      <c r="D217" s="111">
        <v>0</v>
      </c>
      <c r="E217" s="112" t="s">
        <v>50</v>
      </c>
      <c r="F217" s="133" t="str">
        <f>IF(NOT(BatailleZendikar[[#This Row],[Qu.]]&gt;=1),"OUI","NON")</f>
        <v>OUI</v>
      </c>
      <c r="G217" s="25"/>
      <c r="H217" s="142">
        <f>IF(BatailleZendikar[[#This Row],[Qu.]]-1&lt;0,0,BatailleZendikar[[#This Row],[Qu.]]-1)</f>
        <v>0</v>
      </c>
      <c r="I217" s="140"/>
      <c r="J217" s="52"/>
    </row>
    <row r="218" spans="2:10" x14ac:dyDescent="0.25">
      <c r="B218" s="113">
        <v>216</v>
      </c>
      <c r="C218" s="114" t="s">
        <v>553</v>
      </c>
      <c r="D218" s="111">
        <v>0</v>
      </c>
      <c r="E218" s="112" t="s">
        <v>50</v>
      </c>
      <c r="F218" s="133" t="str">
        <f>IF(NOT(BatailleZendikar[[#This Row],[Qu.]]&gt;=1),"OUI","NON")</f>
        <v>OUI</v>
      </c>
      <c r="G218" s="25"/>
      <c r="H218" s="142">
        <f>IF(BatailleZendikar[[#This Row],[Qu.]]-1&lt;0,0,BatailleZendikar[[#This Row],[Qu.]]-1)</f>
        <v>0</v>
      </c>
      <c r="I218" s="123"/>
      <c r="J218" s="1"/>
    </row>
    <row r="219" spans="2:10" x14ac:dyDescent="0.25">
      <c r="B219" s="113">
        <v>217</v>
      </c>
      <c r="C219" s="114" t="s">
        <v>554</v>
      </c>
      <c r="D219" s="111">
        <v>0</v>
      </c>
      <c r="E219" s="112" t="s">
        <v>39</v>
      </c>
      <c r="F219" s="133" t="str">
        <f>IF(NOT(BatailleZendikar[[#This Row],[Qu.]]&gt;=1),"OUI","NON")</f>
        <v>OUI</v>
      </c>
      <c r="G219" s="25"/>
      <c r="H219" s="142">
        <f>IF(BatailleZendikar[[#This Row],[Qu.]]-1&lt;0,0,BatailleZendikar[[#This Row],[Qu.]]-1)</f>
        <v>0</v>
      </c>
      <c r="I219" s="123"/>
      <c r="J219" s="1"/>
    </row>
    <row r="220" spans="2:10" x14ac:dyDescent="0.25">
      <c r="B220" s="113">
        <v>218</v>
      </c>
      <c r="C220" s="114" t="s">
        <v>555</v>
      </c>
      <c r="D220" s="111">
        <v>0</v>
      </c>
      <c r="E220" s="112" t="s">
        <v>36</v>
      </c>
      <c r="F220" s="133" t="str">
        <f>IF(NOT(BatailleZendikar[[#This Row],[Qu.]]&gt;=1),"OUI","NON")</f>
        <v>OUI</v>
      </c>
      <c r="G220" s="25"/>
      <c r="H220" s="142">
        <f>IF(BatailleZendikar[[#This Row],[Qu.]]-1&lt;0,0,BatailleZendikar[[#This Row],[Qu.]]-1)</f>
        <v>0</v>
      </c>
      <c r="I220" s="140"/>
      <c r="J220" s="52"/>
    </row>
    <row r="221" spans="2:10" x14ac:dyDescent="0.25">
      <c r="B221" s="113">
        <v>219</v>
      </c>
      <c r="C221" s="114" t="s">
        <v>556</v>
      </c>
      <c r="D221" s="111">
        <v>0</v>
      </c>
      <c r="E221" s="112" t="s">
        <v>36</v>
      </c>
      <c r="F221" s="133" t="str">
        <f>IF(NOT(BatailleZendikar[[#This Row],[Qu.]]&gt;=1),"OUI","NON")</f>
        <v>OUI</v>
      </c>
      <c r="G221" s="25"/>
      <c r="H221" s="142">
        <f>IF(BatailleZendikar[[#This Row],[Qu.]]-1&lt;0,0,BatailleZendikar[[#This Row],[Qu.]]-1)</f>
        <v>0</v>
      </c>
      <c r="I221" s="123"/>
      <c r="J221" s="1"/>
    </row>
    <row r="222" spans="2:10" x14ac:dyDescent="0.25">
      <c r="B222" s="113">
        <v>220</v>
      </c>
      <c r="C222" s="114" t="s">
        <v>557</v>
      </c>
      <c r="D222" s="111">
        <v>0</v>
      </c>
      <c r="E222" s="112" t="s">
        <v>36</v>
      </c>
      <c r="F222" s="133" t="str">
        <f>IF(NOT(BatailleZendikar[[#This Row],[Qu.]]&gt;=1),"OUI","NON")</f>
        <v>OUI</v>
      </c>
      <c r="G222" s="25"/>
      <c r="H222" s="142">
        <f>IF(BatailleZendikar[[#This Row],[Qu.]]-1&lt;0,0,BatailleZendikar[[#This Row],[Qu.]]-1)</f>
        <v>0</v>
      </c>
      <c r="I222" s="140"/>
      <c r="J222" s="52"/>
    </row>
    <row r="223" spans="2:10" x14ac:dyDescent="0.25">
      <c r="B223" s="113">
        <v>221</v>
      </c>
      <c r="C223" s="114" t="s">
        <v>558</v>
      </c>
      <c r="D223" s="111">
        <v>0</v>
      </c>
      <c r="E223" s="112" t="s">
        <v>50</v>
      </c>
      <c r="F223" s="133" t="str">
        <f>IF(NOT(BatailleZendikar[[#This Row],[Qu.]]&gt;=1),"OUI","NON")</f>
        <v>OUI</v>
      </c>
      <c r="G223" s="25"/>
      <c r="H223" s="142">
        <f>IF(BatailleZendikar[[#This Row],[Qu.]]-1&lt;0,0,BatailleZendikar[[#This Row],[Qu.]]-1)</f>
        <v>0</v>
      </c>
      <c r="I223" s="140"/>
      <c r="J223" s="18"/>
    </row>
    <row r="224" spans="2:10" x14ac:dyDescent="0.25">
      <c r="B224" s="113">
        <v>222</v>
      </c>
      <c r="C224" s="114" t="s">
        <v>559</v>
      </c>
      <c r="D224" s="111">
        <v>0</v>
      </c>
      <c r="E224" s="112" t="s">
        <v>50</v>
      </c>
      <c r="F224" s="133" t="str">
        <f>IF(NOT(BatailleZendikar[[#This Row],[Qu.]]&gt;=1),"OUI","NON")</f>
        <v>OUI</v>
      </c>
      <c r="G224" s="25"/>
      <c r="H224" s="142">
        <f>IF(BatailleZendikar[[#This Row],[Qu.]]-1&lt;0,0,BatailleZendikar[[#This Row],[Qu.]]-1)</f>
        <v>0</v>
      </c>
      <c r="I224" s="140"/>
      <c r="J224" s="18"/>
    </row>
    <row r="225" spans="2:10" x14ac:dyDescent="0.25">
      <c r="B225" s="113">
        <v>223</v>
      </c>
      <c r="C225" s="114" t="s">
        <v>560</v>
      </c>
      <c r="D225" s="111">
        <v>1</v>
      </c>
      <c r="E225" s="112" t="s">
        <v>36</v>
      </c>
      <c r="F225" s="133" t="str">
        <f>IF(NOT(BatailleZendikar[[#This Row],[Qu.]]&gt;=1),"OUI","NON")</f>
        <v>NON</v>
      </c>
      <c r="G225" s="25"/>
      <c r="H225" s="142">
        <f>IF(BatailleZendikar[[#This Row],[Qu.]]-1&lt;0,0,BatailleZendikar[[#This Row],[Qu.]]-1)</f>
        <v>0</v>
      </c>
      <c r="I225" s="123"/>
      <c r="J225" s="1"/>
    </row>
    <row r="226" spans="2:10" x14ac:dyDescent="0.25">
      <c r="B226" s="113">
        <v>224</v>
      </c>
      <c r="C226" s="114" t="s">
        <v>561</v>
      </c>
      <c r="D226" s="111">
        <v>1</v>
      </c>
      <c r="E226" s="112" t="s">
        <v>32</v>
      </c>
      <c r="F226" s="133" t="str">
        <f>IF(NOT(BatailleZendikar[[#This Row],[Qu.]]&gt;=1),"OUI","NON")</f>
        <v>NON</v>
      </c>
      <c r="G226" s="25"/>
      <c r="H226" s="142">
        <f>IF(BatailleZendikar[[#This Row],[Qu.]]-1&lt;0,0,BatailleZendikar[[#This Row],[Qu.]]-1)</f>
        <v>0</v>
      </c>
      <c r="I226" s="123"/>
      <c r="J226" s="1"/>
    </row>
    <row r="227" spans="2:10" x14ac:dyDescent="0.25">
      <c r="B227" s="113">
        <v>225</v>
      </c>
      <c r="C227" s="114" t="s">
        <v>562</v>
      </c>
      <c r="D227" s="111">
        <v>0</v>
      </c>
      <c r="E227" s="112" t="s">
        <v>36</v>
      </c>
      <c r="F227" s="133" t="str">
        <f>IF(NOT(BatailleZendikar[[#This Row],[Qu.]]&gt;=1),"OUI","NON")</f>
        <v>OUI</v>
      </c>
      <c r="G227" s="25"/>
      <c r="H227" s="142">
        <f>IF(BatailleZendikar[[#This Row],[Qu.]]-1&lt;0,0,BatailleZendikar[[#This Row],[Qu.]]-1)</f>
        <v>0</v>
      </c>
      <c r="I227" s="140"/>
      <c r="J227" s="52"/>
    </row>
    <row r="228" spans="2:10" x14ac:dyDescent="0.25">
      <c r="B228" s="113">
        <v>226</v>
      </c>
      <c r="C228" s="114" t="s">
        <v>563</v>
      </c>
      <c r="D228" s="111">
        <v>1</v>
      </c>
      <c r="E228" s="112" t="s">
        <v>36</v>
      </c>
      <c r="F228" s="133" t="str">
        <f>IF(NOT(BatailleZendikar[[#This Row],[Qu.]]&gt;=1),"OUI","NON")</f>
        <v>NON</v>
      </c>
      <c r="G228" s="25"/>
      <c r="H228" s="142">
        <f>IF(BatailleZendikar[[#This Row],[Qu.]]-1&lt;0,0,BatailleZendikar[[#This Row],[Qu.]]-1)</f>
        <v>0</v>
      </c>
      <c r="I228" s="140"/>
      <c r="J228" s="52"/>
    </row>
    <row r="229" spans="2:10" x14ac:dyDescent="0.25">
      <c r="B229" s="113">
        <v>227</v>
      </c>
      <c r="C229" s="114" t="s">
        <v>564</v>
      </c>
      <c r="D229" s="111">
        <v>0</v>
      </c>
      <c r="E229" s="112" t="s">
        <v>36</v>
      </c>
      <c r="F229" s="133" t="str">
        <f>IF(NOT(BatailleZendikar[[#This Row],[Qu.]]&gt;=1),"OUI","NON")</f>
        <v>OUI</v>
      </c>
      <c r="G229" s="25"/>
      <c r="H229" s="142">
        <f>IF(BatailleZendikar[[#This Row],[Qu.]]-1&lt;0,0,BatailleZendikar[[#This Row],[Qu.]]-1)</f>
        <v>0</v>
      </c>
      <c r="I229" s="140"/>
      <c r="J229" s="18"/>
    </row>
    <row r="230" spans="2:10" x14ac:dyDescent="0.25">
      <c r="B230" s="113">
        <v>228</v>
      </c>
      <c r="C230" s="114" t="s">
        <v>565</v>
      </c>
      <c r="D230" s="111">
        <v>0</v>
      </c>
      <c r="E230" s="112" t="s">
        <v>50</v>
      </c>
      <c r="F230" s="133" t="str">
        <f>IF(NOT(BatailleZendikar[[#This Row],[Qu.]]&gt;=1),"OUI","NON")</f>
        <v>OUI</v>
      </c>
      <c r="G230" s="25"/>
      <c r="H230" s="142">
        <f>IF(BatailleZendikar[[#This Row],[Qu.]]-1&lt;0,0,BatailleZendikar[[#This Row],[Qu.]]-1)</f>
        <v>0</v>
      </c>
      <c r="I230" s="140"/>
      <c r="J230" s="52"/>
    </row>
    <row r="231" spans="2:10" x14ac:dyDescent="0.25">
      <c r="B231" s="113">
        <v>229</v>
      </c>
      <c r="C231" s="114" t="s">
        <v>566</v>
      </c>
      <c r="D231" s="111">
        <v>1</v>
      </c>
      <c r="E231" s="112" t="s">
        <v>36</v>
      </c>
      <c r="F231" s="133" t="str">
        <f>IF(NOT(BatailleZendikar[[#This Row],[Qu.]]&gt;=1),"OUI","NON")</f>
        <v>NON</v>
      </c>
      <c r="G231" s="25"/>
      <c r="H231" s="142">
        <f>IF(BatailleZendikar[[#This Row],[Qu.]]-1&lt;0,0,BatailleZendikar[[#This Row],[Qu.]]-1)</f>
        <v>0</v>
      </c>
      <c r="I231" s="140"/>
      <c r="J231" s="18"/>
    </row>
    <row r="232" spans="2:10" x14ac:dyDescent="0.25">
      <c r="B232" s="113">
        <v>230</v>
      </c>
      <c r="C232" s="114" t="s">
        <v>567</v>
      </c>
      <c r="D232" s="111">
        <v>1</v>
      </c>
      <c r="E232" s="112" t="s">
        <v>36</v>
      </c>
      <c r="F232" s="133" t="str">
        <f>IF(NOT(BatailleZendikar[[#This Row],[Qu.]]&gt;=1),"OUI","NON")</f>
        <v>NON</v>
      </c>
      <c r="G232" s="25"/>
      <c r="H232" s="142">
        <f>IF(BatailleZendikar[[#This Row],[Qu.]]-1&lt;0,0,BatailleZendikar[[#This Row],[Qu.]]-1)</f>
        <v>0</v>
      </c>
      <c r="I232" s="140"/>
      <c r="J232" s="52"/>
    </row>
    <row r="233" spans="2:10" x14ac:dyDescent="0.25">
      <c r="B233" s="113">
        <v>231</v>
      </c>
      <c r="C233" s="114" t="s">
        <v>568</v>
      </c>
      <c r="D233" s="111">
        <v>1</v>
      </c>
      <c r="E233" s="112" t="s">
        <v>36</v>
      </c>
      <c r="F233" s="133" t="str">
        <f>IF(NOT(BatailleZendikar[[#This Row],[Qu.]]&gt;=1),"OUI","NON")</f>
        <v>NON</v>
      </c>
      <c r="G233" s="25"/>
      <c r="H233" s="142">
        <f>IF(BatailleZendikar[[#This Row],[Qu.]]-1&lt;0,0,BatailleZendikar[[#This Row],[Qu.]]-1)</f>
        <v>0</v>
      </c>
      <c r="I233" s="140"/>
      <c r="J233" s="18"/>
    </row>
    <row r="234" spans="2:10" x14ac:dyDescent="0.25">
      <c r="B234" s="113">
        <v>232</v>
      </c>
      <c r="C234" s="114" t="s">
        <v>569</v>
      </c>
      <c r="D234" s="111">
        <v>1</v>
      </c>
      <c r="E234" s="112" t="s">
        <v>36</v>
      </c>
      <c r="F234" s="133" t="str">
        <f>IF(NOT(BatailleZendikar[[#This Row],[Qu.]]&gt;=1),"OUI","NON")</f>
        <v>NON</v>
      </c>
      <c r="G234" s="25"/>
      <c r="H234" s="142">
        <f>IF(BatailleZendikar[[#This Row],[Qu.]]-1&lt;0,0,BatailleZendikar[[#This Row],[Qu.]]-1)</f>
        <v>0</v>
      </c>
      <c r="I234" s="140"/>
      <c r="J234" s="52"/>
    </row>
    <row r="235" spans="2:10" x14ac:dyDescent="0.25">
      <c r="B235" s="113">
        <v>233</v>
      </c>
      <c r="C235" s="114" t="s">
        <v>570</v>
      </c>
      <c r="D235" s="111">
        <v>0</v>
      </c>
      <c r="E235" s="112" t="s">
        <v>36</v>
      </c>
      <c r="F235" s="133" t="str">
        <f>IF(NOT(BatailleZendikar[[#This Row],[Qu.]]&gt;=1),"OUI","NON")</f>
        <v>OUI</v>
      </c>
      <c r="G235" s="25"/>
      <c r="H235" s="142">
        <f>IF(BatailleZendikar[[#This Row],[Qu.]]-1&lt;0,0,BatailleZendikar[[#This Row],[Qu.]]-1)</f>
        <v>0</v>
      </c>
      <c r="I235" s="140"/>
      <c r="J235" s="18"/>
    </row>
    <row r="236" spans="2:10" x14ac:dyDescent="0.25">
      <c r="B236" s="113">
        <v>234</v>
      </c>
      <c r="C236" s="114" t="s">
        <v>571</v>
      </c>
      <c r="D236" s="111">
        <v>0</v>
      </c>
      <c r="E236" s="112" t="s">
        <v>50</v>
      </c>
      <c r="F236" s="133" t="str">
        <f>IF(NOT(BatailleZendikar[[#This Row],[Qu.]]&gt;=1),"OUI","NON")</f>
        <v>OUI</v>
      </c>
      <c r="G236" s="25"/>
      <c r="H236" s="142">
        <f>IF(BatailleZendikar[[#This Row],[Qu.]]-1&lt;0,0,BatailleZendikar[[#This Row],[Qu.]]-1)</f>
        <v>0</v>
      </c>
      <c r="I236" s="123"/>
      <c r="J236" s="1"/>
    </row>
    <row r="237" spans="2:10" x14ac:dyDescent="0.25">
      <c r="B237" s="113">
        <v>235</v>
      </c>
      <c r="C237" s="114" t="s">
        <v>572</v>
      </c>
      <c r="D237" s="111">
        <v>0</v>
      </c>
      <c r="E237" s="112" t="s">
        <v>50</v>
      </c>
      <c r="F237" s="133" t="str">
        <f>IF(NOT(BatailleZendikar[[#This Row],[Qu.]]&gt;=1),"OUI","NON")</f>
        <v>OUI</v>
      </c>
      <c r="G237" s="25"/>
      <c r="H237" s="142">
        <f>IF(BatailleZendikar[[#This Row],[Qu.]]-1&lt;0,0,BatailleZendikar[[#This Row],[Qu.]]-1)</f>
        <v>0</v>
      </c>
      <c r="I237" s="140"/>
      <c r="J237" s="52"/>
    </row>
    <row r="238" spans="2:10" x14ac:dyDescent="0.25">
      <c r="B238" s="113">
        <v>236</v>
      </c>
      <c r="C238" s="114" t="s">
        <v>282</v>
      </c>
      <c r="D238" s="111">
        <v>1</v>
      </c>
      <c r="E238" s="112" t="s">
        <v>32</v>
      </c>
      <c r="F238" s="133" t="str">
        <f>IF(NOT(BatailleZendikar[[#This Row],[Qu.]]&gt;=1),"OUI","NON")</f>
        <v>NON</v>
      </c>
      <c r="G238" s="25"/>
      <c r="H238" s="142">
        <f>IF(BatailleZendikar[[#This Row],[Qu.]]-1&lt;0,0,BatailleZendikar[[#This Row],[Qu.]]-1)</f>
        <v>0</v>
      </c>
      <c r="I238" s="140"/>
      <c r="J238" s="18"/>
    </row>
    <row r="239" spans="2:10" x14ac:dyDescent="0.25">
      <c r="B239" s="113">
        <v>237</v>
      </c>
      <c r="C239" s="114" t="s">
        <v>573</v>
      </c>
      <c r="D239" s="111">
        <v>0</v>
      </c>
      <c r="E239" s="112" t="s">
        <v>32</v>
      </c>
      <c r="F239" s="133" t="str">
        <f>IF(NOT(BatailleZendikar[[#This Row],[Qu.]]&gt;=1),"OUI","NON")</f>
        <v>OUI</v>
      </c>
      <c r="G239" s="25"/>
      <c r="H239" s="142">
        <f>IF(BatailleZendikar[[#This Row],[Qu.]]-1&lt;0,0,BatailleZendikar[[#This Row],[Qu.]]-1)</f>
        <v>0</v>
      </c>
      <c r="I239" s="140"/>
      <c r="J239" s="18"/>
    </row>
    <row r="240" spans="2:10" x14ac:dyDescent="0.25">
      <c r="B240" s="113">
        <v>238</v>
      </c>
      <c r="C240" s="114" t="s">
        <v>574</v>
      </c>
      <c r="D240" s="111">
        <v>0</v>
      </c>
      <c r="E240" s="112" t="s">
        <v>32</v>
      </c>
      <c r="F240" s="133" t="str">
        <f>IF(NOT(BatailleZendikar[[#This Row],[Qu.]]&gt;=1),"OUI","NON")</f>
        <v>OUI</v>
      </c>
      <c r="G240" s="25"/>
      <c r="H240" s="142">
        <f>IF(BatailleZendikar[[#This Row],[Qu.]]-1&lt;0,0,BatailleZendikar[[#This Row],[Qu.]]-1)</f>
        <v>0</v>
      </c>
      <c r="I240" s="140"/>
      <c r="J240" s="52"/>
    </row>
    <row r="241" spans="2:10" x14ac:dyDescent="0.25">
      <c r="B241" s="113">
        <v>239</v>
      </c>
      <c r="C241" s="114" t="s">
        <v>575</v>
      </c>
      <c r="D241" s="111">
        <v>0</v>
      </c>
      <c r="E241" s="112" t="s">
        <v>50</v>
      </c>
      <c r="F241" s="133" t="str">
        <f>IF(NOT(BatailleZendikar[[#This Row],[Qu.]]&gt;=1),"OUI","NON")</f>
        <v>OUI</v>
      </c>
      <c r="G241" s="25"/>
      <c r="H241" s="142">
        <f>IF(BatailleZendikar[[#This Row],[Qu.]]-1&lt;0,0,BatailleZendikar[[#This Row],[Qu.]]-1)</f>
        <v>0</v>
      </c>
      <c r="I241" s="140"/>
      <c r="J241" s="52"/>
    </row>
    <row r="242" spans="2:10" x14ac:dyDescent="0.25">
      <c r="B242" s="113">
        <v>240</v>
      </c>
      <c r="C242" s="114" t="s">
        <v>576</v>
      </c>
      <c r="D242" s="111">
        <v>0</v>
      </c>
      <c r="E242" s="112" t="s">
        <v>32</v>
      </c>
      <c r="F242" s="133" t="str">
        <f>IF(NOT(BatailleZendikar[[#This Row],[Qu.]]&gt;=1),"OUI","NON")</f>
        <v>OUI</v>
      </c>
      <c r="G242" s="25"/>
      <c r="H242" s="142">
        <f>IF(BatailleZendikar[[#This Row],[Qu.]]-1&lt;0,0,BatailleZendikar[[#This Row],[Qu.]]-1)</f>
        <v>0</v>
      </c>
      <c r="I242" s="123"/>
      <c r="J242" s="1"/>
    </row>
    <row r="243" spans="2:10" x14ac:dyDescent="0.25">
      <c r="B243" s="113">
        <v>241</v>
      </c>
      <c r="C243" s="114" t="s">
        <v>577</v>
      </c>
      <c r="D243" s="111">
        <v>0</v>
      </c>
      <c r="E243" s="112" t="s">
        <v>50</v>
      </c>
      <c r="F243" s="133" t="str">
        <f>IF(NOT(BatailleZendikar[[#This Row],[Qu.]]&gt;=1),"OUI","NON")</f>
        <v>OUI</v>
      </c>
      <c r="G243" s="25"/>
      <c r="H243" s="142">
        <f>IF(BatailleZendikar[[#This Row],[Qu.]]-1&lt;0,0,BatailleZendikar[[#This Row],[Qu.]]-1)</f>
        <v>0</v>
      </c>
      <c r="I243" s="140"/>
      <c r="J243" s="52"/>
    </row>
    <row r="244" spans="2:10" x14ac:dyDescent="0.25">
      <c r="B244" s="113">
        <v>242</v>
      </c>
      <c r="C244" s="114" t="s">
        <v>578</v>
      </c>
      <c r="D244" s="111">
        <v>0</v>
      </c>
      <c r="E244" s="112" t="s">
        <v>50</v>
      </c>
      <c r="F244" s="133" t="str">
        <f>IF(NOT(BatailleZendikar[[#This Row],[Qu.]]&gt;=1),"OUI","NON")</f>
        <v>OUI</v>
      </c>
      <c r="G244" s="25"/>
      <c r="H244" s="142">
        <f>IF(BatailleZendikar[[#This Row],[Qu.]]-1&lt;0,0,BatailleZendikar[[#This Row],[Qu.]]-1)</f>
        <v>0</v>
      </c>
      <c r="I244" s="140"/>
      <c r="J244" s="52"/>
    </row>
    <row r="245" spans="2:10" x14ac:dyDescent="0.25">
      <c r="B245" s="113">
        <v>243</v>
      </c>
      <c r="C245" s="114" t="s">
        <v>579</v>
      </c>
      <c r="D245" s="111">
        <v>0</v>
      </c>
      <c r="E245" s="112" t="s">
        <v>32</v>
      </c>
      <c r="F245" s="133" t="str">
        <f>IF(NOT(BatailleZendikar[[#This Row],[Qu.]]&gt;=1),"OUI","NON")</f>
        <v>OUI</v>
      </c>
      <c r="G245" s="25"/>
      <c r="H245" s="142">
        <f>IF(BatailleZendikar[[#This Row],[Qu.]]-1&lt;0,0,BatailleZendikar[[#This Row],[Qu.]]-1)</f>
        <v>0</v>
      </c>
      <c r="I245" s="140"/>
      <c r="J245" s="52"/>
    </row>
    <row r="246" spans="2:10" x14ac:dyDescent="0.25">
      <c r="B246" s="113">
        <v>244</v>
      </c>
      <c r="C246" s="114" t="s">
        <v>580</v>
      </c>
      <c r="D246" s="111">
        <v>0</v>
      </c>
      <c r="E246" s="112" t="s">
        <v>50</v>
      </c>
      <c r="F246" s="133" t="str">
        <f>IF(NOT(BatailleZendikar[[#This Row],[Qu.]]&gt;=1),"OUI","NON")</f>
        <v>OUI</v>
      </c>
      <c r="G246" s="25"/>
      <c r="H246" s="142">
        <f>IF(BatailleZendikar[[#This Row],[Qu.]]-1&lt;0,0,BatailleZendikar[[#This Row],[Qu.]]-1)</f>
        <v>0</v>
      </c>
      <c r="I246" s="140"/>
      <c r="J246" s="52"/>
    </row>
    <row r="247" spans="2:10" x14ac:dyDescent="0.25">
      <c r="B247" s="113">
        <v>245</v>
      </c>
      <c r="C247" s="114" t="s">
        <v>581</v>
      </c>
      <c r="D247" s="111">
        <v>0</v>
      </c>
      <c r="E247" s="112" t="s">
        <v>50</v>
      </c>
      <c r="F247" s="133" t="str">
        <f>IF(NOT(BatailleZendikar[[#This Row],[Qu.]]&gt;=1),"OUI","NON")</f>
        <v>OUI</v>
      </c>
      <c r="G247" s="25"/>
      <c r="H247" s="142">
        <f>IF(BatailleZendikar[[#This Row],[Qu.]]-1&lt;0,0,BatailleZendikar[[#This Row],[Qu.]]-1)</f>
        <v>0</v>
      </c>
      <c r="I247" s="140"/>
      <c r="J247" s="18"/>
    </row>
    <row r="248" spans="2:10" x14ac:dyDescent="0.25">
      <c r="B248" s="113">
        <v>246</v>
      </c>
      <c r="C248" s="114" t="s">
        <v>582</v>
      </c>
      <c r="D248" s="111">
        <v>1</v>
      </c>
      <c r="E248" s="112" t="s">
        <v>32</v>
      </c>
      <c r="F248" s="133" t="str">
        <f>IF(NOT(BatailleZendikar[[#This Row],[Qu.]]&gt;=1),"OUI","NON")</f>
        <v>NON</v>
      </c>
      <c r="G248" s="25"/>
      <c r="H248" s="142">
        <f>IF(BatailleZendikar[[#This Row],[Qu.]]-1&lt;0,0,BatailleZendikar[[#This Row],[Qu.]]-1)</f>
        <v>0</v>
      </c>
      <c r="I248" s="123"/>
      <c r="J248" s="1"/>
    </row>
    <row r="249" spans="2:10" x14ac:dyDescent="0.25">
      <c r="B249" s="113">
        <v>247</v>
      </c>
      <c r="C249" s="114" t="s">
        <v>583</v>
      </c>
      <c r="D249" s="111">
        <v>0</v>
      </c>
      <c r="E249" s="112" t="s">
        <v>50</v>
      </c>
      <c r="F249" s="133" t="str">
        <f>IF(NOT(BatailleZendikar[[#This Row],[Qu.]]&gt;=1),"OUI","NON")</f>
        <v>OUI</v>
      </c>
      <c r="G249" s="25"/>
      <c r="H249" s="142">
        <f>IF(BatailleZendikar[[#This Row],[Qu.]]-1&lt;0,0,BatailleZendikar[[#This Row],[Qu.]]-1)</f>
        <v>0</v>
      </c>
      <c r="I249" s="123"/>
      <c r="J249" s="1"/>
    </row>
    <row r="250" spans="2:10" x14ac:dyDescent="0.25">
      <c r="B250" s="113">
        <v>248</v>
      </c>
      <c r="C250" s="114" t="s">
        <v>584</v>
      </c>
      <c r="D250" s="111">
        <v>0</v>
      </c>
      <c r="E250" s="112" t="s">
        <v>36</v>
      </c>
      <c r="F250" s="133" t="str">
        <f>IF(NOT(BatailleZendikar[[#This Row],[Qu.]]&gt;=1),"OUI","NON")</f>
        <v>OUI</v>
      </c>
      <c r="G250" s="25"/>
      <c r="H250" s="142">
        <f>IF(BatailleZendikar[[#This Row],[Qu.]]-1&lt;0,0,BatailleZendikar[[#This Row],[Qu.]]-1)</f>
        <v>0</v>
      </c>
      <c r="I250" s="140"/>
      <c r="J250" s="52"/>
    </row>
    <row r="251" spans="2:10" x14ac:dyDescent="0.25">
      <c r="B251" s="113">
        <v>249</v>
      </c>
      <c r="C251" s="114" t="s">
        <v>585</v>
      </c>
      <c r="D251" s="111">
        <v>0</v>
      </c>
      <c r="E251" s="112" t="s">
        <v>50</v>
      </c>
      <c r="F251" s="133" t="str">
        <f>IF(NOT(BatailleZendikar[[#This Row],[Qu.]]&gt;=1),"OUI","NON")</f>
        <v>OUI</v>
      </c>
      <c r="G251" s="25"/>
      <c r="H251" s="142">
        <f>IF(BatailleZendikar[[#This Row],[Qu.]]-1&lt;0,0,BatailleZendikar[[#This Row],[Qu.]]-1)</f>
        <v>0</v>
      </c>
      <c r="I251" s="140"/>
      <c r="J251" s="52"/>
    </row>
    <row r="252" spans="2:10" x14ac:dyDescent="0.25">
      <c r="B252" s="113">
        <v>250</v>
      </c>
      <c r="C252" s="114" t="s">
        <v>586</v>
      </c>
      <c r="D252" s="111">
        <v>0</v>
      </c>
      <c r="E252" s="112" t="s">
        <v>290</v>
      </c>
      <c r="F252" s="133" t="str">
        <f>IF(NOT(BatailleZendikar[[#This Row],[Qu.]]&gt;=1),"OUI","NON")</f>
        <v>OUI</v>
      </c>
      <c r="G252" s="25"/>
      <c r="H252" s="142">
        <f>IF(BatailleZendikar[[#This Row],[Qu.]]-1&lt;0,0,BatailleZendikar[[#This Row],[Qu.]]-1)</f>
        <v>0</v>
      </c>
      <c r="I252" s="140"/>
      <c r="J252" s="18"/>
    </row>
    <row r="253" spans="2:10" x14ac:dyDescent="0.25">
      <c r="B253" s="113">
        <v>250</v>
      </c>
      <c r="C253" s="114" t="s">
        <v>587</v>
      </c>
      <c r="D253" s="111">
        <v>1</v>
      </c>
      <c r="E253" s="112" t="s">
        <v>290</v>
      </c>
      <c r="F253" s="133" t="str">
        <f>IF(NOT(BatailleZendikar[[#This Row],[Qu.]]&gt;=1),"OUI","NON")</f>
        <v>NON</v>
      </c>
      <c r="G253" s="25"/>
      <c r="H253" s="142">
        <f>IF(BatailleZendikar[[#This Row],[Qu.]]-1&lt;0,0,BatailleZendikar[[#This Row],[Qu.]]-1)</f>
        <v>0</v>
      </c>
      <c r="I253" s="123"/>
      <c r="J253" s="1"/>
    </row>
    <row r="254" spans="2:10" x14ac:dyDescent="0.25">
      <c r="B254" s="113">
        <v>251</v>
      </c>
      <c r="C254" s="114" t="s">
        <v>586</v>
      </c>
      <c r="D254" s="111">
        <v>0</v>
      </c>
      <c r="E254" s="118" t="s">
        <v>290</v>
      </c>
      <c r="F254" s="133" t="str">
        <f>IF(NOT(BatailleZendikar[[#This Row],[Qu.]]&gt;=1),"OUI","NON")</f>
        <v>OUI</v>
      </c>
      <c r="G254" s="25"/>
      <c r="H254" s="142">
        <f>IF(BatailleZendikar[[#This Row],[Qu.]]-1&lt;0,0,BatailleZendikar[[#This Row],[Qu.]]-1)</f>
        <v>0</v>
      </c>
      <c r="I254" s="140"/>
      <c r="J254" s="18"/>
    </row>
    <row r="255" spans="2:10" x14ac:dyDescent="0.25">
      <c r="B255" s="113">
        <v>251</v>
      </c>
      <c r="C255" s="114" t="s">
        <v>587</v>
      </c>
      <c r="D255" s="111">
        <v>1</v>
      </c>
      <c r="E255" s="119" t="s">
        <v>290</v>
      </c>
      <c r="F255" s="133" t="str">
        <f>IF(NOT(BatailleZendikar[[#This Row],[Qu.]]&gt;=1),"OUI","NON")</f>
        <v>NON</v>
      </c>
      <c r="G255" s="25"/>
      <c r="H255" s="142">
        <f>IF(BatailleZendikar[[#This Row],[Qu.]]-1&lt;0,0,BatailleZendikar[[#This Row],[Qu.]]-1)</f>
        <v>0</v>
      </c>
      <c r="I255" s="140"/>
      <c r="J255" s="18"/>
    </row>
    <row r="256" spans="2:10" x14ac:dyDescent="0.25">
      <c r="B256" s="113">
        <v>252</v>
      </c>
      <c r="C256" s="114" t="s">
        <v>586</v>
      </c>
      <c r="D256" s="111">
        <v>0</v>
      </c>
      <c r="E256" s="119" t="s">
        <v>290</v>
      </c>
      <c r="F256" s="133" t="str">
        <f>IF(NOT(BatailleZendikar[[#This Row],[Qu.]]&gt;=1),"OUI","NON")</f>
        <v>OUI</v>
      </c>
      <c r="G256" s="25"/>
      <c r="H256" s="142">
        <f>IF(BatailleZendikar[[#This Row],[Qu.]]-1&lt;0,0,BatailleZendikar[[#This Row],[Qu.]]-1)</f>
        <v>0</v>
      </c>
      <c r="I256" s="140"/>
      <c r="J256" s="18"/>
    </row>
    <row r="257" spans="2:10" x14ac:dyDescent="0.25">
      <c r="B257" s="113">
        <v>252</v>
      </c>
      <c r="C257" s="114" t="s">
        <v>587</v>
      </c>
      <c r="D257" s="111">
        <v>1</v>
      </c>
      <c r="E257" s="119" t="s">
        <v>290</v>
      </c>
      <c r="F257" s="133" t="str">
        <f>IF(NOT(BatailleZendikar[[#This Row],[Qu.]]&gt;=1),"OUI","NON")</f>
        <v>NON</v>
      </c>
      <c r="G257" s="25"/>
      <c r="H257" s="142">
        <f>IF(BatailleZendikar[[#This Row],[Qu.]]-1&lt;0,0,BatailleZendikar[[#This Row],[Qu.]]-1)</f>
        <v>0</v>
      </c>
      <c r="I257" s="140"/>
      <c r="J257" s="52"/>
    </row>
    <row r="258" spans="2:10" x14ac:dyDescent="0.25">
      <c r="B258" s="113">
        <v>253</v>
      </c>
      <c r="C258" s="114" t="s">
        <v>586</v>
      </c>
      <c r="D258" s="111">
        <v>0</v>
      </c>
      <c r="E258" s="119" t="s">
        <v>290</v>
      </c>
      <c r="F258" s="133" t="str">
        <f>IF(NOT(BatailleZendikar[[#This Row],[Qu.]]&gt;=1),"OUI","NON")</f>
        <v>OUI</v>
      </c>
      <c r="G258" s="25"/>
      <c r="H258" s="142">
        <f>IF(BatailleZendikar[[#This Row],[Qu.]]-1&lt;0,0,BatailleZendikar[[#This Row],[Qu.]]-1)</f>
        <v>0</v>
      </c>
      <c r="I258" s="140"/>
      <c r="J258" s="18"/>
    </row>
    <row r="259" spans="2:10" x14ac:dyDescent="0.25">
      <c r="B259" s="113">
        <v>253</v>
      </c>
      <c r="C259" s="114" t="s">
        <v>587</v>
      </c>
      <c r="D259" s="111">
        <v>1</v>
      </c>
      <c r="E259" s="119" t="s">
        <v>290</v>
      </c>
      <c r="F259" s="133" t="str">
        <f>IF(NOT(BatailleZendikar[[#This Row],[Qu.]]&gt;=1),"OUI","NON")</f>
        <v>NON</v>
      </c>
      <c r="G259" s="25"/>
      <c r="H259" s="142">
        <f>IF(BatailleZendikar[[#This Row],[Qu.]]-1&lt;0,0,BatailleZendikar[[#This Row],[Qu.]]-1)</f>
        <v>0</v>
      </c>
      <c r="I259" s="140"/>
      <c r="J259" s="18"/>
    </row>
    <row r="260" spans="2:10" x14ac:dyDescent="0.25">
      <c r="B260" s="113">
        <v>254</v>
      </c>
      <c r="C260" s="114" t="s">
        <v>586</v>
      </c>
      <c r="D260" s="111">
        <v>0</v>
      </c>
      <c r="E260" s="119" t="s">
        <v>290</v>
      </c>
      <c r="F260" s="133" t="str">
        <f>IF(NOT(BatailleZendikar[[#This Row],[Qu.]]&gt;=1),"OUI","NON")</f>
        <v>OUI</v>
      </c>
      <c r="G260" s="25"/>
      <c r="H260" s="142">
        <f>IF(BatailleZendikar[[#This Row],[Qu.]]-1&lt;0,0,BatailleZendikar[[#This Row],[Qu.]]-1)</f>
        <v>0</v>
      </c>
      <c r="I260" s="140"/>
      <c r="J260" s="18"/>
    </row>
    <row r="261" spans="2:10" x14ac:dyDescent="0.25">
      <c r="B261" s="113">
        <v>254</v>
      </c>
      <c r="C261" s="114" t="s">
        <v>587</v>
      </c>
      <c r="D261" s="111">
        <v>1</v>
      </c>
      <c r="E261" s="119" t="s">
        <v>290</v>
      </c>
      <c r="F261" s="133" t="str">
        <f>IF(NOT(BatailleZendikar[[#This Row],[Qu.]]&gt;=1),"OUI","NON")</f>
        <v>NON</v>
      </c>
      <c r="G261" s="25"/>
      <c r="H261" s="142">
        <f>IF(BatailleZendikar[[#This Row],[Qu.]]-1&lt;0,0,BatailleZendikar[[#This Row],[Qu.]]-1)</f>
        <v>0</v>
      </c>
      <c r="I261" s="140"/>
      <c r="J261" s="52"/>
    </row>
    <row r="262" spans="2:10" x14ac:dyDescent="0.25">
      <c r="B262" s="113">
        <v>255</v>
      </c>
      <c r="C262" s="114" t="s">
        <v>588</v>
      </c>
      <c r="D262" s="111">
        <v>1</v>
      </c>
      <c r="E262" s="119" t="s">
        <v>290</v>
      </c>
      <c r="F262" s="133" t="str">
        <f>IF(NOT(BatailleZendikar[[#This Row],[Qu.]]&gt;=1),"OUI","NON")</f>
        <v>NON</v>
      </c>
      <c r="G262" s="25"/>
      <c r="H262" s="142">
        <f>IF(BatailleZendikar[[#This Row],[Qu.]]-1&lt;0,0,BatailleZendikar[[#This Row],[Qu.]]-1)</f>
        <v>0</v>
      </c>
      <c r="I262" s="140"/>
      <c r="J262" s="18"/>
    </row>
    <row r="263" spans="2:10" x14ac:dyDescent="0.25">
      <c r="B263" s="113">
        <v>255</v>
      </c>
      <c r="C263" s="114" t="s">
        <v>589</v>
      </c>
      <c r="D263" s="111">
        <v>1</v>
      </c>
      <c r="E263" s="119" t="s">
        <v>290</v>
      </c>
      <c r="F263" s="133" t="str">
        <f>IF(NOT(BatailleZendikar[[#This Row],[Qu.]]&gt;=1),"OUI","NON")</f>
        <v>NON</v>
      </c>
      <c r="G263" s="25"/>
      <c r="H263" s="142">
        <f>IF(BatailleZendikar[[#This Row],[Qu.]]-1&lt;0,0,BatailleZendikar[[#This Row],[Qu.]]-1)</f>
        <v>0</v>
      </c>
      <c r="I263" s="140"/>
      <c r="J263" s="18"/>
    </row>
    <row r="264" spans="2:10" x14ac:dyDescent="0.25">
      <c r="B264" s="113">
        <v>256</v>
      </c>
      <c r="C264" s="114" t="s">
        <v>588</v>
      </c>
      <c r="D264" s="111">
        <v>1</v>
      </c>
      <c r="E264" s="119" t="s">
        <v>290</v>
      </c>
      <c r="F264" s="133" t="str">
        <f>IF(NOT(BatailleZendikar[[#This Row],[Qu.]]&gt;=1),"OUI","NON")</f>
        <v>NON</v>
      </c>
      <c r="G264" s="25"/>
      <c r="H264" s="142">
        <f>IF(BatailleZendikar[[#This Row],[Qu.]]-1&lt;0,0,BatailleZendikar[[#This Row],[Qu.]]-1)</f>
        <v>0</v>
      </c>
      <c r="I264" s="140"/>
      <c r="J264" s="18"/>
    </row>
    <row r="265" spans="2:10" x14ac:dyDescent="0.25">
      <c r="B265" s="113">
        <v>256</v>
      </c>
      <c r="C265" s="114" t="s">
        <v>589</v>
      </c>
      <c r="D265" s="111">
        <v>0</v>
      </c>
      <c r="E265" s="119" t="s">
        <v>290</v>
      </c>
      <c r="F265" s="133" t="str">
        <f>IF(NOT(BatailleZendikar[[#This Row],[Qu.]]&gt;=1),"OUI","NON")</f>
        <v>OUI</v>
      </c>
      <c r="G265" s="25"/>
      <c r="H265" s="142">
        <f>IF(BatailleZendikar[[#This Row],[Qu.]]-1&lt;0,0,BatailleZendikar[[#This Row],[Qu.]]-1)</f>
        <v>0</v>
      </c>
      <c r="I265" s="140"/>
      <c r="J265" s="18"/>
    </row>
    <row r="266" spans="2:10" x14ac:dyDescent="0.25">
      <c r="B266" s="113">
        <v>257</v>
      </c>
      <c r="C266" s="114" t="s">
        <v>588</v>
      </c>
      <c r="D266" s="111">
        <v>1</v>
      </c>
      <c r="E266" s="119" t="s">
        <v>290</v>
      </c>
      <c r="F266" s="133" t="str">
        <f>IF(NOT(BatailleZendikar[[#This Row],[Qu.]]&gt;=1),"OUI","NON")</f>
        <v>NON</v>
      </c>
      <c r="G266" s="25"/>
      <c r="H266" s="142">
        <f>IF(BatailleZendikar[[#This Row],[Qu.]]-1&lt;0,0,BatailleZendikar[[#This Row],[Qu.]]-1)</f>
        <v>0</v>
      </c>
      <c r="I266" s="140"/>
      <c r="J266" s="18"/>
    </row>
    <row r="267" spans="2:10" x14ac:dyDescent="0.25">
      <c r="B267" s="113">
        <v>257</v>
      </c>
      <c r="C267" s="114" t="s">
        <v>589</v>
      </c>
      <c r="D267" s="111">
        <v>0</v>
      </c>
      <c r="E267" s="119" t="s">
        <v>290</v>
      </c>
      <c r="F267" s="133" t="str">
        <f>IF(NOT(BatailleZendikar[[#This Row],[Qu.]]&gt;=1),"OUI","NON")</f>
        <v>OUI</v>
      </c>
      <c r="G267" s="25"/>
      <c r="H267" s="142">
        <f>IF(BatailleZendikar[[#This Row],[Qu.]]-1&lt;0,0,BatailleZendikar[[#This Row],[Qu.]]-1)</f>
        <v>0</v>
      </c>
      <c r="I267" s="140"/>
      <c r="J267" s="18"/>
    </row>
    <row r="268" spans="2:10" x14ac:dyDescent="0.25">
      <c r="B268" s="113">
        <v>258</v>
      </c>
      <c r="C268" s="114" t="s">
        <v>588</v>
      </c>
      <c r="D268" s="111">
        <v>0</v>
      </c>
      <c r="E268" s="119" t="s">
        <v>290</v>
      </c>
      <c r="F268" s="133" t="str">
        <f>IF(NOT(BatailleZendikar[[#This Row],[Qu.]]&gt;=1),"OUI","NON")</f>
        <v>OUI</v>
      </c>
      <c r="G268" s="25"/>
      <c r="H268" s="142">
        <f>IF(BatailleZendikar[[#This Row],[Qu.]]-1&lt;0,0,BatailleZendikar[[#This Row],[Qu.]]-1)</f>
        <v>0</v>
      </c>
      <c r="I268" s="123"/>
      <c r="J268" s="1"/>
    </row>
    <row r="269" spans="2:10" x14ac:dyDescent="0.25">
      <c r="B269" s="113">
        <v>258</v>
      </c>
      <c r="C269" s="114" t="s">
        <v>589</v>
      </c>
      <c r="D269" s="111">
        <v>1</v>
      </c>
      <c r="E269" s="119" t="s">
        <v>290</v>
      </c>
      <c r="F269" s="133" t="str">
        <f>IF(NOT(BatailleZendikar[[#This Row],[Qu.]]&gt;=1),"OUI","NON")</f>
        <v>NON</v>
      </c>
      <c r="G269" s="25"/>
      <c r="H269" s="142">
        <f>IF(BatailleZendikar[[#This Row],[Qu.]]-1&lt;0,0,BatailleZendikar[[#This Row],[Qu.]]-1)</f>
        <v>0</v>
      </c>
      <c r="I269" s="123"/>
      <c r="J269" s="1"/>
    </row>
    <row r="270" spans="2:10" x14ac:dyDescent="0.25">
      <c r="B270" s="113">
        <v>259</v>
      </c>
      <c r="C270" s="114" t="s">
        <v>588</v>
      </c>
      <c r="D270" s="111">
        <v>0</v>
      </c>
      <c r="E270" s="119" t="s">
        <v>290</v>
      </c>
      <c r="F270" s="133" t="str">
        <f>IF(NOT(BatailleZendikar[[#This Row],[Qu.]]&gt;=1),"OUI","NON")</f>
        <v>OUI</v>
      </c>
      <c r="G270" s="25"/>
      <c r="H270" s="142">
        <f>IF(BatailleZendikar[[#This Row],[Qu.]]-1&lt;0,0,BatailleZendikar[[#This Row],[Qu.]]-1)</f>
        <v>0</v>
      </c>
      <c r="I270" s="140"/>
      <c r="J270" s="52"/>
    </row>
    <row r="271" spans="2:10" x14ac:dyDescent="0.25">
      <c r="B271" s="113">
        <v>259</v>
      </c>
      <c r="C271" s="114" t="s">
        <v>589</v>
      </c>
      <c r="D271" s="111">
        <v>1</v>
      </c>
      <c r="E271" s="119" t="s">
        <v>290</v>
      </c>
      <c r="F271" s="133" t="str">
        <f>IF(NOT(BatailleZendikar[[#This Row],[Qu.]]&gt;=1),"OUI","NON")</f>
        <v>NON</v>
      </c>
      <c r="G271" s="25"/>
      <c r="H271" s="142">
        <f>IF(BatailleZendikar[[#This Row],[Qu.]]-1&lt;0,0,BatailleZendikar[[#This Row],[Qu.]]-1)</f>
        <v>0</v>
      </c>
      <c r="I271" s="140"/>
      <c r="J271" s="52"/>
    </row>
    <row r="272" spans="2:10" x14ac:dyDescent="0.25">
      <c r="B272" s="113">
        <v>260</v>
      </c>
      <c r="C272" s="114" t="s">
        <v>590</v>
      </c>
      <c r="D272" s="111">
        <v>0</v>
      </c>
      <c r="E272" s="119" t="s">
        <v>290</v>
      </c>
      <c r="F272" s="133" t="str">
        <f>IF(NOT(BatailleZendikar[[#This Row],[Qu.]]&gt;=1),"OUI","NON")</f>
        <v>OUI</v>
      </c>
      <c r="G272" s="25"/>
      <c r="H272" s="142">
        <f>IF(BatailleZendikar[[#This Row],[Qu.]]-1&lt;0,0,BatailleZendikar[[#This Row],[Qu.]]-1)</f>
        <v>0</v>
      </c>
      <c r="I272" s="123"/>
      <c r="J272" s="1"/>
    </row>
    <row r="273" spans="2:14" x14ac:dyDescent="0.25">
      <c r="B273" s="113">
        <v>260</v>
      </c>
      <c r="C273" s="114" t="s">
        <v>591</v>
      </c>
      <c r="D273" s="111">
        <v>1</v>
      </c>
      <c r="E273" s="119" t="s">
        <v>290</v>
      </c>
      <c r="F273" s="133" t="str">
        <f>IF(NOT(BatailleZendikar[[#This Row],[Qu.]]&gt;=1),"OUI","NON")</f>
        <v>NON</v>
      </c>
      <c r="G273" s="25"/>
      <c r="H273" s="142">
        <f>IF(BatailleZendikar[[#This Row],[Qu.]]-1&lt;0,0,BatailleZendikar[[#This Row],[Qu.]]-1)</f>
        <v>0</v>
      </c>
      <c r="I273" s="123"/>
      <c r="J273" s="1"/>
      <c r="K273" s="55"/>
      <c r="L273" s="55"/>
      <c r="M273" s="55"/>
      <c r="N273" s="55"/>
    </row>
    <row r="274" spans="2:14" x14ac:dyDescent="0.25">
      <c r="B274" s="113">
        <v>261</v>
      </c>
      <c r="C274" s="114" t="s">
        <v>590</v>
      </c>
      <c r="D274" s="111">
        <v>0</v>
      </c>
      <c r="E274" s="119" t="s">
        <v>290</v>
      </c>
      <c r="F274" s="133" t="str">
        <f>IF(NOT(BatailleZendikar[[#This Row],[Qu.]]&gt;=1),"OUI","NON")</f>
        <v>OUI</v>
      </c>
      <c r="G274" s="25"/>
      <c r="H274" s="142">
        <f>IF(BatailleZendikar[[#This Row],[Qu.]]-1&lt;0,0,BatailleZendikar[[#This Row],[Qu.]]-1)</f>
        <v>0</v>
      </c>
      <c r="I274" s="123"/>
      <c r="J274" s="1"/>
      <c r="K274" s="55"/>
      <c r="L274" s="55"/>
      <c r="M274" s="55"/>
      <c r="N274" s="55"/>
    </row>
    <row r="275" spans="2:14" x14ac:dyDescent="0.25">
      <c r="B275" s="120">
        <v>261</v>
      </c>
      <c r="C275" s="121" t="s">
        <v>591</v>
      </c>
      <c r="D275" s="111">
        <v>1</v>
      </c>
      <c r="E275" s="122" t="s">
        <v>290</v>
      </c>
      <c r="F275" s="133" t="str">
        <f>IF(NOT(BatailleZendikar[[#This Row],[Qu.]]&gt;=1),"OUI","NON")</f>
        <v>NON</v>
      </c>
      <c r="G275" s="25"/>
      <c r="H275" s="142">
        <f>IF(BatailleZendikar[[#This Row],[Qu.]]-1&lt;0,0,BatailleZendikar[[#This Row],[Qu.]]-1)</f>
        <v>0</v>
      </c>
      <c r="I275" s="140"/>
      <c r="J275" s="52"/>
      <c r="K275" s="55"/>
      <c r="L275" s="55"/>
      <c r="M275" s="55"/>
      <c r="N275" s="55"/>
    </row>
    <row r="276" spans="2:14" x14ac:dyDescent="0.25">
      <c r="B276" s="120">
        <v>262</v>
      </c>
      <c r="C276" s="121" t="s">
        <v>590</v>
      </c>
      <c r="D276" s="111">
        <v>0</v>
      </c>
      <c r="E276" s="122" t="s">
        <v>290</v>
      </c>
      <c r="F276" s="133" t="str">
        <f>IF(NOT(BatailleZendikar[[#This Row],[Qu.]]&gt;=1),"OUI","NON")</f>
        <v>OUI</v>
      </c>
      <c r="G276" s="25"/>
      <c r="H276" s="142">
        <f>IF(BatailleZendikar[[#This Row],[Qu.]]-1&lt;0,0,BatailleZendikar[[#This Row],[Qu.]]-1)</f>
        <v>0</v>
      </c>
      <c r="I276" s="140"/>
      <c r="J276" s="52"/>
      <c r="K276" s="55"/>
      <c r="L276" s="55"/>
      <c r="M276" s="55"/>
      <c r="N276" s="55"/>
    </row>
    <row r="277" spans="2:14" x14ac:dyDescent="0.25">
      <c r="B277" s="120">
        <v>262</v>
      </c>
      <c r="C277" s="121" t="s">
        <v>591</v>
      </c>
      <c r="D277" s="111">
        <v>0</v>
      </c>
      <c r="E277" s="122" t="s">
        <v>290</v>
      </c>
      <c r="F277" s="133" t="str">
        <f>IF(NOT(BatailleZendikar[[#This Row],[Qu.]]&gt;=1),"OUI","NON")</f>
        <v>OUI</v>
      </c>
      <c r="G277" s="25"/>
      <c r="H277" s="142">
        <f>IF(BatailleZendikar[[#This Row],[Qu.]]-1&lt;0,0,BatailleZendikar[[#This Row],[Qu.]]-1)</f>
        <v>0</v>
      </c>
      <c r="I277" s="140"/>
      <c r="J277" s="52"/>
      <c r="K277" s="55"/>
      <c r="L277" s="55"/>
      <c r="M277" s="55"/>
      <c r="N277" s="55"/>
    </row>
    <row r="278" spans="2:14" x14ac:dyDescent="0.25">
      <c r="B278" s="120">
        <v>263</v>
      </c>
      <c r="C278" s="121" t="s">
        <v>590</v>
      </c>
      <c r="D278" s="111">
        <v>0</v>
      </c>
      <c r="E278" s="122" t="s">
        <v>290</v>
      </c>
      <c r="F278" s="133" t="str">
        <f>IF(NOT(BatailleZendikar[[#This Row],[Qu.]]&gt;=1),"OUI","NON")</f>
        <v>OUI</v>
      </c>
      <c r="G278" s="25"/>
      <c r="H278" s="142">
        <f>IF(BatailleZendikar[[#This Row],[Qu.]]-1&lt;0,0,BatailleZendikar[[#This Row],[Qu.]]-1)</f>
        <v>0</v>
      </c>
      <c r="I278" s="140"/>
      <c r="J278" s="52"/>
      <c r="K278" s="55"/>
      <c r="L278" s="55"/>
      <c r="M278" s="55"/>
      <c r="N278" s="55"/>
    </row>
    <row r="279" spans="2:14" x14ac:dyDescent="0.25">
      <c r="B279" s="120">
        <v>263</v>
      </c>
      <c r="C279" s="121" t="s">
        <v>591</v>
      </c>
      <c r="D279" s="111">
        <v>1</v>
      </c>
      <c r="E279" s="122" t="s">
        <v>290</v>
      </c>
      <c r="F279" s="133" t="str">
        <f>IF(NOT(BatailleZendikar[[#This Row],[Qu.]]&gt;=1),"OUI","NON")</f>
        <v>NON</v>
      </c>
      <c r="G279" s="25"/>
      <c r="H279" s="142">
        <f>IF(BatailleZendikar[[#This Row],[Qu.]]-1&lt;0,0,BatailleZendikar[[#This Row],[Qu.]]-1)</f>
        <v>0</v>
      </c>
      <c r="I279" s="140"/>
      <c r="J279" s="52"/>
      <c r="K279" s="55"/>
      <c r="L279" s="55"/>
      <c r="M279" s="55"/>
      <c r="N279" s="55"/>
    </row>
    <row r="280" spans="2:14" x14ac:dyDescent="0.25">
      <c r="B280" s="120">
        <v>264</v>
      </c>
      <c r="C280" s="121" t="s">
        <v>590</v>
      </c>
      <c r="D280" s="111">
        <v>0</v>
      </c>
      <c r="E280" s="122" t="s">
        <v>290</v>
      </c>
      <c r="F280" s="133" t="str">
        <f>IF(NOT(BatailleZendikar[[#This Row],[Qu.]]&gt;=1),"OUI","NON")</f>
        <v>OUI</v>
      </c>
      <c r="G280" s="25"/>
      <c r="H280" s="142">
        <f>IF(BatailleZendikar[[#This Row],[Qu.]]-1&lt;0,0,BatailleZendikar[[#This Row],[Qu.]]-1)</f>
        <v>0</v>
      </c>
      <c r="I280" s="140"/>
      <c r="J280" s="52"/>
      <c r="K280" s="55"/>
      <c r="L280" s="55"/>
      <c r="M280" s="55"/>
      <c r="N280" s="55"/>
    </row>
    <row r="281" spans="2:14" x14ac:dyDescent="0.25">
      <c r="B281" s="120">
        <v>264</v>
      </c>
      <c r="C281" s="121" t="s">
        <v>591</v>
      </c>
      <c r="D281" s="111">
        <v>1</v>
      </c>
      <c r="E281" s="122" t="s">
        <v>290</v>
      </c>
      <c r="F281" s="133" t="str">
        <f>IF(NOT(BatailleZendikar[[#This Row],[Qu.]]&gt;=1),"OUI","NON")</f>
        <v>NON</v>
      </c>
      <c r="G281" s="25"/>
      <c r="H281" s="142">
        <f>IF(BatailleZendikar[[#This Row],[Qu.]]-1&lt;0,0,BatailleZendikar[[#This Row],[Qu.]]-1)</f>
        <v>0</v>
      </c>
      <c r="I281" s="140"/>
      <c r="J281" s="52"/>
      <c r="K281" s="55"/>
      <c r="L281" s="55"/>
      <c r="M281" s="55"/>
      <c r="N281" s="55"/>
    </row>
    <row r="282" spans="2:14" x14ac:dyDescent="0.25">
      <c r="B282" s="120">
        <v>265</v>
      </c>
      <c r="C282" s="121" t="s">
        <v>592</v>
      </c>
      <c r="D282" s="111">
        <v>0</v>
      </c>
      <c r="E282" s="122" t="s">
        <v>290</v>
      </c>
      <c r="F282" s="133" t="str">
        <f>IF(NOT(BatailleZendikar[[#This Row],[Qu.]]&gt;=1),"OUI","NON")</f>
        <v>OUI</v>
      </c>
      <c r="G282" s="25"/>
      <c r="H282" s="142">
        <f>IF(BatailleZendikar[[#This Row],[Qu.]]-1&lt;0,0,BatailleZendikar[[#This Row],[Qu.]]-1)</f>
        <v>0</v>
      </c>
      <c r="I282" s="140"/>
      <c r="J282" s="52"/>
      <c r="K282" s="55"/>
      <c r="L282" s="55"/>
      <c r="M282" s="55"/>
      <c r="N282" s="55"/>
    </row>
    <row r="283" spans="2:14" x14ac:dyDescent="0.25">
      <c r="B283" s="120">
        <v>265</v>
      </c>
      <c r="C283" s="121" t="s">
        <v>593</v>
      </c>
      <c r="D283" s="111">
        <v>1</v>
      </c>
      <c r="E283" s="122" t="s">
        <v>290</v>
      </c>
      <c r="F283" s="133" t="str">
        <f>IF(NOT(BatailleZendikar[[#This Row],[Qu.]]&gt;=1),"OUI","NON")</f>
        <v>NON</v>
      </c>
      <c r="G283" s="25"/>
      <c r="H283" s="142">
        <f>IF(BatailleZendikar[[#This Row],[Qu.]]-1&lt;0,0,BatailleZendikar[[#This Row],[Qu.]]-1)</f>
        <v>0</v>
      </c>
      <c r="I283" s="140"/>
      <c r="J283" s="52"/>
      <c r="K283" s="55"/>
      <c r="L283" s="55"/>
      <c r="M283" s="55"/>
      <c r="N283" s="55"/>
    </row>
    <row r="284" spans="2:14" x14ac:dyDescent="0.25">
      <c r="B284" s="120">
        <v>266</v>
      </c>
      <c r="C284" s="121" t="s">
        <v>592</v>
      </c>
      <c r="D284" s="111">
        <v>0</v>
      </c>
      <c r="E284" s="122" t="s">
        <v>290</v>
      </c>
      <c r="F284" s="133" t="str">
        <f>IF(NOT(BatailleZendikar[[#This Row],[Qu.]]&gt;=1),"OUI","NON")</f>
        <v>OUI</v>
      </c>
      <c r="G284" s="25"/>
      <c r="H284" s="142">
        <f>IF(BatailleZendikar[[#This Row],[Qu.]]-1&lt;0,0,BatailleZendikar[[#This Row],[Qu.]]-1)</f>
        <v>0</v>
      </c>
      <c r="I284" s="140"/>
      <c r="J284" s="52"/>
      <c r="K284" s="55"/>
      <c r="L284" s="55"/>
      <c r="M284" s="55"/>
      <c r="N284" s="55"/>
    </row>
    <row r="285" spans="2:14" x14ac:dyDescent="0.25">
      <c r="B285" s="120">
        <v>266</v>
      </c>
      <c r="C285" s="121" t="s">
        <v>593</v>
      </c>
      <c r="D285" s="111">
        <v>1</v>
      </c>
      <c r="E285" s="122" t="s">
        <v>290</v>
      </c>
      <c r="F285" s="133" t="str">
        <f>IF(NOT(BatailleZendikar[[#This Row],[Qu.]]&gt;=1),"OUI","NON")</f>
        <v>NON</v>
      </c>
      <c r="G285" s="25"/>
      <c r="H285" s="142">
        <f>IF(BatailleZendikar[[#This Row],[Qu.]]-1&lt;0,0,BatailleZendikar[[#This Row],[Qu.]]-1)</f>
        <v>0</v>
      </c>
      <c r="I285" s="140"/>
      <c r="J285" s="52"/>
      <c r="K285" s="55"/>
      <c r="L285" s="55"/>
      <c r="M285" s="55"/>
      <c r="N285" s="55"/>
    </row>
    <row r="286" spans="2:14" x14ac:dyDescent="0.25">
      <c r="B286" s="120">
        <v>267</v>
      </c>
      <c r="C286" s="121" t="s">
        <v>592</v>
      </c>
      <c r="D286" s="111">
        <v>1</v>
      </c>
      <c r="E286" s="122" t="s">
        <v>290</v>
      </c>
      <c r="F286" s="133" t="str">
        <f>IF(NOT(BatailleZendikar[[#This Row],[Qu.]]&gt;=1),"OUI","NON")</f>
        <v>NON</v>
      </c>
      <c r="G286" s="25"/>
      <c r="H286" s="142">
        <f>IF(BatailleZendikar[[#This Row],[Qu.]]-1&lt;0,0,BatailleZendikar[[#This Row],[Qu.]]-1)</f>
        <v>0</v>
      </c>
      <c r="I286" s="140"/>
      <c r="J286" s="52"/>
      <c r="K286" s="55"/>
      <c r="L286" s="55"/>
      <c r="M286" s="55"/>
      <c r="N286" s="55"/>
    </row>
    <row r="287" spans="2:14" x14ac:dyDescent="0.25">
      <c r="B287" s="120">
        <v>267</v>
      </c>
      <c r="C287" s="121" t="s">
        <v>593</v>
      </c>
      <c r="D287" s="111">
        <v>1</v>
      </c>
      <c r="E287" s="122" t="s">
        <v>290</v>
      </c>
      <c r="F287" s="133" t="str">
        <f>IF(NOT(BatailleZendikar[[#This Row],[Qu.]]&gt;=1),"OUI","NON")</f>
        <v>NON</v>
      </c>
      <c r="G287" s="25"/>
      <c r="H287" s="142">
        <f>IF(BatailleZendikar[[#This Row],[Qu.]]-1&lt;0,0,BatailleZendikar[[#This Row],[Qu.]]-1)</f>
        <v>0</v>
      </c>
      <c r="I287" s="140"/>
      <c r="J287" s="52"/>
      <c r="K287" s="55"/>
      <c r="L287" s="55"/>
      <c r="M287" s="55"/>
      <c r="N287" s="56"/>
    </row>
    <row r="288" spans="2:14" x14ac:dyDescent="0.25">
      <c r="B288" s="120">
        <v>268</v>
      </c>
      <c r="C288" s="121" t="s">
        <v>592</v>
      </c>
      <c r="D288" s="111">
        <v>1</v>
      </c>
      <c r="E288" s="122" t="s">
        <v>290</v>
      </c>
      <c r="F288" s="133" t="str">
        <f>IF(NOT(BatailleZendikar[[#This Row],[Qu.]]&gt;=1),"OUI","NON")</f>
        <v>NON</v>
      </c>
      <c r="G288" s="25"/>
      <c r="H288" s="142">
        <f>IF(BatailleZendikar[[#This Row],[Qu.]]-1&lt;0,0,BatailleZendikar[[#This Row],[Qu.]]-1)</f>
        <v>0</v>
      </c>
      <c r="I288" s="140"/>
      <c r="J288" s="52"/>
      <c r="K288" s="55"/>
      <c r="L288" s="55"/>
      <c r="M288" s="55"/>
      <c r="N288" s="56"/>
    </row>
    <row r="289" spans="2:14" x14ac:dyDescent="0.25">
      <c r="B289" s="120">
        <v>268</v>
      </c>
      <c r="C289" s="121" t="s">
        <v>593</v>
      </c>
      <c r="D289" s="111">
        <v>1</v>
      </c>
      <c r="E289" s="122" t="s">
        <v>290</v>
      </c>
      <c r="F289" s="133" t="str">
        <f>IF(NOT(BatailleZendikar[[#This Row],[Qu.]]&gt;=1),"OUI","NON")</f>
        <v>NON</v>
      </c>
      <c r="G289" s="25"/>
      <c r="H289" s="142">
        <f>IF(BatailleZendikar[[#This Row],[Qu.]]-1&lt;0,0,BatailleZendikar[[#This Row],[Qu.]]-1)</f>
        <v>0</v>
      </c>
      <c r="I289" s="140"/>
      <c r="J289" s="52"/>
      <c r="K289" s="55"/>
      <c r="L289" s="55"/>
      <c r="M289" s="55"/>
      <c r="N289" s="56"/>
    </row>
    <row r="290" spans="2:14" x14ac:dyDescent="0.25">
      <c r="B290" s="120">
        <v>269</v>
      </c>
      <c r="C290" s="121" t="s">
        <v>592</v>
      </c>
      <c r="D290" s="111">
        <v>1</v>
      </c>
      <c r="E290" s="122" t="s">
        <v>290</v>
      </c>
      <c r="F290" s="133" t="str">
        <f>IF(NOT(BatailleZendikar[[#This Row],[Qu.]]&gt;=1),"OUI","NON")</f>
        <v>NON</v>
      </c>
      <c r="G290" s="25"/>
      <c r="H290" s="142">
        <f>IF(BatailleZendikar[[#This Row],[Qu.]]-1&lt;0,0,BatailleZendikar[[#This Row],[Qu.]]-1)</f>
        <v>0</v>
      </c>
      <c r="I290" s="140"/>
      <c r="J290" s="52"/>
      <c r="K290" s="55"/>
      <c r="L290" s="55"/>
      <c r="M290" s="55"/>
      <c r="N290" s="56"/>
    </row>
    <row r="291" spans="2:14" x14ac:dyDescent="0.25">
      <c r="B291" s="113">
        <v>269</v>
      </c>
      <c r="C291" s="114" t="s">
        <v>593</v>
      </c>
      <c r="D291" s="111">
        <v>1</v>
      </c>
      <c r="E291" s="123" t="s">
        <v>290</v>
      </c>
      <c r="F291" s="133" t="str">
        <f>IF(NOT(BatailleZendikar[[#This Row],[Qu.]]&gt;=1),"OUI","NON")</f>
        <v>NON</v>
      </c>
      <c r="G291" s="55"/>
      <c r="H291" s="142">
        <f>IF(BatailleZendikar[[#This Row],[Qu.]]-1&lt;0,0,BatailleZendikar[[#This Row],[Qu.]]-1)</f>
        <v>0</v>
      </c>
      <c r="I291" s="143"/>
      <c r="J291" s="59"/>
      <c r="K291" s="55"/>
      <c r="L291" s="55"/>
      <c r="M291" s="55"/>
      <c r="N291" s="56"/>
    </row>
    <row r="292" spans="2:14" x14ac:dyDescent="0.25">
      <c r="B292" s="113">
        <v>270</v>
      </c>
      <c r="C292" s="114" t="s">
        <v>594</v>
      </c>
      <c r="D292" s="111">
        <v>0</v>
      </c>
      <c r="E292" s="123" t="s">
        <v>290</v>
      </c>
      <c r="F292" s="133" t="str">
        <f>IF(NOT(BatailleZendikar[[#This Row],[Qu.]]&gt;=1),"OUI","NON")</f>
        <v>OUI</v>
      </c>
      <c r="G292" s="55"/>
      <c r="H292" s="142">
        <f>IF(BatailleZendikar[[#This Row],[Qu.]]-1&lt;0,0,BatailleZendikar[[#This Row],[Qu.]]-1)</f>
        <v>0</v>
      </c>
      <c r="I292" s="143"/>
      <c r="J292" s="59"/>
      <c r="K292" s="55"/>
      <c r="L292" s="55"/>
      <c r="M292" s="55"/>
      <c r="N292" s="56"/>
    </row>
    <row r="293" spans="2:14" x14ac:dyDescent="0.25">
      <c r="B293" s="113">
        <v>270</v>
      </c>
      <c r="C293" s="114" t="s">
        <v>595</v>
      </c>
      <c r="D293" s="111">
        <v>1</v>
      </c>
      <c r="E293" s="123" t="s">
        <v>290</v>
      </c>
      <c r="F293" s="133" t="str">
        <f>IF(NOT(BatailleZendikar[[#This Row],[Qu.]]&gt;=1),"OUI","NON")</f>
        <v>NON</v>
      </c>
      <c r="G293" s="55"/>
      <c r="H293" s="142">
        <f>IF(BatailleZendikar[[#This Row],[Qu.]]-1&lt;0,0,BatailleZendikar[[#This Row],[Qu.]]-1)</f>
        <v>0</v>
      </c>
      <c r="I293" s="143"/>
      <c r="J293" s="59"/>
      <c r="K293" s="55"/>
      <c r="L293" s="55"/>
      <c r="M293" s="55"/>
      <c r="N293" s="55"/>
    </row>
    <row r="294" spans="2:14" x14ac:dyDescent="0.25">
      <c r="B294" s="113">
        <v>271</v>
      </c>
      <c r="C294" s="114" t="s">
        <v>594</v>
      </c>
      <c r="D294" s="111">
        <v>0</v>
      </c>
      <c r="E294" s="123" t="s">
        <v>290</v>
      </c>
      <c r="F294" s="133" t="str">
        <f>IF(NOT(BatailleZendikar[[#This Row],[Qu.]]&gt;=1),"OUI","NON")</f>
        <v>OUI</v>
      </c>
      <c r="G294" s="55"/>
      <c r="H294" s="142">
        <f>IF(BatailleZendikar[[#This Row],[Qu.]]-1&lt;0,0,BatailleZendikar[[#This Row],[Qu.]]-1)</f>
        <v>0</v>
      </c>
      <c r="I294" s="143"/>
      <c r="J294" s="59"/>
      <c r="K294" s="55"/>
      <c r="L294" s="55"/>
      <c r="M294" s="55"/>
      <c r="N294" s="55"/>
    </row>
    <row r="295" spans="2:14" x14ac:dyDescent="0.25">
      <c r="B295" s="113">
        <v>271</v>
      </c>
      <c r="C295" s="114" t="s">
        <v>595</v>
      </c>
      <c r="D295" s="111">
        <v>1</v>
      </c>
      <c r="E295" s="123" t="s">
        <v>290</v>
      </c>
      <c r="F295" s="133" t="str">
        <f>IF(NOT(BatailleZendikar[[#This Row],[Qu.]]&gt;=1),"OUI","NON")</f>
        <v>NON</v>
      </c>
      <c r="G295" s="55"/>
      <c r="H295" s="142">
        <f>IF(BatailleZendikar[[#This Row],[Qu.]]-1&lt;0,0,BatailleZendikar[[#This Row],[Qu.]]-1)</f>
        <v>0</v>
      </c>
      <c r="I295" s="143"/>
      <c r="J295" s="59"/>
      <c r="K295" s="55"/>
      <c r="L295" s="55"/>
      <c r="M295" s="55"/>
      <c r="N295" s="55"/>
    </row>
    <row r="296" spans="2:14" x14ac:dyDescent="0.25">
      <c r="B296" s="113">
        <v>272</v>
      </c>
      <c r="C296" s="114" t="s">
        <v>594</v>
      </c>
      <c r="D296" s="111">
        <v>0</v>
      </c>
      <c r="E296" s="123" t="s">
        <v>290</v>
      </c>
      <c r="F296" s="133" t="str">
        <f>IF(NOT(BatailleZendikar[[#This Row],[Qu.]]&gt;=1),"OUI","NON")</f>
        <v>OUI</v>
      </c>
      <c r="G296" s="55"/>
      <c r="H296" s="142">
        <f>IF(BatailleZendikar[[#This Row],[Qu.]]-1&lt;0,0,BatailleZendikar[[#This Row],[Qu.]]-1)</f>
        <v>0</v>
      </c>
      <c r="I296" s="143"/>
      <c r="J296" s="59"/>
      <c r="K296" s="55"/>
      <c r="L296" s="55"/>
      <c r="M296" s="55"/>
      <c r="N296" s="55"/>
    </row>
    <row r="297" spans="2:14" x14ac:dyDescent="0.25">
      <c r="B297" s="113">
        <v>272</v>
      </c>
      <c r="C297" s="114" t="s">
        <v>595</v>
      </c>
      <c r="D297" s="111">
        <v>1</v>
      </c>
      <c r="E297" s="123" t="s">
        <v>290</v>
      </c>
      <c r="F297" s="133" t="str">
        <f>IF(NOT(BatailleZendikar[[#This Row],[Qu.]]&gt;=1),"OUI","NON")</f>
        <v>NON</v>
      </c>
      <c r="G297" s="55"/>
      <c r="H297" s="142">
        <f>IF(BatailleZendikar[[#This Row],[Qu.]]-1&lt;0,0,BatailleZendikar[[#This Row],[Qu.]]-1)</f>
        <v>0</v>
      </c>
      <c r="I297" s="143"/>
      <c r="J297" s="59"/>
      <c r="K297" s="55"/>
      <c r="L297" s="55"/>
      <c r="M297" s="55"/>
      <c r="N297" s="55"/>
    </row>
    <row r="298" spans="2:14" x14ac:dyDescent="0.25">
      <c r="B298" s="113">
        <v>273</v>
      </c>
      <c r="C298" s="124" t="s">
        <v>594</v>
      </c>
      <c r="D298" s="111">
        <v>0</v>
      </c>
      <c r="E298" s="123" t="s">
        <v>290</v>
      </c>
      <c r="F298" s="133" t="str">
        <f>IF(NOT(BatailleZendikar[[#This Row],[Qu.]]&gt;=1),"OUI","NON")</f>
        <v>OUI</v>
      </c>
      <c r="G298" s="55"/>
      <c r="H298" s="142">
        <f>IF(BatailleZendikar[[#This Row],[Qu.]]-1&lt;0,0,BatailleZendikar[[#This Row],[Qu.]]-1)</f>
        <v>0</v>
      </c>
      <c r="I298" s="143"/>
      <c r="J298" s="59"/>
      <c r="K298" s="55"/>
      <c r="L298" s="55"/>
      <c r="M298" s="55"/>
      <c r="N298" s="55"/>
    </row>
    <row r="299" spans="2:14" x14ac:dyDescent="0.25">
      <c r="B299" s="113">
        <v>273</v>
      </c>
      <c r="C299" s="124" t="s">
        <v>595</v>
      </c>
      <c r="D299" s="111">
        <v>1</v>
      </c>
      <c r="E299" s="123" t="s">
        <v>290</v>
      </c>
      <c r="F299" s="133" t="str">
        <f>IF(NOT(BatailleZendikar[[#This Row],[Qu.]]&gt;=1),"OUI","NON")</f>
        <v>NON</v>
      </c>
      <c r="G299" s="55"/>
      <c r="H299" s="142">
        <f>IF(BatailleZendikar[[#This Row],[Qu.]]-1&lt;0,0,BatailleZendikar[[#This Row],[Qu.]]-1)</f>
        <v>0</v>
      </c>
      <c r="I299" s="143"/>
      <c r="J299" s="59"/>
      <c r="K299" s="55"/>
      <c r="L299" s="55"/>
      <c r="M299" s="55"/>
      <c r="N299" s="55"/>
    </row>
    <row r="300" spans="2:14" x14ac:dyDescent="0.25">
      <c r="B300" s="113">
        <v>274</v>
      </c>
      <c r="C300" s="114" t="s">
        <v>594</v>
      </c>
      <c r="D300" s="111">
        <v>0</v>
      </c>
      <c r="E300" s="123" t="s">
        <v>290</v>
      </c>
      <c r="F300" s="133" t="str">
        <f>IF(NOT(BatailleZendikar[[#This Row],[Qu.]]&gt;=1),"OUI","NON")</f>
        <v>OUI</v>
      </c>
      <c r="G300" s="55"/>
      <c r="H300" s="142">
        <f>IF(BatailleZendikar[[#This Row],[Qu.]]-1&lt;0,0,BatailleZendikar[[#This Row],[Qu.]]-1)</f>
        <v>0</v>
      </c>
      <c r="I300" s="143"/>
      <c r="J300" s="59"/>
      <c r="K300" s="55"/>
      <c r="L300" s="55"/>
      <c r="M300" s="55"/>
      <c r="N300" s="55"/>
    </row>
    <row r="301" spans="2:14" x14ac:dyDescent="0.25">
      <c r="B301" s="113">
        <v>274</v>
      </c>
      <c r="C301" s="114" t="s">
        <v>595</v>
      </c>
      <c r="D301" s="111">
        <v>1</v>
      </c>
      <c r="E301" s="123" t="s">
        <v>290</v>
      </c>
      <c r="F301" s="133" t="str">
        <f>IF(NOT(BatailleZendikar[[#This Row],[Qu.]]&gt;=1),"OUI","NON")</f>
        <v>NON</v>
      </c>
      <c r="G301" s="55"/>
      <c r="H301" s="142">
        <f>IF(BatailleZendikar[[#This Row],[Qu.]]-1&lt;0,0,BatailleZendikar[[#This Row],[Qu.]]-1)</f>
        <v>0</v>
      </c>
      <c r="I301" s="143"/>
      <c r="J301" s="59"/>
      <c r="K301" s="55"/>
      <c r="L301" s="55"/>
      <c r="M301" s="55"/>
      <c r="N301" s="55"/>
    </row>
    <row r="302" spans="2:14" x14ac:dyDescent="0.25">
      <c r="B302" s="113" t="s">
        <v>311</v>
      </c>
      <c r="C302" s="114" t="s">
        <v>596</v>
      </c>
      <c r="D302" s="111">
        <v>1</v>
      </c>
      <c r="E302" s="123" t="s">
        <v>313</v>
      </c>
      <c r="F302" s="133" t="str">
        <f>IF(NOT(BatailleZendikar[[#This Row],[Qu.]]&gt;=1),"OUI","NON")</f>
        <v>NON</v>
      </c>
      <c r="G302" s="7"/>
      <c r="H302" s="142">
        <f>IF(BatailleZendikar[[#This Row],[Qu.]]-1&lt;0,0,BatailleZendikar[[#This Row],[Qu.]]-1)</f>
        <v>0</v>
      </c>
      <c r="I302" s="143"/>
      <c r="J302" s="59"/>
      <c r="K302" s="55"/>
      <c r="L302" s="55"/>
      <c r="M302" s="55"/>
      <c r="N302" s="55"/>
    </row>
    <row r="303" spans="2:14" x14ac:dyDescent="0.25">
      <c r="B303" s="113" t="s">
        <v>314</v>
      </c>
      <c r="C303" s="114" t="s">
        <v>597</v>
      </c>
      <c r="D303" s="111">
        <v>0</v>
      </c>
      <c r="E303" s="123" t="s">
        <v>313</v>
      </c>
      <c r="F303" s="133" t="str">
        <f>IF(NOT(BatailleZendikar[[#This Row],[Qu.]]&gt;=1),"OUI","NON")</f>
        <v>OUI</v>
      </c>
      <c r="G303" s="7"/>
      <c r="H303" s="142">
        <f>IF(BatailleZendikar[[#This Row],[Qu.]]-1&lt;0,0,BatailleZendikar[[#This Row],[Qu.]]-1)</f>
        <v>0</v>
      </c>
      <c r="I303" s="143"/>
      <c r="J303" s="59"/>
      <c r="K303" s="55"/>
      <c r="L303" s="55"/>
      <c r="M303" s="55"/>
      <c r="N303" s="55"/>
    </row>
    <row r="304" spans="2:14" x14ac:dyDescent="0.25">
      <c r="B304" s="113" t="s">
        <v>316</v>
      </c>
      <c r="C304" s="114" t="s">
        <v>597</v>
      </c>
      <c r="D304" s="111">
        <v>1</v>
      </c>
      <c r="E304" s="123" t="s">
        <v>313</v>
      </c>
      <c r="F304" s="133" t="str">
        <f>IF(NOT(BatailleZendikar[[#This Row],[Qu.]]&gt;=1),"OUI","NON")</f>
        <v>NON</v>
      </c>
      <c r="G304" s="7"/>
      <c r="H304" s="142">
        <f>IF(BatailleZendikar[[#This Row],[Qu.]]-1&lt;0,0,BatailleZendikar[[#This Row],[Qu.]]-1)</f>
        <v>0</v>
      </c>
      <c r="I304" s="143"/>
      <c r="J304" s="59"/>
      <c r="K304" s="55"/>
      <c r="L304" s="55"/>
      <c r="M304" s="55"/>
      <c r="N304" s="55"/>
    </row>
    <row r="305" spans="2:10" x14ac:dyDescent="0.25">
      <c r="B305" s="113" t="s">
        <v>318</v>
      </c>
      <c r="C305" s="114" t="s">
        <v>597</v>
      </c>
      <c r="D305" s="111">
        <v>1</v>
      </c>
      <c r="E305" s="123" t="s">
        <v>313</v>
      </c>
      <c r="F305" s="187" t="str">
        <f>IF(NOT(BatailleZendikar[[#This Row],[Qu.]]&gt;=1),"OUI","NON")</f>
        <v>NON</v>
      </c>
      <c r="G305" s="7"/>
      <c r="H305" s="142">
        <f>IF(BatailleZendikar[[#This Row],[Qu.]]-1&lt;0,0,BatailleZendikar[[#This Row],[Qu.]]-1)</f>
        <v>0</v>
      </c>
      <c r="I305" s="143"/>
      <c r="J305" s="59"/>
    </row>
    <row r="306" spans="2:10" x14ac:dyDescent="0.25">
      <c r="B306" s="113" t="s">
        <v>320</v>
      </c>
      <c r="C306" s="114" t="s">
        <v>598</v>
      </c>
      <c r="D306" s="111">
        <v>1</v>
      </c>
      <c r="E306" s="123" t="s">
        <v>313</v>
      </c>
      <c r="F306" s="187" t="str">
        <f>IF(NOT(BatailleZendikar[[#This Row],[Qu.]]&gt;=1),"OUI","NON")</f>
        <v>NON</v>
      </c>
      <c r="G306" s="7"/>
      <c r="H306" s="142">
        <f>IF(BatailleZendikar[[#This Row],[Qu.]]-1&lt;0,0,BatailleZendikar[[#This Row],[Qu.]]-1)</f>
        <v>0</v>
      </c>
      <c r="I306" s="143"/>
      <c r="J306" s="59"/>
    </row>
    <row r="307" spans="2:10" x14ac:dyDescent="0.25">
      <c r="B307" s="113" t="s">
        <v>322</v>
      </c>
      <c r="C307" s="124" t="s">
        <v>599</v>
      </c>
      <c r="D307" s="111">
        <v>1</v>
      </c>
      <c r="E307" s="123" t="s">
        <v>313</v>
      </c>
      <c r="F307" s="187" t="str">
        <f>IF(NOT(BatailleZendikar[[#This Row],[Qu.]]&gt;=1),"OUI","NON")</f>
        <v>NON</v>
      </c>
      <c r="G307" s="7"/>
      <c r="H307" s="142">
        <f>IF(BatailleZendikar[[#This Row],[Qu.]]-1&lt;0,0,BatailleZendikar[[#This Row],[Qu.]]-1)</f>
        <v>0</v>
      </c>
      <c r="I307" s="143"/>
      <c r="J307" s="59"/>
    </row>
    <row r="308" spans="2:10" x14ac:dyDescent="0.25">
      <c r="B308" s="113" t="s">
        <v>324</v>
      </c>
      <c r="C308" s="114" t="s">
        <v>600</v>
      </c>
      <c r="D308" s="111">
        <v>0</v>
      </c>
      <c r="E308" s="123" t="s">
        <v>313</v>
      </c>
      <c r="F308" s="187" t="str">
        <f>IF(NOT(BatailleZendikar[[#This Row],[Qu.]]&gt;=1),"OUI","NON")</f>
        <v>OUI</v>
      </c>
      <c r="G308" s="7"/>
      <c r="H308" s="142">
        <f>IF(BatailleZendikar[[#This Row],[Qu.]]-1&lt;0,0,BatailleZendikar[[#This Row],[Qu.]]-1)</f>
        <v>0</v>
      </c>
      <c r="I308" s="143"/>
      <c r="J308" s="59"/>
    </row>
    <row r="309" spans="2:10" x14ac:dyDescent="0.25">
      <c r="B309" s="113" t="s">
        <v>326</v>
      </c>
      <c r="C309" s="124" t="s">
        <v>601</v>
      </c>
      <c r="D309" s="111">
        <v>0</v>
      </c>
      <c r="E309" s="123" t="s">
        <v>313</v>
      </c>
      <c r="F309" s="187" t="str">
        <f>IF(NOT(BatailleZendikar[[#This Row],[Qu.]]&gt;=1),"OUI","NON")</f>
        <v>OUI</v>
      </c>
      <c r="G309" s="7"/>
      <c r="H309" s="142">
        <f>IF(BatailleZendikar[[#This Row],[Qu.]]-1&lt;0,0,BatailleZendikar[[#This Row],[Qu.]]-1)</f>
        <v>0</v>
      </c>
      <c r="I309" s="143"/>
      <c r="J309" s="59"/>
    </row>
    <row r="310" spans="2:10" x14ac:dyDescent="0.25">
      <c r="B310" s="113" t="s">
        <v>328</v>
      </c>
      <c r="C310" s="124" t="s">
        <v>327</v>
      </c>
      <c r="D310" s="111">
        <v>0</v>
      </c>
      <c r="E310" s="123" t="s">
        <v>313</v>
      </c>
      <c r="F310" s="187" t="str">
        <f>IF(NOT(BatailleZendikar[[#This Row],[Qu.]]&gt;=1),"OUI","NON")</f>
        <v>OUI</v>
      </c>
      <c r="G310" s="7"/>
      <c r="H310" s="142">
        <f>IF(BatailleZendikar[[#This Row],[Qu.]]-1&lt;0,0,BatailleZendikar[[#This Row],[Qu.]]-1)</f>
        <v>0</v>
      </c>
      <c r="I310" s="143"/>
      <c r="J310" s="59"/>
    </row>
    <row r="311" spans="2:10" x14ac:dyDescent="0.25">
      <c r="B311" s="113" t="s">
        <v>330</v>
      </c>
      <c r="C311" s="114" t="s">
        <v>602</v>
      </c>
      <c r="D311" s="111">
        <v>1</v>
      </c>
      <c r="E311" s="123" t="s">
        <v>313</v>
      </c>
      <c r="F311" s="187" t="str">
        <f>IF(NOT(BatailleZendikar[[#This Row],[Qu.]]&gt;=1),"OUI","NON")</f>
        <v>NON</v>
      </c>
      <c r="G311" s="7"/>
      <c r="H311" s="142">
        <f>IF(BatailleZendikar[[#This Row],[Qu.]]-1&lt;0,0,BatailleZendikar[[#This Row],[Qu.]]-1)</f>
        <v>0</v>
      </c>
      <c r="I311" s="143"/>
      <c r="J311" s="59"/>
    </row>
    <row r="312" spans="2:10" x14ac:dyDescent="0.25">
      <c r="B312" s="113" t="s">
        <v>332</v>
      </c>
      <c r="C312" s="114" t="s">
        <v>327</v>
      </c>
      <c r="D312" s="111">
        <v>0</v>
      </c>
      <c r="E312" s="123" t="s">
        <v>313</v>
      </c>
      <c r="F312" s="187" t="str">
        <f>IF(NOT(BatailleZendikar[[#This Row],[Qu.]]&gt;=1),"OUI","NON")</f>
        <v>OUI</v>
      </c>
      <c r="G312" s="7"/>
      <c r="H312" s="142">
        <f>IF(BatailleZendikar[[#This Row],[Qu.]]-1&lt;0,0,BatailleZendikar[[#This Row],[Qu.]]-1)</f>
        <v>0</v>
      </c>
      <c r="I312" s="143"/>
      <c r="J312" s="59"/>
    </row>
    <row r="313" spans="2:10" x14ac:dyDescent="0.25">
      <c r="B313" s="113" t="s">
        <v>333</v>
      </c>
      <c r="C313" s="114" t="s">
        <v>603</v>
      </c>
      <c r="D313" s="111">
        <v>0</v>
      </c>
      <c r="E313" s="123" t="s">
        <v>313</v>
      </c>
      <c r="F313" s="187" t="str">
        <f>IF(NOT(BatailleZendikar[[#This Row],[Qu.]]&gt;=1),"OUI","NON")</f>
        <v>OUI</v>
      </c>
      <c r="G313" s="7"/>
      <c r="H313" s="142">
        <f>IF(BatailleZendikar[[#This Row],[Qu.]]-1&lt;0,0,BatailleZendikar[[#This Row],[Qu.]]-1)</f>
        <v>0</v>
      </c>
      <c r="I313" s="143"/>
      <c r="J313" s="59"/>
    </row>
    <row r="314" spans="2:10" x14ac:dyDescent="0.25">
      <c r="B314" s="113" t="s">
        <v>335</v>
      </c>
      <c r="C314" s="114" t="s">
        <v>604</v>
      </c>
      <c r="D314" s="111">
        <v>0</v>
      </c>
      <c r="E314" s="123" t="s">
        <v>313</v>
      </c>
      <c r="F314" s="187" t="str">
        <f>IF(NOT(BatailleZendikar[[#This Row],[Qu.]]&gt;=1),"OUI","NON")</f>
        <v>OUI</v>
      </c>
      <c r="G314" s="7"/>
      <c r="H314" s="142">
        <f>IF(BatailleZendikar[[#This Row],[Qu.]]-1&lt;0,0,BatailleZendikar[[#This Row],[Qu.]]-1)</f>
        <v>0</v>
      </c>
      <c r="I314" s="143"/>
      <c r="J314" s="59"/>
    </row>
    <row r="315" spans="2:10" x14ac:dyDescent="0.25">
      <c r="B315" s="125" t="s">
        <v>337</v>
      </c>
      <c r="C315" s="126" t="s">
        <v>605</v>
      </c>
      <c r="D315" s="127">
        <v>0</v>
      </c>
      <c r="E315" s="128" t="s">
        <v>313</v>
      </c>
      <c r="F315" s="188" t="str">
        <f>IF(NOT(BatailleZendikar[[#This Row],[Qu.]]&gt;=1),"OUI","NON")</f>
        <v>OUI</v>
      </c>
      <c r="G315" s="7"/>
      <c r="H315" s="144">
        <f>IF(BatailleZendikar[[#This Row],[Qu.]]-1&lt;0,0,BatailleZendikar[[#This Row],[Qu.]]-1)</f>
        <v>0</v>
      </c>
      <c r="I315" s="145"/>
      <c r="J315" s="59"/>
    </row>
    <row r="316" spans="2:10" x14ac:dyDescent="0.25">
      <c r="B316" s="58"/>
      <c r="C316" s="96"/>
      <c r="E316" s="57"/>
      <c r="F316" s="55"/>
      <c r="G316" s="55"/>
      <c r="J316" s="59"/>
    </row>
    <row r="317" spans="2:10" x14ac:dyDescent="0.25">
      <c r="B317" s="58"/>
      <c r="C317" s="96"/>
      <c r="E317" s="57"/>
      <c r="F317" s="55"/>
      <c r="G317" s="55"/>
      <c r="J317" s="59"/>
    </row>
    <row r="318" spans="2:10" x14ac:dyDescent="0.25">
      <c r="B318" s="58"/>
      <c r="C318" s="96"/>
      <c r="E318" s="57"/>
      <c r="F318" s="55"/>
      <c r="G318" s="55"/>
      <c r="J318" s="59"/>
    </row>
    <row r="319" spans="2:10" x14ac:dyDescent="0.25">
      <c r="B319" s="58"/>
      <c r="C319" s="96"/>
      <c r="E319" s="57"/>
      <c r="F319" s="55"/>
      <c r="G319" s="55"/>
      <c r="J319" s="59"/>
    </row>
    <row r="320" spans="2:10" x14ac:dyDescent="0.25">
      <c r="B320" s="58"/>
      <c r="C320" s="96"/>
      <c r="E320" s="57"/>
      <c r="F320" s="55"/>
      <c r="G320" s="55"/>
      <c r="J320" s="59"/>
    </row>
    <row r="321" spans="2:10" x14ac:dyDescent="0.25">
      <c r="B321" s="58"/>
      <c r="C321" s="96"/>
      <c r="E321" s="57"/>
      <c r="F321" s="55"/>
      <c r="G321" s="55"/>
      <c r="J321" s="59"/>
    </row>
    <row r="322" spans="2:10" x14ac:dyDescent="0.25">
      <c r="B322" s="58"/>
      <c r="C322" s="96"/>
      <c r="E322" s="57"/>
      <c r="F322" s="55"/>
      <c r="G322" s="55"/>
      <c r="J322" s="59"/>
    </row>
    <row r="323" spans="2:10" x14ac:dyDescent="0.25">
      <c r="B323" s="58"/>
      <c r="C323" s="96"/>
      <c r="E323" s="57"/>
      <c r="F323" s="55"/>
      <c r="G323" s="55"/>
      <c r="J323" s="59"/>
    </row>
    <row r="324" spans="2:10" x14ac:dyDescent="0.25">
      <c r="B324" s="58"/>
      <c r="C324" s="96"/>
      <c r="E324" s="57"/>
      <c r="F324" s="55"/>
      <c r="G324" s="55"/>
      <c r="J324" s="59"/>
    </row>
    <row r="325" spans="2:10" x14ac:dyDescent="0.25">
      <c r="B325" s="58"/>
      <c r="C325" s="96"/>
      <c r="E325" s="57"/>
      <c r="F325" s="55"/>
      <c r="G325" s="55"/>
      <c r="J325" s="59"/>
    </row>
    <row r="326" spans="2:10" x14ac:dyDescent="0.25">
      <c r="B326" s="58"/>
      <c r="C326" s="96"/>
      <c r="E326" s="57"/>
      <c r="F326" s="55"/>
      <c r="G326" s="55"/>
      <c r="J326" s="59"/>
    </row>
    <row r="327" spans="2:10" x14ac:dyDescent="0.25">
      <c r="B327" s="58"/>
      <c r="C327" s="96"/>
      <c r="E327" s="57"/>
      <c r="F327" s="55"/>
      <c r="G327" s="55"/>
      <c r="J327" s="59"/>
    </row>
    <row r="328" spans="2:10" x14ac:dyDescent="0.25">
      <c r="B328" s="58"/>
      <c r="C328" s="96"/>
      <c r="E328" s="57"/>
      <c r="F328" s="55"/>
      <c r="G328" s="55"/>
      <c r="J328" s="59"/>
    </row>
    <row r="329" spans="2:10" x14ac:dyDescent="0.25">
      <c r="B329" s="58"/>
      <c r="C329" s="96"/>
      <c r="E329" s="57"/>
      <c r="F329" s="55"/>
      <c r="G329" s="55"/>
      <c r="J329" s="59"/>
    </row>
    <row r="330" spans="2:10" x14ac:dyDescent="0.25">
      <c r="B330" s="58"/>
      <c r="C330" s="96"/>
      <c r="E330" s="57"/>
      <c r="F330" s="55"/>
      <c r="G330" s="55"/>
      <c r="J330" s="59"/>
    </row>
    <row r="331" spans="2:10" x14ac:dyDescent="0.25">
      <c r="B331" s="58"/>
      <c r="C331" s="96"/>
      <c r="E331" s="57"/>
      <c r="F331" s="55"/>
      <c r="G331" s="55"/>
      <c r="J331" s="59"/>
    </row>
    <row r="332" spans="2:10" x14ac:dyDescent="0.25">
      <c r="B332" s="58"/>
      <c r="C332" s="96"/>
      <c r="E332" s="57"/>
      <c r="F332" s="55"/>
      <c r="G332" s="55"/>
      <c r="J332" s="59"/>
    </row>
    <row r="333" spans="2:10" x14ac:dyDescent="0.25">
      <c r="B333" s="58"/>
      <c r="C333" s="96"/>
      <c r="E333" s="57"/>
      <c r="F333" s="55"/>
      <c r="G333" s="55"/>
      <c r="J333" s="59"/>
    </row>
    <row r="334" spans="2:10" x14ac:dyDescent="0.25">
      <c r="B334" s="58"/>
      <c r="C334" s="96"/>
      <c r="E334" s="57"/>
      <c r="F334" s="55"/>
      <c r="G334" s="55"/>
      <c r="J334" s="59"/>
    </row>
    <row r="335" spans="2:10" x14ac:dyDescent="0.25">
      <c r="B335" s="58"/>
      <c r="C335" s="96"/>
      <c r="E335" s="57"/>
      <c r="F335" s="55"/>
      <c r="G335" s="55"/>
      <c r="J335" s="59"/>
    </row>
    <row r="336" spans="2:10" x14ac:dyDescent="0.25">
      <c r="B336" s="58"/>
      <c r="C336" s="96"/>
      <c r="E336" s="57"/>
      <c r="F336" s="55"/>
      <c r="G336" s="55"/>
      <c r="J336" s="59"/>
    </row>
    <row r="337" spans="2:3" x14ac:dyDescent="0.25">
      <c r="B337" s="58"/>
      <c r="C337" s="96"/>
    </row>
    <row r="338" spans="2:3" x14ac:dyDescent="0.25">
      <c r="B338" s="58"/>
      <c r="C338" s="96"/>
    </row>
    <row r="339" spans="2:3" x14ac:dyDescent="0.25">
      <c r="B339" s="58"/>
      <c r="C339" s="96"/>
    </row>
    <row r="340" spans="2:3" x14ac:dyDescent="0.25">
      <c r="B340" s="58"/>
      <c r="C340" s="96"/>
    </row>
    <row r="341" spans="2:3" x14ac:dyDescent="0.25">
      <c r="B341" s="58"/>
      <c r="C341" s="96"/>
    </row>
    <row r="342" spans="2:3" x14ac:dyDescent="0.25">
      <c r="B342" s="58"/>
      <c r="C342" s="96"/>
    </row>
    <row r="343" spans="2:3" x14ac:dyDescent="0.25">
      <c r="B343" s="58"/>
      <c r="C343" s="96"/>
    </row>
    <row r="344" spans="2:3" x14ac:dyDescent="0.25">
      <c r="B344" s="58"/>
      <c r="C344" s="96"/>
    </row>
    <row r="345" spans="2:3" x14ac:dyDescent="0.25">
      <c r="B345" s="58"/>
      <c r="C345" s="96"/>
    </row>
    <row r="346" spans="2:3" x14ac:dyDescent="0.25">
      <c r="B346" s="58"/>
      <c r="C346" s="96"/>
    </row>
    <row r="347" spans="2:3" x14ac:dyDescent="0.25">
      <c r="B347" s="58"/>
      <c r="C347" s="96"/>
    </row>
    <row r="348" spans="2:3" x14ac:dyDescent="0.25">
      <c r="B348" s="58"/>
      <c r="C348" s="96"/>
    </row>
    <row r="349" spans="2:3" x14ac:dyDescent="0.25">
      <c r="B349" s="58"/>
      <c r="C349" s="96"/>
    </row>
    <row r="350" spans="2:3" x14ac:dyDescent="0.25">
      <c r="B350" s="58"/>
      <c r="C350" s="96"/>
    </row>
    <row r="351" spans="2:3" x14ac:dyDescent="0.25">
      <c r="B351" s="58"/>
      <c r="C351" s="96"/>
    </row>
    <row r="352" spans="2:3" x14ac:dyDescent="0.25">
      <c r="B352" s="58"/>
      <c r="C352" s="96"/>
    </row>
    <row r="353" spans="2:3" x14ac:dyDescent="0.25">
      <c r="B353" s="58"/>
      <c r="C353" s="96"/>
    </row>
    <row r="354" spans="2:3" x14ac:dyDescent="0.25">
      <c r="B354" s="58"/>
      <c r="C354" s="96"/>
    </row>
    <row r="355" spans="2:3" x14ac:dyDescent="0.25">
      <c r="B355" s="58"/>
      <c r="C355" s="96"/>
    </row>
    <row r="356" spans="2:3" x14ac:dyDescent="0.25">
      <c r="B356" s="58"/>
      <c r="C356" s="96"/>
    </row>
    <row r="357" spans="2:3" x14ac:dyDescent="0.25">
      <c r="B357" s="58"/>
      <c r="C357" s="96"/>
    </row>
    <row r="358" spans="2:3" x14ac:dyDescent="0.25">
      <c r="B358" s="58"/>
      <c r="C358" s="96"/>
    </row>
    <row r="359" spans="2:3" x14ac:dyDescent="0.25">
      <c r="B359" s="58"/>
      <c r="C359" s="96"/>
    </row>
    <row r="360" spans="2:3" x14ac:dyDescent="0.25">
      <c r="B360" s="58"/>
      <c r="C360" s="96"/>
    </row>
    <row r="361" spans="2:3" x14ac:dyDescent="0.25">
      <c r="B361" s="58"/>
      <c r="C361" s="96"/>
    </row>
    <row r="362" spans="2:3" x14ac:dyDescent="0.25">
      <c r="B362" s="58"/>
      <c r="C362" s="96"/>
    </row>
    <row r="363" spans="2:3" x14ac:dyDescent="0.25">
      <c r="B363" s="58"/>
      <c r="C363" s="96"/>
    </row>
    <row r="364" spans="2:3" x14ac:dyDescent="0.25">
      <c r="B364" s="58"/>
      <c r="C364" s="96"/>
    </row>
    <row r="365" spans="2:3" x14ac:dyDescent="0.25">
      <c r="B365" s="58"/>
      <c r="C365" s="96"/>
    </row>
    <row r="366" spans="2:3" x14ac:dyDescent="0.25">
      <c r="B366" s="58"/>
      <c r="C366" s="96"/>
    </row>
    <row r="367" spans="2:3" x14ac:dyDescent="0.25">
      <c r="B367" s="58"/>
      <c r="C367" s="96"/>
    </row>
    <row r="368" spans="2:3" x14ac:dyDescent="0.25">
      <c r="B368" s="58"/>
      <c r="C368" s="96"/>
    </row>
    <row r="369" spans="2:3" x14ac:dyDescent="0.25">
      <c r="B369" s="58"/>
      <c r="C369" s="96"/>
    </row>
    <row r="370" spans="2:3" x14ac:dyDescent="0.25">
      <c r="B370" s="58"/>
      <c r="C370" s="96"/>
    </row>
    <row r="371" spans="2:3" x14ac:dyDescent="0.25">
      <c r="B371" s="58"/>
      <c r="C371" s="96"/>
    </row>
    <row r="372" spans="2:3" x14ac:dyDescent="0.25">
      <c r="B372" s="58"/>
      <c r="C372" s="96"/>
    </row>
    <row r="373" spans="2:3" x14ac:dyDescent="0.25">
      <c r="B373" s="58"/>
      <c r="C373" s="96"/>
    </row>
    <row r="374" spans="2:3" x14ac:dyDescent="0.25">
      <c r="B374" s="58"/>
      <c r="C374" s="96"/>
    </row>
    <row r="375" spans="2:3" x14ac:dyDescent="0.25">
      <c r="B375" s="58"/>
      <c r="C375" s="96"/>
    </row>
    <row r="376" spans="2:3" x14ac:dyDescent="0.25">
      <c r="B376" s="58"/>
      <c r="C376" s="96"/>
    </row>
    <row r="377" spans="2:3" x14ac:dyDescent="0.25">
      <c r="B377" s="58"/>
      <c r="C377" s="96"/>
    </row>
    <row r="378" spans="2:3" x14ac:dyDescent="0.25">
      <c r="B378" s="58"/>
      <c r="C378" s="96"/>
    </row>
    <row r="379" spans="2:3" x14ac:dyDescent="0.25">
      <c r="B379" s="58"/>
      <c r="C379" s="96"/>
    </row>
    <row r="380" spans="2:3" x14ac:dyDescent="0.25">
      <c r="B380" s="58"/>
      <c r="C380" s="96"/>
    </row>
    <row r="381" spans="2:3" x14ac:dyDescent="0.25">
      <c r="B381" s="58"/>
      <c r="C381" s="96"/>
    </row>
    <row r="382" spans="2:3" x14ac:dyDescent="0.25">
      <c r="B382" s="58"/>
      <c r="C382" s="96"/>
    </row>
    <row r="383" spans="2:3" x14ac:dyDescent="0.25">
      <c r="B383" s="58"/>
      <c r="C383" s="96"/>
    </row>
    <row r="384" spans="2:3" x14ac:dyDescent="0.25">
      <c r="B384" s="58"/>
      <c r="C384" s="96"/>
    </row>
    <row r="385" spans="2:3" x14ac:dyDescent="0.25">
      <c r="B385" s="58"/>
      <c r="C385" s="96"/>
    </row>
    <row r="386" spans="2:3" x14ac:dyDescent="0.25">
      <c r="B386" s="58"/>
      <c r="C386" s="96"/>
    </row>
    <row r="387" spans="2:3" x14ac:dyDescent="0.25">
      <c r="B387" s="58"/>
      <c r="C387" s="96"/>
    </row>
    <row r="388" spans="2:3" x14ac:dyDescent="0.25">
      <c r="B388" s="58"/>
      <c r="C388" s="96"/>
    </row>
    <row r="389" spans="2:3" x14ac:dyDescent="0.25">
      <c r="B389" s="58"/>
      <c r="C389" s="96"/>
    </row>
    <row r="390" spans="2:3" x14ac:dyDescent="0.25">
      <c r="B390" s="58"/>
      <c r="C390" s="96"/>
    </row>
    <row r="391" spans="2:3" x14ac:dyDescent="0.25">
      <c r="B391" s="58"/>
      <c r="C391" s="96"/>
    </row>
    <row r="392" spans="2:3" x14ac:dyDescent="0.25">
      <c r="B392" s="58"/>
      <c r="C392" s="96"/>
    </row>
    <row r="393" spans="2:3" x14ac:dyDescent="0.25">
      <c r="B393" s="58"/>
      <c r="C393" s="96"/>
    </row>
    <row r="394" spans="2:3" x14ac:dyDescent="0.25">
      <c r="B394" s="58"/>
      <c r="C394" s="96"/>
    </row>
    <row r="395" spans="2:3" x14ac:dyDescent="0.25">
      <c r="B395" s="58"/>
      <c r="C395" s="96"/>
    </row>
    <row r="396" spans="2:3" x14ac:dyDescent="0.25">
      <c r="B396" s="58"/>
      <c r="C396" s="96"/>
    </row>
    <row r="397" spans="2:3" x14ac:dyDescent="0.25">
      <c r="B397" s="58"/>
      <c r="C397" s="96"/>
    </row>
    <row r="398" spans="2:3" x14ac:dyDescent="0.25">
      <c r="B398" s="58"/>
      <c r="C398" s="96"/>
    </row>
    <row r="399" spans="2:3" x14ac:dyDescent="0.25">
      <c r="B399" s="58"/>
      <c r="C399" s="96"/>
    </row>
    <row r="400" spans="2:3" x14ac:dyDescent="0.25">
      <c r="B400" s="58"/>
      <c r="C400" s="96"/>
    </row>
    <row r="401" spans="2:3" x14ac:dyDescent="0.25">
      <c r="B401" s="58"/>
      <c r="C401" s="96"/>
    </row>
    <row r="402" spans="2:3" x14ac:dyDescent="0.25">
      <c r="B402" s="58"/>
      <c r="C402" s="96"/>
    </row>
    <row r="403" spans="2:3" x14ac:dyDescent="0.25">
      <c r="B403" s="58"/>
      <c r="C403" s="96"/>
    </row>
    <row r="404" spans="2:3" x14ac:dyDescent="0.25">
      <c r="B404" s="58"/>
      <c r="C404" s="96"/>
    </row>
    <row r="405" spans="2:3" x14ac:dyDescent="0.25">
      <c r="B405" s="58"/>
      <c r="C405" s="96"/>
    </row>
    <row r="406" spans="2:3" x14ac:dyDescent="0.25">
      <c r="B406" s="58"/>
      <c r="C406" s="96"/>
    </row>
    <row r="407" spans="2:3" x14ac:dyDescent="0.25">
      <c r="B407" s="58"/>
      <c r="C407" s="96"/>
    </row>
    <row r="408" spans="2:3" x14ac:dyDescent="0.25">
      <c r="B408" s="58"/>
      <c r="C408" s="96"/>
    </row>
    <row r="409" spans="2:3" x14ac:dyDescent="0.25">
      <c r="B409" s="58"/>
      <c r="C409" s="96"/>
    </row>
    <row r="410" spans="2:3" x14ac:dyDescent="0.25">
      <c r="B410" s="58"/>
      <c r="C410" s="96"/>
    </row>
    <row r="411" spans="2:3" x14ac:dyDescent="0.25">
      <c r="B411" s="58"/>
      <c r="C411" s="96"/>
    </row>
    <row r="412" spans="2:3" x14ac:dyDescent="0.25">
      <c r="B412" s="58"/>
      <c r="C412" s="96"/>
    </row>
    <row r="413" spans="2:3" x14ac:dyDescent="0.25">
      <c r="B413" s="58"/>
      <c r="C413" s="96"/>
    </row>
    <row r="414" spans="2:3" x14ac:dyDescent="0.25">
      <c r="B414" s="58"/>
      <c r="C414" s="96"/>
    </row>
    <row r="415" spans="2:3" x14ac:dyDescent="0.25">
      <c r="B415" s="58"/>
      <c r="C415" s="96"/>
    </row>
    <row r="416" spans="2:3" x14ac:dyDescent="0.25">
      <c r="B416" s="58"/>
      <c r="C416" s="96"/>
    </row>
    <row r="417" spans="2:3" x14ac:dyDescent="0.25">
      <c r="B417" s="58"/>
      <c r="C417" s="96"/>
    </row>
    <row r="418" spans="2:3" x14ac:dyDescent="0.25">
      <c r="B418" s="58"/>
      <c r="C418" s="96"/>
    </row>
    <row r="419" spans="2:3" x14ac:dyDescent="0.25">
      <c r="B419" s="58"/>
      <c r="C419" s="96"/>
    </row>
    <row r="420" spans="2:3" x14ac:dyDescent="0.25">
      <c r="B420" s="58"/>
      <c r="C420" s="96"/>
    </row>
    <row r="421" spans="2:3" x14ac:dyDescent="0.25">
      <c r="B421" s="58"/>
      <c r="C421" s="96"/>
    </row>
    <row r="422" spans="2:3" x14ac:dyDescent="0.25">
      <c r="B422" s="58"/>
      <c r="C422" s="96"/>
    </row>
    <row r="423" spans="2:3" x14ac:dyDescent="0.25">
      <c r="B423" s="58"/>
      <c r="C423" s="96"/>
    </row>
    <row r="424" spans="2:3" x14ac:dyDescent="0.25">
      <c r="B424" s="58"/>
      <c r="C424" s="96"/>
    </row>
    <row r="425" spans="2:3" x14ac:dyDescent="0.25">
      <c r="B425" s="58"/>
      <c r="C425" s="96"/>
    </row>
    <row r="426" spans="2:3" x14ac:dyDescent="0.25">
      <c r="B426" s="58"/>
      <c r="C426" s="96"/>
    </row>
    <row r="427" spans="2:3" x14ac:dyDescent="0.25">
      <c r="B427" s="58"/>
      <c r="C427" s="96"/>
    </row>
    <row r="428" spans="2:3" x14ac:dyDescent="0.25">
      <c r="B428" s="58"/>
      <c r="C428" s="96"/>
    </row>
    <row r="429" spans="2:3" x14ac:dyDescent="0.25">
      <c r="B429" s="58"/>
      <c r="C429" s="96"/>
    </row>
    <row r="430" spans="2:3" x14ac:dyDescent="0.25">
      <c r="B430" s="58"/>
      <c r="C430" s="96"/>
    </row>
    <row r="431" spans="2:3" x14ac:dyDescent="0.25">
      <c r="B431" s="58"/>
      <c r="C431" s="96"/>
    </row>
    <row r="432" spans="2:3" x14ac:dyDescent="0.25">
      <c r="B432" s="58"/>
      <c r="C432" s="96"/>
    </row>
    <row r="433" spans="2:3" x14ac:dyDescent="0.25">
      <c r="B433" s="58"/>
      <c r="C433" s="96"/>
    </row>
    <row r="434" spans="2:3" x14ac:dyDescent="0.25">
      <c r="B434" s="58"/>
      <c r="C434" s="96"/>
    </row>
    <row r="435" spans="2:3" x14ac:dyDescent="0.25">
      <c r="B435" s="58"/>
      <c r="C435" s="96"/>
    </row>
    <row r="436" spans="2:3" x14ac:dyDescent="0.25">
      <c r="B436" s="58"/>
      <c r="C436" s="96"/>
    </row>
    <row r="437" spans="2:3" x14ac:dyDescent="0.25">
      <c r="B437" s="58"/>
      <c r="C437" s="96"/>
    </row>
    <row r="438" spans="2:3" x14ac:dyDescent="0.25">
      <c r="B438" s="58"/>
      <c r="C438" s="96"/>
    </row>
    <row r="439" spans="2:3" x14ac:dyDescent="0.25">
      <c r="B439" s="58"/>
      <c r="C439" s="96"/>
    </row>
    <row r="440" spans="2:3" x14ac:dyDescent="0.25">
      <c r="B440" s="58"/>
      <c r="C440" s="96"/>
    </row>
    <row r="441" spans="2:3" x14ac:dyDescent="0.25">
      <c r="B441" s="58"/>
      <c r="C441" s="96"/>
    </row>
    <row r="442" spans="2:3" x14ac:dyDescent="0.25">
      <c r="B442" s="58"/>
      <c r="C442" s="96"/>
    </row>
    <row r="443" spans="2:3" x14ac:dyDescent="0.25">
      <c r="B443" s="58"/>
      <c r="C443" s="96"/>
    </row>
    <row r="444" spans="2:3" x14ac:dyDescent="0.25">
      <c r="B444" s="58"/>
      <c r="C444" s="96"/>
    </row>
    <row r="445" spans="2:3" x14ac:dyDescent="0.25">
      <c r="B445" s="58"/>
      <c r="C445" s="96"/>
    </row>
    <row r="446" spans="2:3" x14ac:dyDescent="0.25">
      <c r="B446" s="58"/>
      <c r="C446" s="96"/>
    </row>
    <row r="447" spans="2:3" x14ac:dyDescent="0.25">
      <c r="B447" s="58"/>
      <c r="C447" s="96"/>
    </row>
    <row r="448" spans="2:3" x14ac:dyDescent="0.25">
      <c r="B448" s="58"/>
      <c r="C448" s="96"/>
    </row>
    <row r="449" spans="2:3" x14ac:dyDescent="0.25">
      <c r="B449" s="58"/>
      <c r="C449" s="96"/>
    </row>
    <row r="450" spans="2:3" x14ac:dyDescent="0.25">
      <c r="B450" s="58"/>
      <c r="C450" s="96"/>
    </row>
    <row r="451" spans="2:3" x14ac:dyDescent="0.25">
      <c r="B451" s="58"/>
      <c r="C451" s="96"/>
    </row>
    <row r="452" spans="2:3" x14ac:dyDescent="0.25">
      <c r="B452" s="58"/>
      <c r="C452" s="96"/>
    </row>
    <row r="453" spans="2:3" x14ac:dyDescent="0.25">
      <c r="B453" s="58"/>
      <c r="C453" s="96"/>
    </row>
    <row r="454" spans="2:3" x14ac:dyDescent="0.25">
      <c r="B454" s="58"/>
      <c r="C454" s="96"/>
    </row>
    <row r="455" spans="2:3" x14ac:dyDescent="0.25">
      <c r="B455" s="58"/>
      <c r="C455" s="96"/>
    </row>
    <row r="456" spans="2:3" x14ac:dyDescent="0.25">
      <c r="B456" s="58"/>
      <c r="C456" s="96"/>
    </row>
    <row r="457" spans="2:3" x14ac:dyDescent="0.25">
      <c r="B457" s="58"/>
      <c r="C457" s="96"/>
    </row>
    <row r="458" spans="2:3" x14ac:dyDescent="0.25">
      <c r="B458" s="58"/>
      <c r="C458" s="96"/>
    </row>
    <row r="459" spans="2:3" x14ac:dyDescent="0.25">
      <c r="B459" s="58"/>
      <c r="C459" s="96"/>
    </row>
    <row r="460" spans="2:3" x14ac:dyDescent="0.25">
      <c r="B460" s="58"/>
      <c r="C460" s="96"/>
    </row>
    <row r="461" spans="2:3" x14ac:dyDescent="0.25">
      <c r="B461" s="58"/>
      <c r="C461" s="96"/>
    </row>
    <row r="462" spans="2:3" x14ac:dyDescent="0.25">
      <c r="B462" s="58"/>
      <c r="C462" s="96"/>
    </row>
    <row r="463" spans="2:3" x14ac:dyDescent="0.25">
      <c r="B463" s="58"/>
      <c r="C463" s="96"/>
    </row>
    <row r="464" spans="2:3" x14ac:dyDescent="0.25">
      <c r="B464" s="58"/>
      <c r="C464" s="96"/>
    </row>
    <row r="465" spans="2:3" x14ac:dyDescent="0.25">
      <c r="B465" s="58"/>
      <c r="C465" s="96"/>
    </row>
    <row r="466" spans="2:3" x14ac:dyDescent="0.25">
      <c r="B466" s="58"/>
      <c r="C466" s="96"/>
    </row>
    <row r="467" spans="2:3" x14ac:dyDescent="0.25">
      <c r="B467" s="58"/>
      <c r="C467" s="96"/>
    </row>
    <row r="468" spans="2:3" x14ac:dyDescent="0.25">
      <c r="B468" s="58"/>
      <c r="C468" s="96"/>
    </row>
    <row r="469" spans="2:3" x14ac:dyDescent="0.25">
      <c r="B469" s="58"/>
      <c r="C469" s="96"/>
    </row>
    <row r="470" spans="2:3" x14ac:dyDescent="0.25">
      <c r="B470" s="58"/>
      <c r="C470" s="96"/>
    </row>
    <row r="471" spans="2:3" x14ac:dyDescent="0.25">
      <c r="B471" s="58"/>
      <c r="C471" s="96"/>
    </row>
    <row r="472" spans="2:3" x14ac:dyDescent="0.25">
      <c r="B472" s="58"/>
      <c r="C472" s="96"/>
    </row>
    <row r="473" spans="2:3" x14ac:dyDescent="0.25">
      <c r="B473" s="58"/>
      <c r="C473" s="96"/>
    </row>
    <row r="474" spans="2:3" x14ac:dyDescent="0.25">
      <c r="B474" s="58"/>
      <c r="C474" s="96"/>
    </row>
    <row r="475" spans="2:3" x14ac:dyDescent="0.25">
      <c r="B475" s="58"/>
      <c r="C475" s="96"/>
    </row>
    <row r="476" spans="2:3" x14ac:dyDescent="0.25">
      <c r="B476" s="58"/>
      <c r="C476" s="96"/>
    </row>
    <row r="477" spans="2:3" x14ac:dyDescent="0.25">
      <c r="B477" s="58"/>
      <c r="C477" s="96"/>
    </row>
    <row r="478" spans="2:3" x14ac:dyDescent="0.25">
      <c r="B478" s="58"/>
      <c r="C478" s="96"/>
    </row>
    <row r="479" spans="2:3" x14ac:dyDescent="0.25">
      <c r="B479" s="58"/>
      <c r="C479" s="96"/>
    </row>
    <row r="480" spans="2:3" x14ac:dyDescent="0.25">
      <c r="B480" s="58"/>
      <c r="C480" s="96"/>
    </row>
    <row r="481" spans="2:3" x14ac:dyDescent="0.25">
      <c r="B481" s="58"/>
      <c r="C481" s="96"/>
    </row>
    <row r="482" spans="2:3" x14ac:dyDescent="0.25">
      <c r="B482" s="58"/>
      <c r="C482" s="96"/>
    </row>
    <row r="483" spans="2:3" x14ac:dyDescent="0.25">
      <c r="B483" s="58"/>
      <c r="C483" s="96"/>
    </row>
    <row r="484" spans="2:3" x14ac:dyDescent="0.25">
      <c r="B484" s="58"/>
      <c r="C484" s="96"/>
    </row>
    <row r="485" spans="2:3" x14ac:dyDescent="0.25">
      <c r="B485" s="58"/>
      <c r="C485" s="96"/>
    </row>
    <row r="486" spans="2:3" x14ac:dyDescent="0.25">
      <c r="B486" s="58"/>
      <c r="C486" s="96"/>
    </row>
    <row r="487" spans="2:3" x14ac:dyDescent="0.25">
      <c r="B487" s="58"/>
      <c r="C487" s="96"/>
    </row>
    <row r="488" spans="2:3" x14ac:dyDescent="0.25">
      <c r="B488" s="58"/>
      <c r="C488" s="96"/>
    </row>
    <row r="489" spans="2:3" x14ac:dyDescent="0.25">
      <c r="B489" s="58"/>
      <c r="C489" s="96"/>
    </row>
    <row r="490" spans="2:3" x14ac:dyDescent="0.25">
      <c r="B490" s="58"/>
      <c r="C490" s="96"/>
    </row>
    <row r="491" spans="2:3" x14ac:dyDescent="0.25">
      <c r="B491" s="58"/>
      <c r="C491" s="96"/>
    </row>
    <row r="492" spans="2:3" x14ac:dyDescent="0.25">
      <c r="B492" s="58"/>
      <c r="C492" s="96"/>
    </row>
    <row r="493" spans="2:3" x14ac:dyDescent="0.25">
      <c r="B493" s="58"/>
      <c r="C493" s="96"/>
    </row>
    <row r="494" spans="2:3" x14ac:dyDescent="0.25">
      <c r="B494" s="58"/>
      <c r="C494" s="96"/>
    </row>
    <row r="495" spans="2:3" x14ac:dyDescent="0.25">
      <c r="B495" s="58"/>
      <c r="C495" s="96"/>
    </row>
    <row r="496" spans="2:3" x14ac:dyDescent="0.25">
      <c r="B496" s="58"/>
      <c r="C496" s="96"/>
    </row>
    <row r="497" spans="2:3" x14ac:dyDescent="0.25">
      <c r="B497" s="58"/>
      <c r="C497" s="96"/>
    </row>
    <row r="498" spans="2:3" x14ac:dyDescent="0.25">
      <c r="B498" s="58"/>
      <c r="C498" s="96"/>
    </row>
    <row r="499" spans="2:3" x14ac:dyDescent="0.25">
      <c r="B499" s="58"/>
      <c r="C499" s="96"/>
    </row>
    <row r="500" spans="2:3" x14ac:dyDescent="0.25">
      <c r="B500" s="58"/>
      <c r="C500" s="96"/>
    </row>
    <row r="501" spans="2:3" x14ac:dyDescent="0.25">
      <c r="B501" s="58"/>
      <c r="C501" s="96"/>
    </row>
    <row r="502" spans="2:3" x14ac:dyDescent="0.25">
      <c r="B502" s="58"/>
      <c r="C502" s="96"/>
    </row>
    <row r="503" spans="2:3" x14ac:dyDescent="0.25">
      <c r="B503" s="58"/>
      <c r="C503" s="96"/>
    </row>
    <row r="504" spans="2:3" x14ac:dyDescent="0.25">
      <c r="B504" s="58"/>
      <c r="C504" s="96"/>
    </row>
    <row r="505" spans="2:3" x14ac:dyDescent="0.25">
      <c r="B505" s="58"/>
      <c r="C505" s="96"/>
    </row>
    <row r="506" spans="2:3" x14ac:dyDescent="0.25">
      <c r="B506" s="58"/>
      <c r="C506" s="96"/>
    </row>
    <row r="507" spans="2:3" x14ac:dyDescent="0.25">
      <c r="B507" s="58"/>
      <c r="C507" s="96"/>
    </row>
    <row r="508" spans="2:3" x14ac:dyDescent="0.25">
      <c r="B508" s="58"/>
      <c r="C508" s="96"/>
    </row>
    <row r="509" spans="2:3" x14ac:dyDescent="0.25">
      <c r="B509" s="58"/>
      <c r="C509" s="96"/>
    </row>
    <row r="510" spans="2:3" x14ac:dyDescent="0.25">
      <c r="B510" s="58"/>
      <c r="C510" s="96"/>
    </row>
    <row r="511" spans="2:3" x14ac:dyDescent="0.25">
      <c r="B511" s="58"/>
      <c r="C511" s="96"/>
    </row>
    <row r="512" spans="2:3" x14ac:dyDescent="0.25">
      <c r="B512" s="58"/>
      <c r="C512" s="96"/>
    </row>
    <row r="513" spans="2:3" x14ac:dyDescent="0.25">
      <c r="B513" s="58"/>
      <c r="C513" s="96"/>
    </row>
    <row r="514" spans="2:3" x14ac:dyDescent="0.25">
      <c r="B514" s="58"/>
      <c r="C514" s="96"/>
    </row>
    <row r="515" spans="2:3" x14ac:dyDescent="0.25">
      <c r="B515" s="58"/>
      <c r="C515" s="96"/>
    </row>
    <row r="516" spans="2:3" x14ac:dyDescent="0.25">
      <c r="B516" s="58"/>
      <c r="C516" s="96"/>
    </row>
    <row r="517" spans="2:3" x14ac:dyDescent="0.25">
      <c r="B517" s="58"/>
      <c r="C517" s="96"/>
    </row>
    <row r="518" spans="2:3" x14ac:dyDescent="0.25">
      <c r="B518" s="58"/>
      <c r="C518" s="96"/>
    </row>
    <row r="519" spans="2:3" x14ac:dyDescent="0.25">
      <c r="B519" s="58"/>
      <c r="C519" s="96"/>
    </row>
    <row r="520" spans="2:3" x14ac:dyDescent="0.25">
      <c r="B520" s="58"/>
      <c r="C520" s="96"/>
    </row>
    <row r="521" spans="2:3" x14ac:dyDescent="0.25">
      <c r="B521" s="58"/>
      <c r="C521" s="96"/>
    </row>
    <row r="522" spans="2:3" x14ac:dyDescent="0.25">
      <c r="B522" s="58"/>
      <c r="C522" s="96"/>
    </row>
    <row r="523" spans="2:3" x14ac:dyDescent="0.25">
      <c r="B523" s="58"/>
      <c r="C523" s="96"/>
    </row>
    <row r="524" spans="2:3" x14ac:dyDescent="0.25">
      <c r="B524" s="58"/>
      <c r="C524" s="96"/>
    </row>
    <row r="525" spans="2:3" x14ac:dyDescent="0.25">
      <c r="B525" s="58"/>
      <c r="C525" s="96"/>
    </row>
    <row r="526" spans="2:3" x14ac:dyDescent="0.25">
      <c r="B526" s="58"/>
      <c r="C526" s="96"/>
    </row>
    <row r="527" spans="2:3" x14ac:dyDescent="0.25">
      <c r="B527" s="58"/>
      <c r="C527" s="96"/>
    </row>
    <row r="528" spans="2:3" x14ac:dyDescent="0.25">
      <c r="B528" s="58"/>
      <c r="C528" s="96"/>
    </row>
    <row r="529" spans="2:3" x14ac:dyDescent="0.25">
      <c r="B529" s="58"/>
      <c r="C529" s="96"/>
    </row>
    <row r="530" spans="2:3" x14ac:dyDescent="0.25">
      <c r="B530" s="58"/>
      <c r="C530" s="96"/>
    </row>
    <row r="531" spans="2:3" x14ac:dyDescent="0.25">
      <c r="B531" s="58"/>
      <c r="C531" s="96"/>
    </row>
    <row r="532" spans="2:3" x14ac:dyDescent="0.25">
      <c r="B532" s="58"/>
      <c r="C532" s="96"/>
    </row>
    <row r="533" spans="2:3" x14ac:dyDescent="0.25">
      <c r="B533" s="58"/>
      <c r="C533" s="96"/>
    </row>
    <row r="534" spans="2:3" x14ac:dyDescent="0.25">
      <c r="B534" s="58"/>
      <c r="C534" s="96"/>
    </row>
    <row r="535" spans="2:3" x14ac:dyDescent="0.25">
      <c r="B535" s="58"/>
      <c r="C535" s="96"/>
    </row>
    <row r="536" spans="2:3" x14ac:dyDescent="0.25">
      <c r="B536" s="58"/>
      <c r="C536" s="96"/>
    </row>
    <row r="537" spans="2:3" x14ac:dyDescent="0.25">
      <c r="B537" s="58"/>
      <c r="C537" s="96"/>
    </row>
    <row r="538" spans="2:3" x14ac:dyDescent="0.25">
      <c r="B538" s="58"/>
      <c r="C538" s="96"/>
    </row>
    <row r="539" spans="2:3" x14ac:dyDescent="0.25">
      <c r="B539" s="58"/>
      <c r="C539" s="96"/>
    </row>
    <row r="540" spans="2:3" x14ac:dyDescent="0.25">
      <c r="B540" s="58"/>
      <c r="C540" s="96"/>
    </row>
    <row r="541" spans="2:3" x14ac:dyDescent="0.25">
      <c r="B541" s="58"/>
      <c r="C541" s="96"/>
    </row>
    <row r="542" spans="2:3" x14ac:dyDescent="0.25">
      <c r="B542" s="58"/>
      <c r="C542" s="96"/>
    </row>
    <row r="543" spans="2:3" x14ac:dyDescent="0.25">
      <c r="B543" s="58"/>
      <c r="C543" s="96"/>
    </row>
    <row r="544" spans="2:3" x14ac:dyDescent="0.25">
      <c r="B544" s="58"/>
      <c r="C544" s="96"/>
    </row>
    <row r="545" spans="2:3" x14ac:dyDescent="0.25">
      <c r="B545" s="58"/>
      <c r="C545" s="96"/>
    </row>
    <row r="546" spans="2:3" x14ac:dyDescent="0.25">
      <c r="B546" s="58"/>
      <c r="C546" s="96"/>
    </row>
    <row r="547" spans="2:3" x14ac:dyDescent="0.25">
      <c r="B547" s="58"/>
      <c r="C547" s="96"/>
    </row>
    <row r="548" spans="2:3" x14ac:dyDescent="0.25">
      <c r="B548" s="58"/>
      <c r="C548" s="96"/>
    </row>
    <row r="549" spans="2:3" x14ac:dyDescent="0.25">
      <c r="B549" s="58"/>
      <c r="C549" s="96"/>
    </row>
    <row r="550" spans="2:3" x14ac:dyDescent="0.25">
      <c r="B550" s="58"/>
      <c r="C550" s="96"/>
    </row>
    <row r="551" spans="2:3" x14ac:dyDescent="0.25">
      <c r="B551" s="58"/>
      <c r="C551" s="96"/>
    </row>
    <row r="552" spans="2:3" x14ac:dyDescent="0.25">
      <c r="B552" s="58"/>
      <c r="C552" s="96"/>
    </row>
    <row r="553" spans="2:3" x14ac:dyDescent="0.25">
      <c r="B553" s="58"/>
      <c r="C553" s="96"/>
    </row>
    <row r="554" spans="2:3" x14ac:dyDescent="0.25">
      <c r="B554" s="58"/>
      <c r="C554" s="96"/>
    </row>
    <row r="555" spans="2:3" x14ac:dyDescent="0.25">
      <c r="B555" s="58"/>
      <c r="C555" s="96"/>
    </row>
    <row r="556" spans="2:3" x14ac:dyDescent="0.25">
      <c r="B556" s="58"/>
      <c r="C556" s="96"/>
    </row>
    <row r="557" spans="2:3" x14ac:dyDescent="0.25">
      <c r="B557" s="58"/>
      <c r="C557" s="96"/>
    </row>
    <row r="558" spans="2:3" x14ac:dyDescent="0.25">
      <c r="B558" s="58"/>
      <c r="C558" s="96"/>
    </row>
    <row r="559" spans="2:3" x14ac:dyDescent="0.25">
      <c r="B559" s="58"/>
      <c r="C559" s="96"/>
    </row>
    <row r="560" spans="2:3" x14ac:dyDescent="0.25">
      <c r="B560" s="58"/>
      <c r="C560" s="96"/>
    </row>
    <row r="561" spans="2:3" x14ac:dyDescent="0.25">
      <c r="B561" s="58"/>
      <c r="C561" s="96"/>
    </row>
    <row r="562" spans="2:3" x14ac:dyDescent="0.25">
      <c r="B562" s="58"/>
      <c r="C562" s="96"/>
    </row>
    <row r="563" spans="2:3" x14ac:dyDescent="0.25">
      <c r="B563" s="58"/>
      <c r="C563" s="96"/>
    </row>
    <row r="564" spans="2:3" x14ac:dyDescent="0.25">
      <c r="B564" s="58"/>
      <c r="C564" s="96"/>
    </row>
    <row r="565" spans="2:3" x14ac:dyDescent="0.25">
      <c r="B565" s="58"/>
      <c r="C565" s="96"/>
    </row>
    <row r="566" spans="2:3" x14ac:dyDescent="0.25">
      <c r="B566" s="58"/>
      <c r="C566" s="96"/>
    </row>
    <row r="567" spans="2:3" x14ac:dyDescent="0.25">
      <c r="B567" s="58"/>
      <c r="C567" s="96"/>
    </row>
    <row r="568" spans="2:3" x14ac:dyDescent="0.25">
      <c r="B568" s="58"/>
      <c r="C568" s="96"/>
    </row>
    <row r="569" spans="2:3" x14ac:dyDescent="0.25">
      <c r="B569" s="58"/>
      <c r="C569" s="96"/>
    </row>
    <row r="570" spans="2:3" x14ac:dyDescent="0.25">
      <c r="B570" s="58"/>
      <c r="C570" s="96"/>
    </row>
    <row r="571" spans="2:3" x14ac:dyDescent="0.25">
      <c r="B571" s="58"/>
      <c r="C571" s="96"/>
    </row>
    <row r="572" spans="2:3" x14ac:dyDescent="0.25">
      <c r="B572" s="58"/>
      <c r="C572" s="96"/>
    </row>
    <row r="573" spans="2:3" x14ac:dyDescent="0.25">
      <c r="B573" s="58"/>
      <c r="C573" s="96"/>
    </row>
    <row r="574" spans="2:3" x14ac:dyDescent="0.25">
      <c r="B574" s="58"/>
      <c r="C574" s="96"/>
    </row>
    <row r="575" spans="2:3" x14ac:dyDescent="0.25">
      <c r="B575" s="58"/>
      <c r="C575" s="96"/>
    </row>
    <row r="576" spans="2:3" x14ac:dyDescent="0.25">
      <c r="B576" s="58"/>
      <c r="C576" s="96"/>
    </row>
    <row r="577" spans="2:3" x14ac:dyDescent="0.25">
      <c r="B577" s="58"/>
      <c r="C577" s="96"/>
    </row>
    <row r="578" spans="2:3" x14ac:dyDescent="0.25">
      <c r="B578" s="58"/>
      <c r="C578" s="96"/>
    </row>
    <row r="579" spans="2:3" x14ac:dyDescent="0.25">
      <c r="B579" s="58"/>
      <c r="C579" s="96"/>
    </row>
    <row r="580" spans="2:3" x14ac:dyDescent="0.25">
      <c r="B580" s="58"/>
      <c r="C580" s="96"/>
    </row>
    <row r="581" spans="2:3" x14ac:dyDescent="0.25">
      <c r="B581" s="58"/>
      <c r="C581" s="96"/>
    </row>
    <row r="582" spans="2:3" x14ac:dyDescent="0.25">
      <c r="B582" s="58"/>
      <c r="C582" s="96"/>
    </row>
    <row r="583" spans="2:3" x14ac:dyDescent="0.25">
      <c r="B583" s="58"/>
      <c r="C583" s="96"/>
    </row>
    <row r="584" spans="2:3" x14ac:dyDescent="0.25">
      <c r="B584" s="58"/>
      <c r="C584" s="96"/>
    </row>
    <row r="585" spans="2:3" x14ac:dyDescent="0.25">
      <c r="B585" s="58"/>
      <c r="C585" s="96"/>
    </row>
    <row r="586" spans="2:3" x14ac:dyDescent="0.25">
      <c r="B586" s="58"/>
      <c r="C586" s="96"/>
    </row>
    <row r="587" spans="2:3" x14ac:dyDescent="0.25">
      <c r="B587" s="58"/>
      <c r="C587" s="96"/>
    </row>
    <row r="588" spans="2:3" x14ac:dyDescent="0.25">
      <c r="B588" s="58"/>
      <c r="C588" s="96"/>
    </row>
    <row r="589" spans="2:3" x14ac:dyDescent="0.25">
      <c r="B589" s="58"/>
      <c r="C589" s="96"/>
    </row>
    <row r="590" spans="2:3" x14ac:dyDescent="0.25">
      <c r="B590" s="58"/>
      <c r="C590" s="96"/>
    </row>
    <row r="591" spans="2:3" x14ac:dyDescent="0.25">
      <c r="B591" s="58"/>
      <c r="C591" s="96"/>
    </row>
    <row r="592" spans="2:3" x14ac:dyDescent="0.25">
      <c r="B592" s="58"/>
      <c r="C592" s="96"/>
    </row>
    <row r="593" spans="2:3" x14ac:dyDescent="0.25">
      <c r="B593" s="58"/>
      <c r="C593" s="96"/>
    </row>
    <row r="594" spans="2:3" x14ac:dyDescent="0.25">
      <c r="B594" s="58"/>
      <c r="C594" s="96"/>
    </row>
    <row r="595" spans="2:3" x14ac:dyDescent="0.25">
      <c r="B595" s="58"/>
      <c r="C595" s="96"/>
    </row>
    <row r="596" spans="2:3" x14ac:dyDescent="0.25">
      <c r="B596" s="58"/>
      <c r="C596" s="96"/>
    </row>
    <row r="597" spans="2:3" x14ac:dyDescent="0.25">
      <c r="B597" s="58"/>
      <c r="C597" s="96"/>
    </row>
    <row r="598" spans="2:3" x14ac:dyDescent="0.25">
      <c r="B598" s="58"/>
      <c r="C598" s="96"/>
    </row>
    <row r="599" spans="2:3" x14ac:dyDescent="0.25">
      <c r="B599" s="58"/>
      <c r="C599" s="96"/>
    </row>
    <row r="600" spans="2:3" x14ac:dyDescent="0.25">
      <c r="B600" s="58"/>
      <c r="C600" s="96"/>
    </row>
    <row r="601" spans="2:3" x14ac:dyDescent="0.25">
      <c r="B601" s="58"/>
      <c r="C601" s="96"/>
    </row>
    <row r="602" spans="2:3" x14ac:dyDescent="0.25">
      <c r="B602" s="58"/>
      <c r="C602" s="96"/>
    </row>
    <row r="603" spans="2:3" x14ac:dyDescent="0.25">
      <c r="B603" s="58"/>
      <c r="C603" s="96"/>
    </row>
    <row r="604" spans="2:3" x14ac:dyDescent="0.25">
      <c r="B604" s="58"/>
      <c r="C604" s="96"/>
    </row>
    <row r="605" spans="2:3" x14ac:dyDescent="0.25">
      <c r="B605" s="58"/>
      <c r="C605" s="96"/>
    </row>
    <row r="606" spans="2:3" x14ac:dyDescent="0.25">
      <c r="B606" s="58"/>
      <c r="C606" s="96"/>
    </row>
    <row r="607" spans="2:3" x14ac:dyDescent="0.25">
      <c r="B607" s="58"/>
      <c r="C607" s="96"/>
    </row>
    <row r="608" spans="2:3" x14ac:dyDescent="0.25">
      <c r="B608" s="58"/>
      <c r="C608" s="96"/>
    </row>
    <row r="609" spans="2:3" x14ac:dyDescent="0.25">
      <c r="B609" s="58"/>
      <c r="C609" s="96"/>
    </row>
    <row r="610" spans="2:3" x14ac:dyDescent="0.25">
      <c r="B610" s="58"/>
      <c r="C610" s="96"/>
    </row>
    <row r="611" spans="2:3" x14ac:dyDescent="0.25">
      <c r="B611" s="58"/>
      <c r="C611" s="96"/>
    </row>
    <row r="612" spans="2:3" x14ac:dyDescent="0.25">
      <c r="B612" s="58"/>
      <c r="C612" s="96"/>
    </row>
    <row r="613" spans="2:3" x14ac:dyDescent="0.25">
      <c r="B613" s="58"/>
      <c r="C613" s="96"/>
    </row>
    <row r="614" spans="2:3" x14ac:dyDescent="0.25">
      <c r="B614" s="58"/>
      <c r="C614" s="96"/>
    </row>
    <row r="615" spans="2:3" x14ac:dyDescent="0.25">
      <c r="B615" s="58"/>
      <c r="C615" s="96"/>
    </row>
    <row r="616" spans="2:3" x14ac:dyDescent="0.25">
      <c r="B616" s="58"/>
      <c r="C616" s="96"/>
    </row>
    <row r="617" spans="2:3" x14ac:dyDescent="0.25">
      <c r="B617" s="58"/>
      <c r="C617" s="96"/>
    </row>
    <row r="618" spans="2:3" x14ac:dyDescent="0.25">
      <c r="B618" s="58"/>
      <c r="C618" s="96"/>
    </row>
    <row r="619" spans="2:3" x14ac:dyDescent="0.25">
      <c r="B619" s="58"/>
      <c r="C619" s="96"/>
    </row>
    <row r="620" spans="2:3" x14ac:dyDescent="0.25">
      <c r="B620" s="58"/>
      <c r="C620" s="96"/>
    </row>
    <row r="621" spans="2:3" x14ac:dyDescent="0.25">
      <c r="B621" s="58"/>
      <c r="C621" s="96"/>
    </row>
    <row r="622" spans="2:3" x14ac:dyDescent="0.25">
      <c r="B622" s="58"/>
      <c r="C622" s="96"/>
    </row>
    <row r="623" spans="2:3" x14ac:dyDescent="0.25">
      <c r="B623" s="58"/>
      <c r="C623" s="96"/>
    </row>
    <row r="624" spans="2:3" x14ac:dyDescent="0.25">
      <c r="B624" s="58"/>
      <c r="C624" s="96"/>
    </row>
    <row r="625" spans="2:3" x14ac:dyDescent="0.25">
      <c r="B625" s="58"/>
      <c r="C625" s="96"/>
    </row>
    <row r="626" spans="2:3" x14ac:dyDescent="0.25">
      <c r="B626" s="58"/>
      <c r="C626" s="96"/>
    </row>
    <row r="627" spans="2:3" x14ac:dyDescent="0.25">
      <c r="B627" s="58"/>
      <c r="C627" s="96"/>
    </row>
    <row r="628" spans="2:3" x14ac:dyDescent="0.25">
      <c r="B628" s="58"/>
      <c r="C628" s="96"/>
    </row>
    <row r="629" spans="2:3" x14ac:dyDescent="0.25">
      <c r="B629" s="58"/>
      <c r="C629" s="96"/>
    </row>
    <row r="630" spans="2:3" x14ac:dyDescent="0.25">
      <c r="B630" s="58"/>
      <c r="C630" s="96"/>
    </row>
    <row r="631" spans="2:3" x14ac:dyDescent="0.25">
      <c r="B631" s="58"/>
      <c r="C631" s="96"/>
    </row>
    <row r="632" spans="2:3" x14ac:dyDescent="0.25">
      <c r="B632" s="58"/>
      <c r="C632" s="96"/>
    </row>
    <row r="633" spans="2:3" x14ac:dyDescent="0.25">
      <c r="B633" s="58"/>
      <c r="C633" s="96"/>
    </row>
    <row r="634" spans="2:3" x14ac:dyDescent="0.25">
      <c r="B634" s="58"/>
      <c r="C634" s="96"/>
    </row>
    <row r="635" spans="2:3" x14ac:dyDescent="0.25">
      <c r="B635" s="58"/>
      <c r="C635" s="96"/>
    </row>
    <row r="636" spans="2:3" x14ac:dyDescent="0.25">
      <c r="B636" s="58"/>
      <c r="C636" s="96"/>
    </row>
    <row r="637" spans="2:3" x14ac:dyDescent="0.25">
      <c r="B637" s="58"/>
      <c r="C637" s="96"/>
    </row>
    <row r="638" spans="2:3" x14ac:dyDescent="0.25">
      <c r="B638" s="58"/>
      <c r="C638" s="96"/>
    </row>
    <row r="639" spans="2:3" x14ac:dyDescent="0.25">
      <c r="B639" s="58"/>
      <c r="C639" s="96"/>
    </row>
    <row r="640" spans="2:3" x14ac:dyDescent="0.25">
      <c r="B640" s="58"/>
      <c r="C640" s="96"/>
    </row>
    <row r="641" spans="2:3" x14ac:dyDescent="0.25">
      <c r="B641" s="58"/>
      <c r="C641" s="96"/>
    </row>
    <row r="642" spans="2:3" x14ac:dyDescent="0.25">
      <c r="B642" s="58"/>
      <c r="C642" s="96"/>
    </row>
    <row r="643" spans="2:3" x14ac:dyDescent="0.25">
      <c r="B643" s="58"/>
      <c r="C643" s="96"/>
    </row>
    <row r="644" spans="2:3" x14ac:dyDescent="0.25">
      <c r="B644" s="58"/>
      <c r="C644" s="96"/>
    </row>
    <row r="645" spans="2:3" x14ac:dyDescent="0.25">
      <c r="B645" s="58"/>
      <c r="C645" s="96"/>
    </row>
    <row r="646" spans="2:3" x14ac:dyDescent="0.25">
      <c r="B646" s="58"/>
      <c r="C646" s="96"/>
    </row>
    <row r="647" spans="2:3" x14ac:dyDescent="0.25">
      <c r="B647" s="58"/>
      <c r="C647" s="96"/>
    </row>
    <row r="648" spans="2:3" x14ac:dyDescent="0.25">
      <c r="B648" s="58"/>
      <c r="C648" s="96"/>
    </row>
    <row r="649" spans="2:3" x14ac:dyDescent="0.25">
      <c r="B649" s="58"/>
      <c r="C649" s="96"/>
    </row>
    <row r="650" spans="2:3" x14ac:dyDescent="0.25">
      <c r="B650" s="58"/>
      <c r="C650" s="96"/>
    </row>
    <row r="651" spans="2:3" x14ac:dyDescent="0.25">
      <c r="B651" s="58"/>
      <c r="C651" s="96"/>
    </row>
    <row r="652" spans="2:3" x14ac:dyDescent="0.25">
      <c r="B652" s="58"/>
      <c r="C652" s="96"/>
    </row>
    <row r="653" spans="2:3" x14ac:dyDescent="0.25">
      <c r="B653" s="58"/>
      <c r="C653" s="96"/>
    </row>
    <row r="654" spans="2:3" x14ac:dyDescent="0.25">
      <c r="B654" s="58"/>
      <c r="C654" s="96"/>
    </row>
    <row r="655" spans="2:3" x14ac:dyDescent="0.25">
      <c r="B655" s="58"/>
      <c r="C655" s="96"/>
    </row>
    <row r="656" spans="2:3" x14ac:dyDescent="0.25">
      <c r="B656" s="58"/>
      <c r="C656" s="96"/>
    </row>
    <row r="657" spans="2:3" x14ac:dyDescent="0.25">
      <c r="B657" s="58"/>
      <c r="C657" s="96"/>
    </row>
    <row r="658" spans="2:3" x14ac:dyDescent="0.25">
      <c r="B658" s="58"/>
      <c r="C658" s="96"/>
    </row>
    <row r="659" spans="2:3" x14ac:dyDescent="0.25">
      <c r="B659" s="58"/>
      <c r="C659" s="96"/>
    </row>
    <row r="660" spans="2:3" x14ac:dyDescent="0.25">
      <c r="B660" s="58"/>
      <c r="C660" s="96"/>
    </row>
    <row r="661" spans="2:3" x14ac:dyDescent="0.25">
      <c r="B661" s="58"/>
      <c r="C661" s="96"/>
    </row>
    <row r="662" spans="2:3" x14ac:dyDescent="0.25">
      <c r="B662" s="58"/>
      <c r="C662" s="96"/>
    </row>
    <row r="663" spans="2:3" x14ac:dyDescent="0.25">
      <c r="B663" s="58"/>
      <c r="C663" s="96"/>
    </row>
    <row r="664" spans="2:3" x14ac:dyDescent="0.25">
      <c r="B664" s="58"/>
      <c r="C664" s="96"/>
    </row>
    <row r="665" spans="2:3" x14ac:dyDescent="0.25">
      <c r="B665" s="58"/>
      <c r="C665" s="96"/>
    </row>
    <row r="666" spans="2:3" x14ac:dyDescent="0.25">
      <c r="B666" s="58"/>
      <c r="C666" s="96"/>
    </row>
    <row r="667" spans="2:3" x14ac:dyDescent="0.25">
      <c r="B667" s="58"/>
      <c r="C667" s="96"/>
    </row>
    <row r="668" spans="2:3" x14ac:dyDescent="0.25">
      <c r="B668" s="58"/>
      <c r="C668" s="96"/>
    </row>
    <row r="669" spans="2:3" x14ac:dyDescent="0.25">
      <c r="B669" s="58"/>
      <c r="C669" s="96"/>
    </row>
    <row r="670" spans="2:3" x14ac:dyDescent="0.25">
      <c r="B670" s="58"/>
      <c r="C670" s="96"/>
    </row>
    <row r="671" spans="2:3" x14ac:dyDescent="0.25">
      <c r="B671" s="58"/>
      <c r="C671" s="96"/>
    </row>
    <row r="672" spans="2:3" x14ac:dyDescent="0.25">
      <c r="B672" s="58"/>
      <c r="C672" s="96"/>
    </row>
    <row r="673" spans="2:3" x14ac:dyDescent="0.25">
      <c r="B673" s="58"/>
      <c r="C673" s="96"/>
    </row>
    <row r="674" spans="2:3" x14ac:dyDescent="0.25">
      <c r="B674" s="58"/>
      <c r="C674" s="96"/>
    </row>
    <row r="675" spans="2:3" x14ac:dyDescent="0.25">
      <c r="B675" s="58"/>
      <c r="C675" s="96"/>
    </row>
    <row r="676" spans="2:3" x14ac:dyDescent="0.25">
      <c r="B676" s="58"/>
      <c r="C676" s="96"/>
    </row>
    <row r="677" spans="2:3" x14ac:dyDescent="0.25">
      <c r="B677" s="58"/>
      <c r="C677" s="96"/>
    </row>
    <row r="678" spans="2:3" x14ac:dyDescent="0.25">
      <c r="B678" s="58"/>
      <c r="C678" s="96"/>
    </row>
    <row r="679" spans="2:3" x14ac:dyDescent="0.25">
      <c r="B679" s="58"/>
      <c r="C679" s="96"/>
    </row>
    <row r="680" spans="2:3" x14ac:dyDescent="0.25">
      <c r="B680" s="58"/>
      <c r="C680" s="96"/>
    </row>
    <row r="681" spans="2:3" x14ac:dyDescent="0.25">
      <c r="B681" s="58"/>
      <c r="C681" s="96"/>
    </row>
    <row r="682" spans="2:3" x14ac:dyDescent="0.25">
      <c r="B682" s="58"/>
      <c r="C682" s="96"/>
    </row>
    <row r="683" spans="2:3" x14ac:dyDescent="0.25">
      <c r="B683" s="58"/>
      <c r="C683" s="96"/>
    </row>
    <row r="684" spans="2:3" x14ac:dyDescent="0.25">
      <c r="B684" s="58"/>
      <c r="C684" s="96"/>
    </row>
    <row r="685" spans="2:3" x14ac:dyDescent="0.25">
      <c r="B685" s="58"/>
      <c r="C685" s="96"/>
    </row>
    <row r="686" spans="2:3" x14ac:dyDescent="0.25">
      <c r="B686" s="58"/>
      <c r="C686" s="96"/>
    </row>
    <row r="687" spans="2:3" x14ac:dyDescent="0.25">
      <c r="B687" s="58"/>
      <c r="C687" s="96"/>
    </row>
    <row r="688" spans="2:3" x14ac:dyDescent="0.25">
      <c r="B688" s="58"/>
      <c r="C688" s="96"/>
    </row>
    <row r="689" spans="2:3" x14ac:dyDescent="0.25">
      <c r="B689" s="58"/>
      <c r="C689" s="96"/>
    </row>
    <row r="690" spans="2:3" x14ac:dyDescent="0.25">
      <c r="B690" s="58"/>
      <c r="C690" s="96"/>
    </row>
    <row r="691" spans="2:3" x14ac:dyDescent="0.25">
      <c r="B691" s="58"/>
      <c r="C691" s="96"/>
    </row>
    <row r="692" spans="2:3" x14ac:dyDescent="0.25">
      <c r="B692" s="58"/>
      <c r="C692" s="96"/>
    </row>
    <row r="693" spans="2:3" x14ac:dyDescent="0.25">
      <c r="B693" s="58"/>
      <c r="C693" s="96"/>
    </row>
    <row r="694" spans="2:3" x14ac:dyDescent="0.25">
      <c r="B694" s="58"/>
      <c r="C694" s="96"/>
    </row>
    <row r="695" spans="2:3" x14ac:dyDescent="0.25">
      <c r="B695" s="58"/>
      <c r="C695" s="96"/>
    </row>
    <row r="696" spans="2:3" x14ac:dyDescent="0.25">
      <c r="B696" s="58"/>
      <c r="C696" s="96"/>
    </row>
    <row r="697" spans="2:3" x14ac:dyDescent="0.25">
      <c r="B697" s="58"/>
      <c r="C697" s="96"/>
    </row>
    <row r="698" spans="2:3" x14ac:dyDescent="0.25">
      <c r="B698" s="58"/>
      <c r="C698" s="96"/>
    </row>
    <row r="699" spans="2:3" x14ac:dyDescent="0.25">
      <c r="B699" s="58"/>
      <c r="C699" s="96"/>
    </row>
    <row r="700" spans="2:3" x14ac:dyDescent="0.25">
      <c r="B700" s="58"/>
      <c r="C700" s="96"/>
    </row>
    <row r="701" spans="2:3" x14ac:dyDescent="0.25">
      <c r="B701" s="58"/>
      <c r="C701" s="96"/>
    </row>
    <row r="702" spans="2:3" x14ac:dyDescent="0.25">
      <c r="B702" s="58"/>
      <c r="C702" s="96"/>
    </row>
    <row r="703" spans="2:3" x14ac:dyDescent="0.25">
      <c r="B703" s="58"/>
      <c r="C703" s="96"/>
    </row>
    <row r="704" spans="2:3" x14ac:dyDescent="0.25">
      <c r="B704" s="58"/>
      <c r="C704" s="96"/>
    </row>
    <row r="705" spans="2:3" x14ac:dyDescent="0.25">
      <c r="B705" s="58"/>
      <c r="C705" s="96"/>
    </row>
    <row r="706" spans="2:3" x14ac:dyDescent="0.25">
      <c r="B706" s="58"/>
      <c r="C706" s="96"/>
    </row>
    <row r="707" spans="2:3" x14ac:dyDescent="0.25">
      <c r="B707" s="58"/>
      <c r="C707" s="96"/>
    </row>
    <row r="708" spans="2:3" x14ac:dyDescent="0.25">
      <c r="B708" s="58"/>
      <c r="C708" s="96"/>
    </row>
    <row r="709" spans="2:3" x14ac:dyDescent="0.25">
      <c r="B709" s="58"/>
      <c r="C709" s="96"/>
    </row>
    <row r="710" spans="2:3" x14ac:dyDescent="0.25">
      <c r="B710" s="58"/>
      <c r="C710" s="96"/>
    </row>
    <row r="711" spans="2:3" x14ac:dyDescent="0.25">
      <c r="B711" s="58"/>
      <c r="C711" s="96"/>
    </row>
    <row r="712" spans="2:3" x14ac:dyDescent="0.25">
      <c r="B712" s="58"/>
      <c r="C712" s="96"/>
    </row>
    <row r="713" spans="2:3" x14ac:dyDescent="0.25">
      <c r="B713" s="58"/>
      <c r="C713" s="96"/>
    </row>
    <row r="714" spans="2:3" x14ac:dyDescent="0.25">
      <c r="B714" s="58"/>
      <c r="C714" s="96"/>
    </row>
    <row r="715" spans="2:3" x14ac:dyDescent="0.25">
      <c r="B715" s="58"/>
      <c r="C715" s="96"/>
    </row>
    <row r="716" spans="2:3" x14ac:dyDescent="0.25">
      <c r="B716" s="58"/>
      <c r="C716" s="96"/>
    </row>
    <row r="717" spans="2:3" x14ac:dyDescent="0.25">
      <c r="B717" s="58"/>
      <c r="C717" s="96"/>
    </row>
    <row r="718" spans="2:3" x14ac:dyDescent="0.25">
      <c r="B718" s="58"/>
      <c r="C718" s="96"/>
    </row>
  </sheetData>
  <mergeCells count="4">
    <mergeCell ref="K1:M1"/>
    <mergeCell ref="K3:M4"/>
    <mergeCell ref="K7:M8"/>
    <mergeCell ref="K9:M9"/>
  </mergeCells>
  <conditionalFormatting sqref="C3:E315">
    <cfRule type="expression" dxfId="252" priority="7">
      <formula>AND($D3&gt;0)</formula>
    </cfRule>
  </conditionalFormatting>
  <conditionalFormatting sqref="F3:F315">
    <cfRule type="containsText" dxfId="251" priority="8" operator="containsText" text="NON">
      <formula>NOT(ISERROR(SEARCH("NON",F3)))</formula>
    </cfRule>
    <cfRule type="containsText" dxfId="250" priority="9" operator="containsText" text="OUI">
      <formula>NOT(ISERROR(SEARCH("OUI",F3)))</formula>
    </cfRule>
  </conditionalFormatting>
  <conditionalFormatting sqref="H3:H315">
    <cfRule type="expression" dxfId="249" priority="6">
      <formula>AND($H3&gt;0)</formula>
    </cfRule>
  </conditionalFormatting>
  <conditionalFormatting sqref="I3:I315">
    <cfRule type="expression" dxfId="248" priority="5">
      <formula>AND($I3&gt;0)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T602"/>
  <sheetViews>
    <sheetView showGridLines="0" topLeftCell="A178" zoomScaleNormal="100" workbookViewId="0"/>
  </sheetViews>
  <sheetFormatPr baseColWidth="10" defaultColWidth="11.42578125" defaultRowHeight="15" x14ac:dyDescent="0.25"/>
  <cols>
    <col min="1" max="1" width="3.140625" style="5" customWidth="1"/>
    <col min="2" max="2" width="9" style="4" customWidth="1"/>
    <col min="3" max="3" width="42.28515625" style="97" customWidth="1"/>
    <col min="4" max="4" width="8.28515625" style="99" customWidth="1"/>
    <col min="5" max="5" width="8.7109375" style="4" customWidth="1"/>
    <col min="6" max="6" width="14" style="5" customWidth="1"/>
    <col min="7" max="7" width="4.28515625" style="5" customWidth="1"/>
    <col min="8" max="8" width="8.85546875" style="55" customWidth="1"/>
    <col min="9" max="9" width="7.7109375" style="59" customWidth="1"/>
    <col min="10" max="10" width="6" style="24" customWidth="1"/>
    <col min="11" max="11" width="4.7109375" style="5" customWidth="1"/>
    <col min="12" max="12" width="2.7109375" style="5" customWidth="1"/>
    <col min="13" max="13" width="4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95"/>
      <c r="D1" s="98"/>
      <c r="E1" s="57"/>
      <c r="F1" s="55"/>
      <c r="G1" s="55"/>
      <c r="I1" s="56"/>
      <c r="J1" s="56"/>
      <c r="K1" s="192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181" t="s">
        <v>24</v>
      </c>
      <c r="C2" s="93" t="s">
        <v>25</v>
      </c>
      <c r="D2" s="93" t="s">
        <v>26</v>
      </c>
      <c r="E2" s="93" t="s">
        <v>27</v>
      </c>
      <c r="F2" s="92" t="s">
        <v>28</v>
      </c>
      <c r="G2"/>
      <c r="H2" s="129" t="s">
        <v>29</v>
      </c>
      <c r="I2" s="130" t="s">
        <v>30</v>
      </c>
      <c r="J2"/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4.45" customHeight="1" x14ac:dyDescent="0.25">
      <c r="B3" s="105">
        <v>1</v>
      </c>
      <c r="C3" s="106" t="s">
        <v>606</v>
      </c>
      <c r="D3" s="107">
        <v>0</v>
      </c>
      <c r="E3" s="108" t="s">
        <v>50</v>
      </c>
      <c r="F3" s="131" t="str">
        <f>IF(NOT(SermentSentinelles[[#This Row],[Qu.]]&gt;=1),"OUI","NON")</f>
        <v>OUI</v>
      </c>
      <c r="G3" s="1"/>
      <c r="H3" s="137">
        <f>IF(SermentSentinelles[[#This Row],[Qu.]]-1&lt;0,0,SermentSentinelles[[#This Row],[Qu.]]-1)</f>
        <v>0</v>
      </c>
      <c r="I3" s="138"/>
      <c r="J3" s="1"/>
      <c r="K3" s="193" t="s">
        <v>33</v>
      </c>
      <c r="L3" s="193"/>
      <c r="M3" s="193"/>
      <c r="N3" s="55"/>
      <c r="O3" s="55"/>
      <c r="P3" s="55"/>
      <c r="Q3" s="55"/>
      <c r="R3" s="55"/>
      <c r="S3" s="55"/>
      <c r="T3" s="55"/>
    </row>
    <row r="4" spans="2:20" ht="14.45" customHeight="1" x14ac:dyDescent="0.25">
      <c r="B4" s="109">
        <v>2</v>
      </c>
      <c r="C4" s="110" t="s">
        <v>607</v>
      </c>
      <c r="D4" s="111">
        <v>1</v>
      </c>
      <c r="E4" s="112" t="s">
        <v>50</v>
      </c>
      <c r="F4" s="132" t="str">
        <f>IF(NOT(SermentSentinelles[[#This Row],[Qu.]]&gt;=1),"OUI","NON")</f>
        <v>NON</v>
      </c>
      <c r="G4" s="1"/>
      <c r="H4" s="139">
        <f>IF(SermentSentinelles[[#This Row],[Qu.]]-1&lt;0,0,SermentSentinelles[[#This Row],[Qu.]]-1)</f>
        <v>0</v>
      </c>
      <c r="I4" s="123"/>
      <c r="J4" s="1"/>
      <c r="K4" s="194"/>
      <c r="L4" s="194"/>
      <c r="M4" s="194"/>
      <c r="N4" s="55"/>
      <c r="O4" s="55"/>
      <c r="P4" s="55"/>
      <c r="Q4" s="55"/>
      <c r="R4" s="55"/>
      <c r="S4"/>
      <c r="T4" s="15"/>
    </row>
    <row r="5" spans="2:20" ht="14.25" customHeight="1" x14ac:dyDescent="0.25">
      <c r="B5" s="113">
        <v>3</v>
      </c>
      <c r="C5" s="114" t="s">
        <v>608</v>
      </c>
      <c r="D5" s="111">
        <v>1</v>
      </c>
      <c r="E5" s="112" t="s">
        <v>50</v>
      </c>
      <c r="F5" s="132" t="str">
        <f>IF(NOT(SermentSentinelles[[#This Row],[Qu.]]&gt;=1),"OUI","NON")</f>
        <v>NON</v>
      </c>
      <c r="G5" s="1"/>
      <c r="H5" s="139">
        <f>IF(SermentSentinelles[[#This Row],[Qu.]]-1&lt;0,0,SermentSentinelles[[#This Row],[Qu.]]-1)</f>
        <v>0</v>
      </c>
      <c r="I5" s="140"/>
      <c r="J5" s="18"/>
      <c r="K5" s="101">
        <f>COUNTIF(D3:D199,"&gt;0")</f>
        <v>169</v>
      </c>
      <c r="L5" s="101" t="s">
        <v>37</v>
      </c>
      <c r="M5" s="101">
        <f>COUNTA(C3:C199)</f>
        <v>197</v>
      </c>
      <c r="N5" s="55"/>
      <c r="O5" s="179"/>
      <c r="P5" s="55"/>
      <c r="Q5" s="55"/>
      <c r="R5" s="55"/>
      <c r="S5" s="16"/>
      <c r="T5" s="17"/>
    </row>
    <row r="6" spans="2:20" ht="14.45" customHeight="1" x14ac:dyDescent="0.25">
      <c r="B6" s="113">
        <v>4</v>
      </c>
      <c r="C6" s="114" t="s">
        <v>609</v>
      </c>
      <c r="D6" s="111">
        <v>0</v>
      </c>
      <c r="E6" s="112" t="s">
        <v>39</v>
      </c>
      <c r="F6" s="132" t="str">
        <f>IF(NOT(SermentSentinelles[[#This Row],[Qu.]]&gt;=1),"OUI","NON")</f>
        <v>OUI</v>
      </c>
      <c r="G6" s="1"/>
      <c r="H6" s="139">
        <f>IF(SermentSentinelles[[#This Row],[Qu.]]-1&lt;0,0,SermentSentinelles[[#This Row],[Qu.]]-1)</f>
        <v>0</v>
      </c>
      <c r="I6" s="141"/>
      <c r="J6" s="13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2:20" ht="14.45" customHeight="1" x14ac:dyDescent="0.25">
      <c r="B7" s="109">
        <v>5</v>
      </c>
      <c r="C7" s="110" t="s">
        <v>610</v>
      </c>
      <c r="D7" s="111">
        <v>3</v>
      </c>
      <c r="E7" s="112" t="s">
        <v>32</v>
      </c>
      <c r="F7" s="132" t="str">
        <f>IF(NOT(SermentSentinelles[[#This Row],[Qu.]]&gt;=1),"OUI","NON")</f>
        <v>NON</v>
      </c>
      <c r="G7" s="1"/>
      <c r="H7" s="139">
        <f>IF(SermentSentinelles[[#This Row],[Qu.]]-1&lt;0,0,SermentSentinelles[[#This Row],[Qu.]]-1)</f>
        <v>2</v>
      </c>
      <c r="I7" s="141"/>
      <c r="J7" s="13"/>
      <c r="K7" s="193" t="s">
        <v>0</v>
      </c>
      <c r="L7" s="193"/>
      <c r="M7" s="193"/>
      <c r="N7"/>
      <c r="O7"/>
      <c r="P7" s="55"/>
      <c r="Q7" s="55"/>
      <c r="R7" s="55"/>
      <c r="S7" s="55"/>
      <c r="T7" s="55"/>
    </row>
    <row r="8" spans="2:20" ht="14.45" customHeight="1" x14ac:dyDescent="0.25">
      <c r="B8" s="109">
        <v>6</v>
      </c>
      <c r="C8" s="110" t="s">
        <v>611</v>
      </c>
      <c r="D8" s="111">
        <v>0</v>
      </c>
      <c r="E8" s="112" t="s">
        <v>50</v>
      </c>
      <c r="F8" s="132" t="str">
        <f>IF(NOT(SermentSentinelles[[#This Row],[Qu.]]&gt;=1),"OUI","NON")</f>
        <v>OUI</v>
      </c>
      <c r="G8" s="1"/>
      <c r="H8" s="139">
        <f>IF(SermentSentinelles[[#This Row],[Qu.]]-1&lt;0,0,SermentSentinelles[[#This Row],[Qu.]]-1)</f>
        <v>0</v>
      </c>
      <c r="I8" s="141"/>
      <c r="J8" s="13"/>
      <c r="K8" s="193"/>
      <c r="L8" s="193"/>
      <c r="M8" s="193"/>
      <c r="N8"/>
      <c r="O8"/>
      <c r="P8" s="55"/>
      <c r="Q8" s="55"/>
      <c r="R8" s="55"/>
      <c r="S8" s="55"/>
      <c r="T8" s="55"/>
    </row>
    <row r="9" spans="2:20" ht="15.75" customHeight="1" x14ac:dyDescent="0.25">
      <c r="B9" s="109">
        <v>7</v>
      </c>
      <c r="C9" s="110" t="s">
        <v>612</v>
      </c>
      <c r="D9" s="111">
        <v>0</v>
      </c>
      <c r="E9" s="112" t="s">
        <v>50</v>
      </c>
      <c r="F9" s="132" t="str">
        <f>IF(NOT(SermentSentinelles[[#This Row],[Qu.]]&gt;=1),"OUI","NON")</f>
        <v>OUI</v>
      </c>
      <c r="G9" s="1"/>
      <c r="H9" s="139">
        <f>IF(SermentSentinelles[[#This Row],[Qu.]]-1&lt;0,0,SermentSentinelles[[#This Row],[Qu.]]-1)</f>
        <v>0</v>
      </c>
      <c r="I9" s="141"/>
      <c r="J9" s="13"/>
      <c r="K9" s="195">
        <f>COUNTIF(D3:D199,"&gt;0")/COUNTA(C3:C199)</f>
        <v>0.85786802030456855</v>
      </c>
      <c r="L9" s="195"/>
      <c r="M9" s="195"/>
      <c r="N9"/>
      <c r="O9"/>
      <c r="P9" s="55"/>
      <c r="Q9" s="55"/>
      <c r="R9" s="55"/>
      <c r="S9" s="55"/>
      <c r="T9" s="55"/>
    </row>
    <row r="10" spans="2:20" x14ac:dyDescent="0.25">
      <c r="B10" s="115">
        <v>8</v>
      </c>
      <c r="C10" s="116" t="s">
        <v>613</v>
      </c>
      <c r="D10" s="111">
        <v>1</v>
      </c>
      <c r="E10" s="112" t="s">
        <v>36</v>
      </c>
      <c r="F10" s="132" t="str">
        <f>IF(NOT(SermentSentinelles[[#This Row],[Qu.]]&gt;=1),"OUI","NON")</f>
        <v>NON</v>
      </c>
      <c r="G10" s="1"/>
      <c r="H10" s="139">
        <f>IF(SermentSentinelles[[#This Row],[Qu.]]-1&lt;0,0,SermentSentinelles[[#This Row],[Qu.]]-1)</f>
        <v>0</v>
      </c>
      <c r="I10" s="141"/>
      <c r="J10" s="13"/>
      <c r="K10"/>
      <c r="L10"/>
      <c r="M10"/>
      <c r="N10"/>
      <c r="O10"/>
      <c r="P10" s="55"/>
      <c r="Q10" s="55"/>
      <c r="R10" s="55"/>
      <c r="S10" s="55"/>
      <c r="T10" s="55"/>
    </row>
    <row r="11" spans="2:20" x14ac:dyDescent="0.25">
      <c r="B11" s="113">
        <v>9</v>
      </c>
      <c r="C11" s="114" t="s">
        <v>614</v>
      </c>
      <c r="D11" s="111">
        <v>0</v>
      </c>
      <c r="E11" s="112" t="s">
        <v>50</v>
      </c>
      <c r="F11" s="132" t="str">
        <f>IF(NOT(SermentSentinelles[[#This Row],[Qu.]]&gt;=1),"OUI","NON")</f>
        <v>OUI</v>
      </c>
      <c r="G11" s="1"/>
      <c r="H11" s="139">
        <f>IF(SermentSentinelles[[#This Row],[Qu.]]-1&lt;0,0,SermentSentinelles[[#This Row],[Qu.]]-1)</f>
        <v>0</v>
      </c>
      <c r="I11" s="141"/>
      <c r="J11" s="13"/>
      <c r="K11"/>
      <c r="L11"/>
      <c r="M11"/>
      <c r="N11"/>
      <c r="O11"/>
      <c r="P11" s="55"/>
      <c r="Q11" s="55"/>
      <c r="R11" s="55"/>
      <c r="S11" s="55"/>
      <c r="T11" s="55"/>
    </row>
    <row r="12" spans="2:20" x14ac:dyDescent="0.25">
      <c r="B12" s="109">
        <v>10</v>
      </c>
      <c r="C12" s="110" t="s">
        <v>615</v>
      </c>
      <c r="D12" s="111">
        <v>1</v>
      </c>
      <c r="E12" s="112" t="s">
        <v>36</v>
      </c>
      <c r="F12" s="132" t="str">
        <f>IF(NOT(SermentSentinelles[[#This Row],[Qu.]]&gt;=1),"OUI","NON")</f>
        <v>NON</v>
      </c>
      <c r="G12" s="1"/>
      <c r="H12" s="139">
        <f>IF(SermentSentinelles[[#This Row],[Qu.]]-1&lt;0,0,SermentSentinelles[[#This Row],[Qu.]]-1)</f>
        <v>0</v>
      </c>
      <c r="I12" s="141"/>
      <c r="J12" s="13"/>
      <c r="K12"/>
      <c r="L12"/>
      <c r="M12"/>
      <c r="N12" s="55"/>
      <c r="O12" s="55"/>
      <c r="P12" s="55"/>
      <c r="Q12" s="55"/>
      <c r="R12" s="55"/>
      <c r="S12" s="55"/>
      <c r="T12" s="55"/>
    </row>
    <row r="13" spans="2:20" x14ac:dyDescent="0.25">
      <c r="B13" s="113">
        <v>11</v>
      </c>
      <c r="C13" s="114" t="s">
        <v>616</v>
      </c>
      <c r="D13" s="111">
        <v>4</v>
      </c>
      <c r="E13" s="112" t="s">
        <v>32</v>
      </c>
      <c r="F13" s="132" t="str">
        <f>IF(NOT(SermentSentinelles[[#This Row],[Qu.]]&gt;=1),"OUI","NON")</f>
        <v>NON</v>
      </c>
      <c r="G13" s="1"/>
      <c r="H13" s="139">
        <f>IF(SermentSentinelles[[#This Row],[Qu.]]-1&lt;0,0,SermentSentinelles[[#This Row],[Qu.]]-1)</f>
        <v>3</v>
      </c>
      <c r="I13" s="141"/>
      <c r="J13" s="13"/>
      <c r="K13"/>
      <c r="L13"/>
      <c r="M13"/>
      <c r="N13" s="55"/>
      <c r="O13" s="55"/>
      <c r="P13" s="55"/>
      <c r="Q13" s="55"/>
      <c r="R13" s="55"/>
      <c r="S13" s="55"/>
      <c r="T13" s="55"/>
    </row>
    <row r="14" spans="2:20" x14ac:dyDescent="0.25">
      <c r="B14" s="113">
        <v>12</v>
      </c>
      <c r="C14" s="114" t="s">
        <v>617</v>
      </c>
      <c r="D14" s="111">
        <v>1</v>
      </c>
      <c r="E14" s="112" t="s">
        <v>36</v>
      </c>
      <c r="F14" s="132" t="str">
        <f>IF(NOT(SermentSentinelles[[#This Row],[Qu.]]&gt;=1),"OUI","NON")</f>
        <v>NON</v>
      </c>
      <c r="G14" s="1"/>
      <c r="H14" s="139">
        <f>IF(SermentSentinelles[[#This Row],[Qu.]]-1&lt;0,0,SermentSentinelles[[#This Row],[Qu.]]-1)</f>
        <v>0</v>
      </c>
      <c r="I14" s="141"/>
      <c r="J14" s="13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113">
        <v>13</v>
      </c>
      <c r="C15" s="114" t="s">
        <v>618</v>
      </c>
      <c r="D15" s="111">
        <v>0</v>
      </c>
      <c r="E15" s="112" t="s">
        <v>50</v>
      </c>
      <c r="F15" s="132" t="str">
        <f>IF(NOT(SermentSentinelles[[#This Row],[Qu.]]&gt;=1),"OUI","NON")</f>
        <v>OUI</v>
      </c>
      <c r="G15" s="1"/>
      <c r="H15" s="139">
        <f>IF(SermentSentinelles[[#This Row],[Qu.]]-1&lt;0,0,SermentSentinelles[[#This Row],[Qu.]]-1)</f>
        <v>0</v>
      </c>
      <c r="I15" s="141"/>
      <c r="J15" s="13"/>
      <c r="K15" s="54"/>
      <c r="L15" s="54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115">
        <v>14</v>
      </c>
      <c r="C16" s="116" t="s">
        <v>619</v>
      </c>
      <c r="D16" s="111">
        <v>5</v>
      </c>
      <c r="E16" s="112" t="s">
        <v>32</v>
      </c>
      <c r="F16" s="132" t="str">
        <f>IF(NOT(SermentSentinelles[[#This Row],[Qu.]]&gt;=1),"OUI","NON")</f>
        <v>NON</v>
      </c>
      <c r="G16" s="1"/>
      <c r="H16" s="139">
        <f>IF(SermentSentinelles[[#This Row],[Qu.]]-1&lt;0,0,SermentSentinelles[[#This Row],[Qu.]]-1)</f>
        <v>4</v>
      </c>
      <c r="I16" s="141"/>
      <c r="J16" s="13"/>
      <c r="K16" s="55"/>
      <c r="L16" s="55"/>
      <c r="M16" s="55"/>
      <c r="N16" s="55"/>
      <c r="O16" s="55"/>
      <c r="P16" s="55"/>
      <c r="Q16" s="55"/>
      <c r="R16" s="55"/>
      <c r="S16" s="55"/>
      <c r="T16" s="55"/>
    </row>
    <row r="17" spans="2:10" x14ac:dyDescent="0.25">
      <c r="B17" s="109">
        <v>15</v>
      </c>
      <c r="C17" s="110" t="s">
        <v>620</v>
      </c>
      <c r="D17" s="111">
        <v>1</v>
      </c>
      <c r="E17" s="112" t="s">
        <v>36</v>
      </c>
      <c r="F17" s="132" t="str">
        <f>IF(NOT(SermentSentinelles[[#This Row],[Qu.]]&gt;=1),"OUI","NON")</f>
        <v>NON</v>
      </c>
      <c r="G17" s="1"/>
      <c r="H17" s="139">
        <f>IF(SermentSentinelles[[#This Row],[Qu.]]-1&lt;0,0,SermentSentinelles[[#This Row],[Qu.]]-1)</f>
        <v>0</v>
      </c>
      <c r="I17" s="141"/>
      <c r="J17" s="13"/>
    </row>
    <row r="18" spans="2:10" x14ac:dyDescent="0.25">
      <c r="B18" s="115">
        <v>16</v>
      </c>
      <c r="C18" s="116" t="s">
        <v>621</v>
      </c>
      <c r="D18" s="111">
        <v>1</v>
      </c>
      <c r="E18" s="112" t="s">
        <v>50</v>
      </c>
      <c r="F18" s="132" t="str">
        <f>IF(NOT(SermentSentinelles[[#This Row],[Qu.]]&gt;=1),"OUI","NON")</f>
        <v>NON</v>
      </c>
      <c r="G18" s="1"/>
      <c r="H18" s="139">
        <f>IF(SermentSentinelles[[#This Row],[Qu.]]-1&lt;0,0,SermentSentinelles[[#This Row],[Qu.]]-1)</f>
        <v>0</v>
      </c>
      <c r="I18" s="141"/>
      <c r="J18" s="13"/>
    </row>
    <row r="19" spans="2:10" ht="15" customHeight="1" x14ac:dyDescent="0.25">
      <c r="B19" s="113">
        <v>17</v>
      </c>
      <c r="C19" s="114" t="s">
        <v>622</v>
      </c>
      <c r="D19" s="111">
        <v>5</v>
      </c>
      <c r="E19" s="112" t="s">
        <v>32</v>
      </c>
      <c r="F19" s="132" t="str">
        <f>IF(NOT(SermentSentinelles[[#This Row],[Qu.]]&gt;=1),"OUI","NON")</f>
        <v>NON</v>
      </c>
      <c r="G19" s="1"/>
      <c r="H19" s="139">
        <f>IF(SermentSentinelles[[#This Row],[Qu.]]-1&lt;0,0,SermentSentinelles[[#This Row],[Qu.]]-1)</f>
        <v>4</v>
      </c>
      <c r="I19" s="141"/>
      <c r="J19" s="13"/>
    </row>
    <row r="20" spans="2:10" ht="15" customHeight="1" x14ac:dyDescent="0.25">
      <c r="B20" s="115">
        <v>18</v>
      </c>
      <c r="C20" s="116" t="s">
        <v>623</v>
      </c>
      <c r="D20" s="111">
        <v>3</v>
      </c>
      <c r="E20" s="112" t="s">
        <v>32</v>
      </c>
      <c r="F20" s="132" t="str">
        <f>IF(NOT(SermentSentinelles[[#This Row],[Qu.]]&gt;=1),"OUI","NON")</f>
        <v>NON</v>
      </c>
      <c r="G20" s="1"/>
      <c r="H20" s="139">
        <f>IF(SermentSentinelles[[#This Row],[Qu.]]-1&lt;0,0,SermentSentinelles[[#This Row],[Qu.]]-1)</f>
        <v>2</v>
      </c>
      <c r="I20" s="141"/>
      <c r="J20" s="13"/>
    </row>
    <row r="21" spans="2:10" x14ac:dyDescent="0.25">
      <c r="B21" s="113">
        <v>19</v>
      </c>
      <c r="C21" s="114" t="s">
        <v>624</v>
      </c>
      <c r="D21" s="111">
        <v>1</v>
      </c>
      <c r="E21" s="112" t="s">
        <v>39</v>
      </c>
      <c r="F21" s="132" t="str">
        <f>IF(NOT(SermentSentinelles[[#This Row],[Qu.]]&gt;=1),"OUI","NON")</f>
        <v>NON</v>
      </c>
      <c r="G21" s="1"/>
      <c r="H21" s="139">
        <f>IF(SermentSentinelles[[#This Row],[Qu.]]-1&lt;0,0,SermentSentinelles[[#This Row],[Qu.]]-1)</f>
        <v>0</v>
      </c>
      <c r="I21" s="141"/>
      <c r="J21" s="13"/>
    </row>
    <row r="22" spans="2:10" x14ac:dyDescent="0.25">
      <c r="B22" s="109">
        <v>20</v>
      </c>
      <c r="C22" s="110" t="s">
        <v>625</v>
      </c>
      <c r="D22" s="111">
        <v>1</v>
      </c>
      <c r="E22" s="112" t="s">
        <v>36</v>
      </c>
      <c r="F22" s="132" t="str">
        <f>IF(NOT(SermentSentinelles[[#This Row],[Qu.]]&gt;=1),"OUI","NON")</f>
        <v>NON</v>
      </c>
      <c r="G22" s="1"/>
      <c r="H22" s="139">
        <f>IF(SermentSentinelles[[#This Row],[Qu.]]-1&lt;0,0,SermentSentinelles[[#This Row],[Qu.]]-1)</f>
        <v>0</v>
      </c>
      <c r="I22" s="141"/>
      <c r="J22" s="13"/>
    </row>
    <row r="23" spans="2:10" ht="15" customHeight="1" x14ac:dyDescent="0.25">
      <c r="B23" s="113">
        <v>21</v>
      </c>
      <c r="C23" s="114" t="s">
        <v>626</v>
      </c>
      <c r="D23" s="111">
        <v>1</v>
      </c>
      <c r="E23" s="112" t="s">
        <v>36</v>
      </c>
      <c r="F23" s="132" t="str">
        <f>IF(NOT(SermentSentinelles[[#This Row],[Qu.]]&gt;=1),"OUI","NON")</f>
        <v>NON</v>
      </c>
      <c r="G23" s="1"/>
      <c r="H23" s="139">
        <f>IF(SermentSentinelles[[#This Row],[Qu.]]-1&lt;0,0,SermentSentinelles[[#This Row],[Qu.]]-1)</f>
        <v>0</v>
      </c>
      <c r="I23" s="141"/>
      <c r="J23" s="13"/>
    </row>
    <row r="24" spans="2:10" ht="15" customHeight="1" x14ac:dyDescent="0.25">
      <c r="B24" s="113">
        <v>22</v>
      </c>
      <c r="C24" s="114" t="s">
        <v>627</v>
      </c>
      <c r="D24" s="111">
        <v>5</v>
      </c>
      <c r="E24" s="112" t="s">
        <v>32</v>
      </c>
      <c r="F24" s="132" t="str">
        <f>IF(NOT(SermentSentinelles[[#This Row],[Qu.]]&gt;=1),"OUI","NON")</f>
        <v>NON</v>
      </c>
      <c r="G24" s="1"/>
      <c r="H24" s="139">
        <f>IF(SermentSentinelles[[#This Row],[Qu.]]-1&lt;0,0,SermentSentinelles[[#This Row],[Qu.]]-1)</f>
        <v>4</v>
      </c>
      <c r="I24" s="141"/>
      <c r="J24" s="13"/>
    </row>
    <row r="25" spans="2:10" x14ac:dyDescent="0.25">
      <c r="B25" s="113">
        <v>23</v>
      </c>
      <c r="C25" s="114" t="s">
        <v>628</v>
      </c>
      <c r="D25" s="111">
        <v>3</v>
      </c>
      <c r="E25" s="117" t="s">
        <v>32</v>
      </c>
      <c r="F25" s="132" t="str">
        <f>IF(NOT(SermentSentinelles[[#This Row],[Qu.]]&gt;=1),"OUI","NON")</f>
        <v>NON</v>
      </c>
      <c r="G25" s="1"/>
      <c r="H25" s="139">
        <f>IF(SermentSentinelles[[#This Row],[Qu.]]-1&lt;0,0,SermentSentinelles[[#This Row],[Qu.]]-1)</f>
        <v>2</v>
      </c>
      <c r="I25" s="141"/>
      <c r="J25" s="13"/>
    </row>
    <row r="26" spans="2:10" x14ac:dyDescent="0.25">
      <c r="B26" s="113">
        <v>24</v>
      </c>
      <c r="C26" s="114" t="s">
        <v>629</v>
      </c>
      <c r="D26" s="111">
        <v>5</v>
      </c>
      <c r="E26" s="112" t="s">
        <v>32</v>
      </c>
      <c r="F26" s="132" t="str">
        <f>IF(NOT(SermentSentinelles[[#This Row],[Qu.]]&gt;=1),"OUI","NON")</f>
        <v>NON</v>
      </c>
      <c r="G26" s="1"/>
      <c r="H26" s="139">
        <f>IF(SermentSentinelles[[#This Row],[Qu.]]-1&lt;0,0,SermentSentinelles[[#This Row],[Qu.]]-1)</f>
        <v>4</v>
      </c>
      <c r="I26" s="141"/>
      <c r="J26" s="13"/>
    </row>
    <row r="27" spans="2:10" x14ac:dyDescent="0.25">
      <c r="B27" s="113">
        <v>25</v>
      </c>
      <c r="C27" s="114" t="s">
        <v>630</v>
      </c>
      <c r="D27" s="111">
        <v>0</v>
      </c>
      <c r="E27" s="112" t="s">
        <v>39</v>
      </c>
      <c r="F27" s="132" t="str">
        <f>IF(NOT(SermentSentinelles[[#This Row],[Qu.]]&gt;=1),"OUI","NON")</f>
        <v>OUI</v>
      </c>
      <c r="G27" s="1"/>
      <c r="H27" s="139">
        <f>IF(SermentSentinelles[[#This Row],[Qu.]]-1&lt;0,0,SermentSentinelles[[#This Row],[Qu.]]-1)</f>
        <v>0</v>
      </c>
      <c r="I27" s="141"/>
      <c r="J27" s="13"/>
    </row>
    <row r="28" spans="2:10" x14ac:dyDescent="0.25">
      <c r="B28" s="115">
        <v>26</v>
      </c>
      <c r="C28" s="116" t="s">
        <v>631</v>
      </c>
      <c r="D28" s="111">
        <v>1</v>
      </c>
      <c r="E28" s="112" t="s">
        <v>36</v>
      </c>
      <c r="F28" s="132" t="str">
        <f>IF(NOT(SermentSentinelles[[#This Row],[Qu.]]&gt;=1),"OUI","NON")</f>
        <v>NON</v>
      </c>
      <c r="G28" s="1"/>
      <c r="H28" s="139">
        <f>IF(SermentSentinelles[[#This Row],[Qu.]]-1&lt;0,0,SermentSentinelles[[#This Row],[Qu.]]-1)</f>
        <v>0</v>
      </c>
      <c r="I28" s="141"/>
      <c r="J28" s="13"/>
    </row>
    <row r="29" spans="2:10" x14ac:dyDescent="0.25">
      <c r="B29" s="113">
        <v>27</v>
      </c>
      <c r="C29" s="114" t="s">
        <v>632</v>
      </c>
      <c r="D29" s="111">
        <v>5</v>
      </c>
      <c r="E29" s="112" t="s">
        <v>32</v>
      </c>
      <c r="F29" s="132" t="str">
        <f>IF(NOT(SermentSentinelles[[#This Row],[Qu.]]&gt;=1),"OUI","NON")</f>
        <v>NON</v>
      </c>
      <c r="G29" s="1"/>
      <c r="H29" s="139">
        <f>IF(SermentSentinelles[[#This Row],[Qu.]]-1&lt;0,0,SermentSentinelles[[#This Row],[Qu.]]-1)</f>
        <v>4</v>
      </c>
      <c r="I29" s="141"/>
      <c r="J29" s="13"/>
    </row>
    <row r="30" spans="2:10" x14ac:dyDescent="0.25">
      <c r="B30" s="109">
        <v>28</v>
      </c>
      <c r="C30" s="110" t="s">
        <v>62</v>
      </c>
      <c r="D30" s="111">
        <v>4</v>
      </c>
      <c r="E30" s="112" t="s">
        <v>32</v>
      </c>
      <c r="F30" s="132" t="str">
        <f>IF(NOT(SermentSentinelles[[#This Row],[Qu.]]&gt;=1),"OUI","NON")</f>
        <v>NON</v>
      </c>
      <c r="G30" s="1"/>
      <c r="H30" s="139">
        <f>IF(SermentSentinelles[[#This Row],[Qu.]]-1&lt;0,0,SermentSentinelles[[#This Row],[Qu.]]-1)</f>
        <v>3</v>
      </c>
      <c r="I30" s="141"/>
      <c r="J30" s="13"/>
    </row>
    <row r="31" spans="2:10" x14ac:dyDescent="0.25">
      <c r="B31" s="113">
        <v>29</v>
      </c>
      <c r="C31" s="114" t="s">
        <v>633</v>
      </c>
      <c r="D31" s="111">
        <v>1</v>
      </c>
      <c r="E31" s="112" t="s">
        <v>50</v>
      </c>
      <c r="F31" s="132" t="str">
        <f>IF(NOT(SermentSentinelles[[#This Row],[Qu.]]&gt;=1),"OUI","NON")</f>
        <v>NON</v>
      </c>
      <c r="G31" s="1"/>
      <c r="H31" s="139">
        <f>IF(SermentSentinelles[[#This Row],[Qu.]]-1&lt;0,0,SermentSentinelles[[#This Row],[Qu.]]-1)</f>
        <v>0</v>
      </c>
      <c r="I31" s="141"/>
      <c r="J31" s="13"/>
    </row>
    <row r="32" spans="2:10" x14ac:dyDescent="0.25">
      <c r="B32" s="113">
        <v>30</v>
      </c>
      <c r="C32" s="114" t="s">
        <v>634</v>
      </c>
      <c r="D32" s="111">
        <v>1</v>
      </c>
      <c r="E32" s="112" t="s">
        <v>50</v>
      </c>
      <c r="F32" s="132" t="str">
        <f>IF(NOT(SermentSentinelles[[#This Row],[Qu.]]&gt;=1),"OUI","NON")</f>
        <v>NON</v>
      </c>
      <c r="G32" s="1"/>
      <c r="H32" s="139">
        <f>IF(SermentSentinelles[[#This Row],[Qu.]]-1&lt;0,0,SermentSentinelles[[#This Row],[Qu.]]-1)</f>
        <v>0</v>
      </c>
      <c r="I32" s="141"/>
      <c r="J32" s="13"/>
    </row>
    <row r="33" spans="2:12" x14ac:dyDescent="0.25">
      <c r="B33" s="113">
        <v>31</v>
      </c>
      <c r="C33" s="114" t="s">
        <v>635</v>
      </c>
      <c r="D33" s="111">
        <v>5</v>
      </c>
      <c r="E33" s="112" t="s">
        <v>32</v>
      </c>
      <c r="F33" s="132" t="str">
        <f>IF(NOT(SermentSentinelles[[#This Row],[Qu.]]&gt;=1),"OUI","NON")</f>
        <v>NON</v>
      </c>
      <c r="G33" s="1"/>
      <c r="H33" s="139">
        <f>IF(SermentSentinelles[[#This Row],[Qu.]]-1&lt;0,0,SermentSentinelles[[#This Row],[Qu.]]-1)</f>
        <v>4</v>
      </c>
      <c r="I33" s="141"/>
      <c r="J33" s="13"/>
      <c r="K33" s="55"/>
      <c r="L33" s="55"/>
    </row>
    <row r="34" spans="2:12" x14ac:dyDescent="0.25">
      <c r="B34" s="109">
        <v>32</v>
      </c>
      <c r="C34" s="110" t="s">
        <v>636</v>
      </c>
      <c r="D34" s="111">
        <v>1</v>
      </c>
      <c r="E34" s="112" t="s">
        <v>36</v>
      </c>
      <c r="F34" s="132" t="str">
        <f>IF(NOT(SermentSentinelles[[#This Row],[Qu.]]&gt;=1),"OUI","NON")</f>
        <v>NON</v>
      </c>
      <c r="G34" s="1"/>
      <c r="H34" s="139">
        <f>IF(SermentSentinelles[[#This Row],[Qu.]]-1&lt;0,0,SermentSentinelles[[#This Row],[Qu.]]-1)</f>
        <v>0</v>
      </c>
      <c r="I34" s="141"/>
      <c r="J34" s="13"/>
      <c r="K34" s="46"/>
      <c r="L34" s="46"/>
    </row>
    <row r="35" spans="2:12" x14ac:dyDescent="0.25">
      <c r="B35" s="113">
        <v>33</v>
      </c>
      <c r="C35" s="114" t="s">
        <v>637</v>
      </c>
      <c r="D35" s="111">
        <v>3</v>
      </c>
      <c r="E35" s="112" t="s">
        <v>32</v>
      </c>
      <c r="F35" s="132" t="str">
        <f>IF(NOT(SermentSentinelles[[#This Row],[Qu.]]&gt;=1),"OUI","NON")</f>
        <v>NON</v>
      </c>
      <c r="G35" s="1"/>
      <c r="H35" s="139">
        <f>IF(SermentSentinelles[[#This Row],[Qu.]]-1&lt;0,0,SermentSentinelles[[#This Row],[Qu.]]-1)</f>
        <v>2</v>
      </c>
      <c r="I35" s="141"/>
      <c r="J35" s="13"/>
      <c r="K35" s="55"/>
      <c r="L35" s="55"/>
    </row>
    <row r="36" spans="2:12" x14ac:dyDescent="0.25">
      <c r="B36" s="113">
        <v>34</v>
      </c>
      <c r="C36" s="114" t="s">
        <v>638</v>
      </c>
      <c r="D36" s="111">
        <v>2</v>
      </c>
      <c r="E36" s="112" t="s">
        <v>32</v>
      </c>
      <c r="F36" s="132" t="str">
        <f>IF(NOT(SermentSentinelles[[#This Row],[Qu.]]&gt;=1),"OUI","NON")</f>
        <v>NON</v>
      </c>
      <c r="G36" s="1"/>
      <c r="H36" s="139">
        <f>IF(SermentSentinelles[[#This Row],[Qu.]]-1&lt;0,0,SermentSentinelles[[#This Row],[Qu.]]-1)</f>
        <v>1</v>
      </c>
      <c r="I36" s="141"/>
      <c r="J36" s="13"/>
      <c r="K36" s="55"/>
      <c r="L36" s="55"/>
    </row>
    <row r="37" spans="2:12" x14ac:dyDescent="0.25">
      <c r="B37" s="113">
        <v>35</v>
      </c>
      <c r="C37" s="114" t="s">
        <v>639</v>
      </c>
      <c r="D37" s="111">
        <v>5</v>
      </c>
      <c r="E37" s="112" t="s">
        <v>32</v>
      </c>
      <c r="F37" s="132" t="str">
        <f>IF(NOT(SermentSentinelles[[#This Row],[Qu.]]&gt;=1),"OUI","NON")</f>
        <v>NON</v>
      </c>
      <c r="G37" s="1"/>
      <c r="H37" s="139">
        <f>IF(SermentSentinelles[[#This Row],[Qu.]]-1&lt;0,0,SermentSentinelles[[#This Row],[Qu.]]-1)</f>
        <v>4</v>
      </c>
      <c r="I37" s="141"/>
      <c r="J37" s="13"/>
      <c r="K37" s="55"/>
      <c r="L37" s="55"/>
    </row>
    <row r="38" spans="2:12" x14ac:dyDescent="0.25">
      <c r="B38" s="113">
        <v>36</v>
      </c>
      <c r="C38" s="114" t="s">
        <v>640</v>
      </c>
      <c r="D38" s="111">
        <v>1</v>
      </c>
      <c r="E38" s="112" t="s">
        <v>36</v>
      </c>
      <c r="F38" s="132" t="str">
        <f>IF(NOT(SermentSentinelles[[#This Row],[Qu.]]&gt;=1),"OUI","NON")</f>
        <v>NON</v>
      </c>
      <c r="G38" s="1"/>
      <c r="H38" s="139">
        <f>IF(SermentSentinelles[[#This Row],[Qu.]]-1&lt;0,0,SermentSentinelles[[#This Row],[Qu.]]-1)</f>
        <v>0</v>
      </c>
      <c r="I38" s="141"/>
      <c r="J38" s="13"/>
      <c r="K38" s="55"/>
      <c r="L38" s="55"/>
    </row>
    <row r="39" spans="2:12" x14ac:dyDescent="0.25">
      <c r="B39" s="113">
        <v>37</v>
      </c>
      <c r="C39" s="114" t="s">
        <v>641</v>
      </c>
      <c r="D39" s="111">
        <v>1</v>
      </c>
      <c r="E39" s="112" t="s">
        <v>50</v>
      </c>
      <c r="F39" s="132" t="str">
        <f>IF(NOT(SermentSentinelles[[#This Row],[Qu.]]&gt;=1),"OUI","NON")</f>
        <v>NON</v>
      </c>
      <c r="G39" s="1"/>
      <c r="H39" s="139">
        <f>IF(SermentSentinelles[[#This Row],[Qu.]]-1&lt;0,0,SermentSentinelles[[#This Row],[Qu.]]-1)</f>
        <v>0</v>
      </c>
      <c r="I39" s="141"/>
      <c r="J39" s="13"/>
      <c r="K39" s="55"/>
      <c r="L39" s="55"/>
    </row>
    <row r="40" spans="2:12" x14ac:dyDescent="0.25">
      <c r="B40" s="113">
        <v>38</v>
      </c>
      <c r="C40" s="114" t="s">
        <v>642</v>
      </c>
      <c r="D40" s="111">
        <v>1</v>
      </c>
      <c r="E40" s="112" t="s">
        <v>36</v>
      </c>
      <c r="F40" s="132" t="str">
        <f>IF(NOT(SermentSentinelles[[#This Row],[Qu.]]&gt;=1),"OUI","NON")</f>
        <v>NON</v>
      </c>
      <c r="G40" s="1"/>
      <c r="H40" s="139">
        <f>IF(SermentSentinelles[[#This Row],[Qu.]]-1&lt;0,0,SermentSentinelles[[#This Row],[Qu.]]-1)</f>
        <v>0</v>
      </c>
      <c r="I40" s="141"/>
      <c r="J40" s="13"/>
      <c r="K40" s="55"/>
      <c r="L40" s="55"/>
    </row>
    <row r="41" spans="2:12" x14ac:dyDescent="0.25">
      <c r="B41" s="113">
        <v>39</v>
      </c>
      <c r="C41" s="114" t="s">
        <v>643</v>
      </c>
      <c r="D41" s="111">
        <v>1</v>
      </c>
      <c r="E41" s="112" t="s">
        <v>36</v>
      </c>
      <c r="F41" s="132" t="str">
        <f>IF(NOT(SermentSentinelles[[#This Row],[Qu.]]&gt;=1),"OUI","NON")</f>
        <v>NON</v>
      </c>
      <c r="G41" s="1"/>
      <c r="H41" s="139">
        <f>IF(SermentSentinelles[[#This Row],[Qu.]]-1&lt;0,0,SermentSentinelles[[#This Row],[Qu.]]-1)</f>
        <v>0</v>
      </c>
      <c r="I41" s="141"/>
      <c r="J41" s="13"/>
      <c r="K41" s="55"/>
      <c r="L41" s="55"/>
    </row>
    <row r="42" spans="2:12" x14ac:dyDescent="0.25">
      <c r="B42" s="115">
        <v>40</v>
      </c>
      <c r="C42" s="116" t="s">
        <v>644</v>
      </c>
      <c r="D42" s="111">
        <v>5</v>
      </c>
      <c r="E42" s="112" t="s">
        <v>32</v>
      </c>
      <c r="F42" s="132" t="str">
        <f>IF(NOT(SermentSentinelles[[#This Row],[Qu.]]&gt;=1),"OUI","NON")</f>
        <v>NON</v>
      </c>
      <c r="G42" s="1"/>
      <c r="H42" s="139">
        <f>IF(SermentSentinelles[[#This Row],[Qu.]]-1&lt;0,0,SermentSentinelles[[#This Row],[Qu.]]-1)</f>
        <v>4</v>
      </c>
      <c r="I42" s="141"/>
      <c r="J42" s="13"/>
      <c r="K42" s="55"/>
      <c r="L42" s="55"/>
    </row>
    <row r="43" spans="2:12" x14ac:dyDescent="0.25">
      <c r="B43" s="113">
        <v>41</v>
      </c>
      <c r="C43" s="114" t="s">
        <v>645</v>
      </c>
      <c r="D43" s="111">
        <v>4</v>
      </c>
      <c r="E43" s="112" t="s">
        <v>32</v>
      </c>
      <c r="F43" s="132" t="str">
        <f>IF(NOT(SermentSentinelles[[#This Row],[Qu.]]&gt;=1),"OUI","NON")</f>
        <v>NON</v>
      </c>
      <c r="G43" s="1"/>
      <c r="H43" s="139">
        <f>IF(SermentSentinelles[[#This Row],[Qu.]]-1&lt;0,0,SermentSentinelles[[#This Row],[Qu.]]-1)</f>
        <v>3</v>
      </c>
      <c r="I43" s="141"/>
      <c r="J43" s="13"/>
      <c r="K43" s="55"/>
      <c r="L43" s="55"/>
    </row>
    <row r="44" spans="2:12" x14ac:dyDescent="0.25">
      <c r="B44" s="113">
        <v>42</v>
      </c>
      <c r="C44" s="114" t="s">
        <v>646</v>
      </c>
      <c r="D44" s="111">
        <v>3</v>
      </c>
      <c r="E44" s="112" t="s">
        <v>32</v>
      </c>
      <c r="F44" s="132" t="str">
        <f>IF(NOT(SermentSentinelles[[#This Row],[Qu.]]&gt;=1),"OUI","NON")</f>
        <v>NON</v>
      </c>
      <c r="G44" s="1"/>
      <c r="H44" s="139">
        <f>IF(SermentSentinelles[[#This Row],[Qu.]]-1&lt;0,0,SermentSentinelles[[#This Row],[Qu.]]-1)</f>
        <v>2</v>
      </c>
      <c r="I44" s="141"/>
      <c r="J44" s="13"/>
      <c r="K44" s="55"/>
      <c r="L44" s="55"/>
    </row>
    <row r="45" spans="2:12" x14ac:dyDescent="0.25">
      <c r="B45" s="113">
        <v>43</v>
      </c>
      <c r="C45" s="114" t="s">
        <v>647</v>
      </c>
      <c r="D45" s="111">
        <v>0</v>
      </c>
      <c r="E45" s="112" t="s">
        <v>50</v>
      </c>
      <c r="F45" s="132" t="str">
        <f>IF(NOT(SermentSentinelles[[#This Row],[Qu.]]&gt;=1),"OUI","NON")</f>
        <v>OUI</v>
      </c>
      <c r="G45" s="1"/>
      <c r="H45" s="139">
        <f>IF(SermentSentinelles[[#This Row],[Qu.]]-1&lt;0,0,SermentSentinelles[[#This Row],[Qu.]]-1)</f>
        <v>0</v>
      </c>
      <c r="I45" s="141">
        <v>1</v>
      </c>
      <c r="J45" s="13"/>
      <c r="K45" s="55"/>
      <c r="L45" s="55"/>
    </row>
    <row r="46" spans="2:12" x14ac:dyDescent="0.25">
      <c r="B46" s="113">
        <v>44</v>
      </c>
      <c r="C46" s="114" t="s">
        <v>648</v>
      </c>
      <c r="D46" s="111">
        <v>0</v>
      </c>
      <c r="E46" s="112" t="s">
        <v>50</v>
      </c>
      <c r="F46" s="132" t="str">
        <f>IF(NOT(SermentSentinelles[[#This Row],[Qu.]]&gt;=1),"OUI","NON")</f>
        <v>OUI</v>
      </c>
      <c r="G46" s="1"/>
      <c r="H46" s="139">
        <f>IF(SermentSentinelles[[#This Row],[Qu.]]-1&lt;0,0,SermentSentinelles[[#This Row],[Qu.]]-1)</f>
        <v>0</v>
      </c>
      <c r="I46" s="141"/>
      <c r="J46" s="13"/>
      <c r="K46" s="55"/>
      <c r="L46" s="55"/>
    </row>
    <row r="47" spans="2:12" x14ac:dyDescent="0.25">
      <c r="B47" s="113">
        <v>45</v>
      </c>
      <c r="C47" s="114" t="s">
        <v>649</v>
      </c>
      <c r="D47" s="111">
        <v>5</v>
      </c>
      <c r="E47" s="112" t="s">
        <v>32</v>
      </c>
      <c r="F47" s="132" t="str">
        <f>IF(NOT(SermentSentinelles[[#This Row],[Qu.]]&gt;=1),"OUI","NON")</f>
        <v>NON</v>
      </c>
      <c r="G47" s="1"/>
      <c r="H47" s="139">
        <f>IF(SermentSentinelles[[#This Row],[Qu.]]-1&lt;0,0,SermentSentinelles[[#This Row],[Qu.]]-1)</f>
        <v>4</v>
      </c>
      <c r="I47" s="141"/>
      <c r="J47" s="13"/>
      <c r="K47" s="55"/>
      <c r="L47" s="55"/>
    </row>
    <row r="48" spans="2:12" x14ac:dyDescent="0.25">
      <c r="B48" s="113">
        <v>46</v>
      </c>
      <c r="C48" s="114" t="s">
        <v>650</v>
      </c>
      <c r="D48" s="111">
        <v>1</v>
      </c>
      <c r="E48" s="112" t="s">
        <v>36</v>
      </c>
      <c r="F48" s="132" t="str">
        <f>IF(NOT(SermentSentinelles[[#This Row],[Qu.]]&gt;=1),"OUI","NON")</f>
        <v>NON</v>
      </c>
      <c r="G48" s="1"/>
      <c r="H48" s="139">
        <f>IF(SermentSentinelles[[#This Row],[Qu.]]-1&lt;0,0,SermentSentinelles[[#This Row],[Qu.]]-1)</f>
        <v>0</v>
      </c>
      <c r="I48" s="141"/>
      <c r="J48" s="13"/>
      <c r="K48" s="55"/>
      <c r="L48" s="55"/>
    </row>
    <row r="49" spans="2:10" x14ac:dyDescent="0.25">
      <c r="B49" s="113">
        <v>47</v>
      </c>
      <c r="C49" s="114" t="s">
        <v>651</v>
      </c>
      <c r="D49" s="111">
        <v>1</v>
      </c>
      <c r="E49" s="112" t="s">
        <v>32</v>
      </c>
      <c r="F49" s="132" t="str">
        <f>IF(NOT(SermentSentinelles[[#This Row],[Qu.]]&gt;=1),"OUI","NON")</f>
        <v>NON</v>
      </c>
      <c r="G49" s="1"/>
      <c r="H49" s="139">
        <f>IF(SermentSentinelles[[#This Row],[Qu.]]-1&lt;0,0,SermentSentinelles[[#This Row],[Qu.]]-1)</f>
        <v>0</v>
      </c>
      <c r="I49" s="141"/>
      <c r="J49" s="13"/>
    </row>
    <row r="50" spans="2:10" x14ac:dyDescent="0.25">
      <c r="B50" s="113">
        <v>48</v>
      </c>
      <c r="C50" s="114" t="s">
        <v>652</v>
      </c>
      <c r="D50" s="111">
        <v>1</v>
      </c>
      <c r="E50" s="112" t="s">
        <v>36</v>
      </c>
      <c r="F50" s="132" t="str">
        <f>IF(NOT(SermentSentinelles[[#This Row],[Qu.]]&gt;=1),"OUI","NON")</f>
        <v>NON</v>
      </c>
      <c r="G50" s="1"/>
      <c r="H50" s="139">
        <f>IF(SermentSentinelles[[#This Row],[Qu.]]-1&lt;0,0,SermentSentinelles[[#This Row],[Qu.]]-1)</f>
        <v>0</v>
      </c>
      <c r="I50" s="141"/>
      <c r="J50" s="13"/>
    </row>
    <row r="51" spans="2:10" x14ac:dyDescent="0.25">
      <c r="B51" s="113">
        <v>49</v>
      </c>
      <c r="C51" s="114" t="s">
        <v>653</v>
      </c>
      <c r="D51" s="111">
        <v>1</v>
      </c>
      <c r="E51" s="112" t="s">
        <v>36</v>
      </c>
      <c r="F51" s="132" t="str">
        <f>IF(NOT(SermentSentinelles[[#This Row],[Qu.]]&gt;=1),"OUI","NON")</f>
        <v>NON</v>
      </c>
      <c r="G51" s="1"/>
      <c r="H51" s="139">
        <f>IF(SermentSentinelles[[#This Row],[Qu.]]-1&lt;0,0,SermentSentinelles[[#This Row],[Qu.]]-1)</f>
        <v>0</v>
      </c>
      <c r="I51" s="141"/>
      <c r="J51" s="13"/>
    </row>
    <row r="52" spans="2:10" x14ac:dyDescent="0.25">
      <c r="B52" s="113">
        <v>50</v>
      </c>
      <c r="C52" s="114" t="s">
        <v>654</v>
      </c>
      <c r="D52" s="111">
        <v>2</v>
      </c>
      <c r="E52" s="112" t="s">
        <v>32</v>
      </c>
      <c r="F52" s="132" t="str">
        <f>IF(NOT(SermentSentinelles[[#This Row],[Qu.]]&gt;=1),"OUI","NON")</f>
        <v>NON</v>
      </c>
      <c r="G52" s="1"/>
      <c r="H52" s="139">
        <f>IF(SermentSentinelles[[#This Row],[Qu.]]-1&lt;0,0,SermentSentinelles[[#This Row],[Qu.]]-1)</f>
        <v>1</v>
      </c>
      <c r="I52" s="141"/>
      <c r="J52" s="13"/>
    </row>
    <row r="53" spans="2:10" x14ac:dyDescent="0.25">
      <c r="B53" s="113">
        <v>51</v>
      </c>
      <c r="C53" s="114" t="s">
        <v>655</v>
      </c>
      <c r="D53" s="111">
        <v>5</v>
      </c>
      <c r="E53" s="112" t="s">
        <v>32</v>
      </c>
      <c r="F53" s="132" t="str">
        <f>IF(NOT(SermentSentinelles[[#This Row],[Qu.]]&gt;=1),"OUI","NON")</f>
        <v>NON</v>
      </c>
      <c r="G53" s="1"/>
      <c r="H53" s="139">
        <f>IF(SermentSentinelles[[#This Row],[Qu.]]-1&lt;0,0,SermentSentinelles[[#This Row],[Qu.]]-1)</f>
        <v>4</v>
      </c>
      <c r="I53" s="141"/>
      <c r="J53" s="13"/>
    </row>
    <row r="54" spans="2:10" x14ac:dyDescent="0.25">
      <c r="B54" s="113">
        <v>52</v>
      </c>
      <c r="C54" s="114" t="s">
        <v>656</v>
      </c>
      <c r="D54" s="111">
        <v>5</v>
      </c>
      <c r="E54" s="112" t="s">
        <v>32</v>
      </c>
      <c r="F54" s="132" t="str">
        <f>IF(NOT(SermentSentinelles[[#This Row],[Qu.]]&gt;=1),"OUI","NON")</f>
        <v>NON</v>
      </c>
      <c r="G54" s="1"/>
      <c r="H54" s="139">
        <f>IF(SermentSentinelles[[#This Row],[Qu.]]-1&lt;0,0,SermentSentinelles[[#This Row],[Qu.]]-1)</f>
        <v>4</v>
      </c>
      <c r="I54" s="141"/>
      <c r="J54" s="13"/>
    </row>
    <row r="55" spans="2:10" x14ac:dyDescent="0.25">
      <c r="B55" s="113">
        <v>53</v>
      </c>
      <c r="C55" s="114" t="s">
        <v>657</v>
      </c>
      <c r="D55" s="111">
        <v>0</v>
      </c>
      <c r="E55" s="112" t="s">
        <v>39</v>
      </c>
      <c r="F55" s="132" t="str">
        <f>IF(NOT(SermentSentinelles[[#This Row],[Qu.]]&gt;=1),"OUI","NON")</f>
        <v>OUI</v>
      </c>
      <c r="G55" s="1"/>
      <c r="H55" s="139">
        <f>IF(SermentSentinelles[[#This Row],[Qu.]]-1&lt;0,0,SermentSentinelles[[#This Row],[Qu.]]-1)</f>
        <v>0</v>
      </c>
      <c r="I55" s="141"/>
      <c r="J55" s="13"/>
    </row>
    <row r="56" spans="2:10" x14ac:dyDescent="0.25">
      <c r="B56" s="113">
        <v>54</v>
      </c>
      <c r="C56" s="114" t="s">
        <v>658</v>
      </c>
      <c r="D56" s="111">
        <v>1</v>
      </c>
      <c r="E56" s="112" t="s">
        <v>36</v>
      </c>
      <c r="F56" s="132" t="str">
        <f>IF(NOT(SermentSentinelles[[#This Row],[Qu.]]&gt;=1),"OUI","NON")</f>
        <v>NON</v>
      </c>
      <c r="G56" s="1"/>
      <c r="H56" s="139">
        <f>IF(SermentSentinelles[[#This Row],[Qu.]]-1&lt;0,0,SermentSentinelles[[#This Row],[Qu.]]-1)</f>
        <v>0</v>
      </c>
      <c r="I56" s="141"/>
      <c r="J56" s="13"/>
    </row>
    <row r="57" spans="2:10" x14ac:dyDescent="0.25">
      <c r="B57" s="113">
        <v>55</v>
      </c>
      <c r="C57" s="114" t="s">
        <v>659</v>
      </c>
      <c r="D57" s="111">
        <v>1</v>
      </c>
      <c r="E57" s="112" t="s">
        <v>36</v>
      </c>
      <c r="F57" s="132" t="str">
        <f>IF(NOT(SermentSentinelles[[#This Row],[Qu.]]&gt;=1),"OUI","NON")</f>
        <v>NON</v>
      </c>
      <c r="G57" s="1"/>
      <c r="H57" s="139">
        <f>IF(SermentSentinelles[[#This Row],[Qu.]]-1&lt;0,0,SermentSentinelles[[#This Row],[Qu.]]-1)</f>
        <v>0</v>
      </c>
      <c r="I57" s="141"/>
      <c r="J57" s="13"/>
    </row>
    <row r="58" spans="2:10" x14ac:dyDescent="0.25">
      <c r="B58" s="113">
        <v>56</v>
      </c>
      <c r="C58" s="114" t="s">
        <v>660</v>
      </c>
      <c r="D58" s="111">
        <v>1</v>
      </c>
      <c r="E58" s="112" t="s">
        <v>36</v>
      </c>
      <c r="F58" s="132" t="str">
        <f>IF(NOT(SermentSentinelles[[#This Row],[Qu.]]&gt;=1),"OUI","NON")</f>
        <v>NON</v>
      </c>
      <c r="G58" s="1"/>
      <c r="H58" s="139">
        <f>IF(SermentSentinelles[[#This Row],[Qu.]]-1&lt;0,0,SermentSentinelles[[#This Row],[Qu.]]-1)</f>
        <v>0</v>
      </c>
      <c r="I58" s="141"/>
      <c r="J58" s="13"/>
    </row>
    <row r="59" spans="2:10" x14ac:dyDescent="0.25">
      <c r="B59" s="113">
        <v>57</v>
      </c>
      <c r="C59" s="114" t="s">
        <v>661</v>
      </c>
      <c r="D59" s="111">
        <v>1</v>
      </c>
      <c r="E59" s="112" t="s">
        <v>50</v>
      </c>
      <c r="F59" s="132" t="str">
        <f>IF(NOT(SermentSentinelles[[#This Row],[Qu.]]&gt;=1),"OUI","NON")</f>
        <v>NON</v>
      </c>
      <c r="G59" s="1"/>
      <c r="H59" s="139">
        <f>IF(SermentSentinelles[[#This Row],[Qu.]]-1&lt;0,0,SermentSentinelles[[#This Row],[Qu.]]-1)</f>
        <v>0</v>
      </c>
      <c r="I59" s="141"/>
      <c r="J59" s="13"/>
    </row>
    <row r="60" spans="2:10" x14ac:dyDescent="0.25">
      <c r="B60" s="113">
        <v>58</v>
      </c>
      <c r="C60" s="114" t="s">
        <v>662</v>
      </c>
      <c r="D60" s="111">
        <v>6</v>
      </c>
      <c r="E60" s="112" t="s">
        <v>32</v>
      </c>
      <c r="F60" s="132" t="str">
        <f>IF(NOT(SermentSentinelles[[#This Row],[Qu.]]&gt;=1),"OUI","NON")</f>
        <v>NON</v>
      </c>
      <c r="G60" s="1"/>
      <c r="H60" s="139">
        <f>IF(SermentSentinelles[[#This Row],[Qu.]]-1&lt;0,0,SermentSentinelles[[#This Row],[Qu.]]-1)</f>
        <v>5</v>
      </c>
      <c r="I60" s="141"/>
      <c r="J60" s="13"/>
    </row>
    <row r="61" spans="2:10" x14ac:dyDescent="0.25">
      <c r="B61" s="113">
        <v>59</v>
      </c>
      <c r="C61" s="114" t="s">
        <v>101</v>
      </c>
      <c r="D61" s="111">
        <v>6</v>
      </c>
      <c r="E61" s="112" t="s">
        <v>32</v>
      </c>
      <c r="F61" s="132" t="str">
        <f>IF(NOT(SermentSentinelles[[#This Row],[Qu.]]&gt;=1),"OUI","NON")</f>
        <v>NON</v>
      </c>
      <c r="G61" s="1"/>
      <c r="H61" s="139">
        <f>IF(SermentSentinelles[[#This Row],[Qu.]]-1&lt;0,0,SermentSentinelles[[#This Row],[Qu.]]-1)</f>
        <v>5</v>
      </c>
      <c r="I61" s="141"/>
      <c r="J61" s="13"/>
    </row>
    <row r="62" spans="2:10" x14ac:dyDescent="0.25">
      <c r="B62" s="115">
        <v>60</v>
      </c>
      <c r="C62" s="114" t="s">
        <v>663</v>
      </c>
      <c r="D62" s="111">
        <v>0</v>
      </c>
      <c r="E62" s="112" t="s">
        <v>50</v>
      </c>
      <c r="F62" s="132" t="str">
        <f>IF(NOT(SermentSentinelles[[#This Row],[Qu.]]&gt;=1),"OUI","NON")</f>
        <v>OUI</v>
      </c>
      <c r="G62" s="1"/>
      <c r="H62" s="139">
        <f>IF(SermentSentinelles[[#This Row],[Qu.]]-1&lt;0,0,SermentSentinelles[[#This Row],[Qu.]]-1)</f>
        <v>0</v>
      </c>
      <c r="I62" s="141"/>
      <c r="J62" s="13"/>
    </row>
    <row r="63" spans="2:10" x14ac:dyDescent="0.25">
      <c r="B63" s="113">
        <v>61</v>
      </c>
      <c r="C63" s="114" t="s">
        <v>664</v>
      </c>
      <c r="D63" s="111">
        <v>0</v>
      </c>
      <c r="E63" s="112" t="s">
        <v>50</v>
      </c>
      <c r="F63" s="132" t="str">
        <f>IF(NOT(SermentSentinelles[[#This Row],[Qu.]]&gt;=1),"OUI","NON")</f>
        <v>OUI</v>
      </c>
      <c r="G63" s="1"/>
      <c r="H63" s="139">
        <f>IF(SermentSentinelles[[#This Row],[Qu.]]-1&lt;0,0,SermentSentinelles[[#This Row],[Qu.]]-1)</f>
        <v>0</v>
      </c>
      <c r="I63" s="141"/>
      <c r="J63" s="13"/>
    </row>
    <row r="64" spans="2:10" x14ac:dyDescent="0.25">
      <c r="B64" s="113">
        <v>62</v>
      </c>
      <c r="C64" s="114" t="s">
        <v>665</v>
      </c>
      <c r="D64" s="111">
        <v>1</v>
      </c>
      <c r="E64" s="112" t="s">
        <v>36</v>
      </c>
      <c r="F64" s="132" t="str">
        <f>IF(NOT(SermentSentinelles[[#This Row],[Qu.]]&gt;=1),"OUI","NON")</f>
        <v>NON</v>
      </c>
      <c r="G64" s="1"/>
      <c r="H64" s="139">
        <f>IF(SermentSentinelles[[#This Row],[Qu.]]-1&lt;0,0,SermentSentinelles[[#This Row],[Qu.]]-1)</f>
        <v>0</v>
      </c>
      <c r="I64" s="141">
        <v>1</v>
      </c>
      <c r="J64" s="13"/>
    </row>
    <row r="65" spans="2:10" x14ac:dyDescent="0.25">
      <c r="B65" s="113">
        <v>63</v>
      </c>
      <c r="C65" s="114" t="s">
        <v>666</v>
      </c>
      <c r="D65" s="111">
        <v>1</v>
      </c>
      <c r="E65" s="112" t="s">
        <v>39</v>
      </c>
      <c r="F65" s="132" t="str">
        <f>IF(NOT(SermentSentinelles[[#This Row],[Qu.]]&gt;=1),"OUI","NON")</f>
        <v>NON</v>
      </c>
      <c r="G65" s="1"/>
      <c r="H65" s="139">
        <f>IF(SermentSentinelles[[#This Row],[Qu.]]-1&lt;0,0,SermentSentinelles[[#This Row],[Qu.]]-1)</f>
        <v>0</v>
      </c>
      <c r="I65" s="141"/>
      <c r="J65" s="13"/>
    </row>
    <row r="66" spans="2:10" x14ac:dyDescent="0.25">
      <c r="B66" s="115">
        <v>64</v>
      </c>
      <c r="C66" s="116" t="s">
        <v>667</v>
      </c>
      <c r="D66" s="111">
        <v>6</v>
      </c>
      <c r="E66" s="112" t="s">
        <v>32</v>
      </c>
      <c r="F66" s="132" t="str">
        <f>IF(NOT(SermentSentinelles[[#This Row],[Qu.]]&gt;=1),"OUI","NON")</f>
        <v>NON</v>
      </c>
      <c r="G66" s="1"/>
      <c r="H66" s="139">
        <f>IF(SermentSentinelles[[#This Row],[Qu.]]-1&lt;0,0,SermentSentinelles[[#This Row],[Qu.]]-1)</f>
        <v>5</v>
      </c>
      <c r="I66" s="141"/>
      <c r="J66" s="13"/>
    </row>
    <row r="67" spans="2:10" x14ac:dyDescent="0.25">
      <c r="B67" s="113">
        <v>65</v>
      </c>
      <c r="C67" s="114" t="s">
        <v>668</v>
      </c>
      <c r="D67" s="111">
        <v>7</v>
      </c>
      <c r="E67" s="112" t="s">
        <v>32</v>
      </c>
      <c r="F67" s="132" t="str">
        <f>IF(NOT(SermentSentinelles[[#This Row],[Qu.]]&gt;=1),"OUI","NON")</f>
        <v>NON</v>
      </c>
      <c r="G67" s="1"/>
      <c r="H67" s="139">
        <f>IF(SermentSentinelles[[#This Row],[Qu.]]-1&lt;0,0,SermentSentinelles[[#This Row],[Qu.]]-1)</f>
        <v>6</v>
      </c>
      <c r="I67" s="141"/>
      <c r="J67" s="13"/>
    </row>
    <row r="68" spans="2:10" x14ac:dyDescent="0.25">
      <c r="B68" s="113">
        <v>66</v>
      </c>
      <c r="C68" s="114" t="s">
        <v>669</v>
      </c>
      <c r="D68" s="111">
        <v>1</v>
      </c>
      <c r="E68" s="112" t="s">
        <v>36</v>
      </c>
      <c r="F68" s="132" t="str">
        <f>IF(NOT(SermentSentinelles[[#This Row],[Qu.]]&gt;=1),"OUI","NON")</f>
        <v>NON</v>
      </c>
      <c r="G68" s="1"/>
      <c r="H68" s="139">
        <f>IF(SermentSentinelles[[#This Row],[Qu.]]-1&lt;0,0,SermentSentinelles[[#This Row],[Qu.]]-1)</f>
        <v>0</v>
      </c>
      <c r="I68" s="141"/>
      <c r="J68" s="13"/>
    </row>
    <row r="69" spans="2:10" x14ac:dyDescent="0.25">
      <c r="B69" s="113">
        <v>67</v>
      </c>
      <c r="C69" s="114" t="s">
        <v>670</v>
      </c>
      <c r="D69" s="111">
        <v>1</v>
      </c>
      <c r="E69" s="112" t="s">
        <v>50</v>
      </c>
      <c r="F69" s="132" t="str">
        <f>IF(NOT(SermentSentinelles[[#This Row],[Qu.]]&gt;=1),"OUI","NON")</f>
        <v>NON</v>
      </c>
      <c r="G69" s="1"/>
      <c r="H69" s="139">
        <f>IF(SermentSentinelles[[#This Row],[Qu.]]-1&lt;0,0,SermentSentinelles[[#This Row],[Qu.]]-1)</f>
        <v>0</v>
      </c>
      <c r="I69" s="141"/>
      <c r="J69" s="13"/>
    </row>
    <row r="70" spans="2:10" x14ac:dyDescent="0.25">
      <c r="B70" s="115">
        <v>68</v>
      </c>
      <c r="C70" s="116" t="s">
        <v>671</v>
      </c>
      <c r="D70" s="111">
        <v>1</v>
      </c>
      <c r="E70" s="112" t="s">
        <v>50</v>
      </c>
      <c r="F70" s="132" t="str">
        <f>IF(NOT(SermentSentinelles[[#This Row],[Qu.]]&gt;=1),"OUI","NON")</f>
        <v>NON</v>
      </c>
      <c r="G70" s="1"/>
      <c r="H70" s="139">
        <f>IF(SermentSentinelles[[#This Row],[Qu.]]-1&lt;0,0,SermentSentinelles[[#This Row],[Qu.]]-1)</f>
        <v>0</v>
      </c>
      <c r="I70" s="141"/>
      <c r="J70" s="13"/>
    </row>
    <row r="71" spans="2:10" x14ac:dyDescent="0.25">
      <c r="B71" s="113">
        <v>69</v>
      </c>
      <c r="C71" s="114" t="s">
        <v>672</v>
      </c>
      <c r="D71" s="111">
        <v>1</v>
      </c>
      <c r="E71" s="112" t="s">
        <v>36</v>
      </c>
      <c r="F71" s="132" t="str">
        <f>IF(NOT(SermentSentinelles[[#This Row],[Qu.]]&gt;=1),"OUI","NON")</f>
        <v>NON</v>
      </c>
      <c r="G71" s="1"/>
      <c r="H71" s="139">
        <f>IF(SermentSentinelles[[#This Row],[Qu.]]-1&lt;0,0,SermentSentinelles[[#This Row],[Qu.]]-1)</f>
        <v>0</v>
      </c>
      <c r="I71" s="141"/>
      <c r="J71" s="13"/>
    </row>
    <row r="72" spans="2:10" x14ac:dyDescent="0.25">
      <c r="B72" s="109">
        <v>70</v>
      </c>
      <c r="C72" s="110" t="s">
        <v>673</v>
      </c>
      <c r="D72" s="111">
        <v>1</v>
      </c>
      <c r="E72" s="112" t="s">
        <v>36</v>
      </c>
      <c r="F72" s="132" t="str">
        <f>IF(NOT(SermentSentinelles[[#This Row],[Qu.]]&gt;=1),"OUI","NON")</f>
        <v>NON</v>
      </c>
      <c r="G72" s="1"/>
      <c r="H72" s="139">
        <f>IF(SermentSentinelles[[#This Row],[Qu.]]-1&lt;0,0,SermentSentinelles[[#This Row],[Qu.]]-1)</f>
        <v>0</v>
      </c>
      <c r="I72" s="141"/>
      <c r="J72" s="13"/>
    </row>
    <row r="73" spans="2:10" x14ac:dyDescent="0.25">
      <c r="B73" s="113">
        <v>71</v>
      </c>
      <c r="C73" s="114" t="s">
        <v>674</v>
      </c>
      <c r="D73" s="111">
        <v>1</v>
      </c>
      <c r="E73" s="112" t="s">
        <v>36</v>
      </c>
      <c r="F73" s="132" t="str">
        <f>IF(NOT(SermentSentinelles[[#This Row],[Qu.]]&gt;=1),"OUI","NON")</f>
        <v>NON</v>
      </c>
      <c r="G73" s="1"/>
      <c r="H73" s="139">
        <f>IF(SermentSentinelles[[#This Row],[Qu.]]-1&lt;0,0,SermentSentinelles[[#This Row],[Qu.]]-1)</f>
        <v>0</v>
      </c>
      <c r="I73" s="141"/>
      <c r="J73" s="13"/>
    </row>
    <row r="74" spans="2:10" x14ac:dyDescent="0.25">
      <c r="B74" s="109">
        <v>72</v>
      </c>
      <c r="C74" s="110" t="s">
        <v>675</v>
      </c>
      <c r="D74" s="111">
        <v>0</v>
      </c>
      <c r="E74" s="112" t="s">
        <v>39</v>
      </c>
      <c r="F74" s="132" t="str">
        <f>IF(NOT(SermentSentinelles[[#This Row],[Qu.]]&gt;=1),"OUI","NON")</f>
        <v>OUI</v>
      </c>
      <c r="G74" s="1"/>
      <c r="H74" s="139">
        <f>IF(SermentSentinelles[[#This Row],[Qu.]]-1&lt;0,0,SermentSentinelles[[#This Row],[Qu.]]-1)</f>
        <v>0</v>
      </c>
      <c r="I74" s="141"/>
      <c r="J74" s="13"/>
    </row>
    <row r="75" spans="2:10" x14ac:dyDescent="0.25">
      <c r="B75" s="113">
        <v>73</v>
      </c>
      <c r="C75" s="114" t="s">
        <v>676</v>
      </c>
      <c r="D75" s="111">
        <v>3</v>
      </c>
      <c r="E75" s="112" t="s">
        <v>32</v>
      </c>
      <c r="F75" s="132" t="str">
        <f>IF(NOT(SermentSentinelles[[#This Row],[Qu.]]&gt;=1),"OUI","NON")</f>
        <v>NON</v>
      </c>
      <c r="G75" s="1"/>
      <c r="H75" s="139">
        <f>IF(SermentSentinelles[[#This Row],[Qu.]]-1&lt;0,0,SermentSentinelles[[#This Row],[Qu.]]-1)</f>
        <v>2</v>
      </c>
      <c r="I75" s="141"/>
      <c r="J75" s="13"/>
    </row>
    <row r="76" spans="2:10" x14ac:dyDescent="0.25">
      <c r="B76" s="109">
        <v>74</v>
      </c>
      <c r="C76" s="110" t="s">
        <v>677</v>
      </c>
      <c r="D76" s="111">
        <v>3</v>
      </c>
      <c r="E76" s="112" t="s">
        <v>32</v>
      </c>
      <c r="F76" s="132" t="str">
        <f>IF(NOT(SermentSentinelles[[#This Row],[Qu.]]&gt;=1),"OUI","NON")</f>
        <v>NON</v>
      </c>
      <c r="G76" s="1"/>
      <c r="H76" s="139">
        <f>IF(SermentSentinelles[[#This Row],[Qu.]]-1&lt;0,0,SermentSentinelles[[#This Row],[Qu.]]-1)</f>
        <v>2</v>
      </c>
      <c r="I76" s="141"/>
      <c r="J76" s="13"/>
    </row>
    <row r="77" spans="2:10" x14ac:dyDescent="0.25">
      <c r="B77" s="113">
        <v>75</v>
      </c>
      <c r="C77" s="114" t="s">
        <v>678</v>
      </c>
      <c r="D77" s="111">
        <v>3</v>
      </c>
      <c r="E77" s="112" t="s">
        <v>32</v>
      </c>
      <c r="F77" s="132" t="str">
        <f>IF(NOT(SermentSentinelles[[#This Row],[Qu.]]&gt;=1),"OUI","NON")</f>
        <v>NON</v>
      </c>
      <c r="G77" s="1"/>
      <c r="H77" s="139">
        <f>IF(SermentSentinelles[[#This Row],[Qu.]]-1&lt;0,0,SermentSentinelles[[#This Row],[Qu.]]-1)</f>
        <v>2</v>
      </c>
      <c r="I77" s="141"/>
      <c r="J77" s="13"/>
    </row>
    <row r="78" spans="2:10" x14ac:dyDescent="0.25">
      <c r="B78" s="113">
        <v>76</v>
      </c>
      <c r="C78" s="114" t="s">
        <v>679</v>
      </c>
      <c r="D78" s="111">
        <v>1</v>
      </c>
      <c r="E78" s="112" t="s">
        <v>36</v>
      </c>
      <c r="F78" s="132" t="str">
        <f>IF(NOT(SermentSentinelles[[#This Row],[Qu.]]&gt;=1),"OUI","NON")</f>
        <v>NON</v>
      </c>
      <c r="G78" s="1"/>
      <c r="H78" s="139">
        <f>IF(SermentSentinelles[[#This Row],[Qu.]]-1&lt;0,0,SermentSentinelles[[#This Row],[Qu.]]-1)</f>
        <v>0</v>
      </c>
      <c r="I78" s="141"/>
      <c r="J78" s="13"/>
    </row>
    <row r="79" spans="2:10" x14ac:dyDescent="0.25">
      <c r="B79" s="109">
        <v>77</v>
      </c>
      <c r="C79" s="110" t="s">
        <v>680</v>
      </c>
      <c r="D79" s="111">
        <v>1</v>
      </c>
      <c r="E79" s="112" t="s">
        <v>50</v>
      </c>
      <c r="F79" s="132" t="str">
        <f>IF(NOT(SermentSentinelles[[#This Row],[Qu.]]&gt;=1),"OUI","NON")</f>
        <v>NON</v>
      </c>
      <c r="G79" s="1"/>
      <c r="H79" s="139">
        <f>IF(SermentSentinelles[[#This Row],[Qu.]]-1&lt;0,0,SermentSentinelles[[#This Row],[Qu.]]-1)</f>
        <v>0</v>
      </c>
      <c r="I79" s="141"/>
      <c r="J79" s="13"/>
    </row>
    <row r="80" spans="2:10" x14ac:dyDescent="0.25">
      <c r="B80" s="113">
        <v>78</v>
      </c>
      <c r="C80" s="114" t="s">
        <v>681</v>
      </c>
      <c r="D80" s="111">
        <v>2</v>
      </c>
      <c r="E80" s="112" t="s">
        <v>32</v>
      </c>
      <c r="F80" s="132" t="str">
        <f>IF(NOT(SermentSentinelles[[#This Row],[Qu.]]&gt;=1),"OUI","NON")</f>
        <v>NON</v>
      </c>
      <c r="G80" s="1"/>
      <c r="H80" s="139">
        <f>IF(SermentSentinelles[[#This Row],[Qu.]]-1&lt;0,0,SermentSentinelles[[#This Row],[Qu.]]-1)</f>
        <v>1</v>
      </c>
      <c r="I80" s="141"/>
      <c r="J80" s="13"/>
    </row>
    <row r="81" spans="2:10" x14ac:dyDescent="0.25">
      <c r="B81" s="115">
        <v>79</v>
      </c>
      <c r="C81" s="116" t="s">
        <v>682</v>
      </c>
      <c r="D81" s="111">
        <v>4</v>
      </c>
      <c r="E81" s="112" t="s">
        <v>32</v>
      </c>
      <c r="F81" s="132" t="str">
        <f>IF(NOT(SermentSentinelles[[#This Row],[Qu.]]&gt;=1),"OUI","NON")</f>
        <v>NON</v>
      </c>
      <c r="G81" s="1"/>
      <c r="H81" s="139">
        <f>IF(SermentSentinelles[[#This Row],[Qu.]]-1&lt;0,0,SermentSentinelles[[#This Row],[Qu.]]-1)</f>
        <v>3</v>
      </c>
      <c r="I81" s="141"/>
      <c r="J81" s="13"/>
    </row>
    <row r="82" spans="2:10" x14ac:dyDescent="0.25">
      <c r="B82" s="113">
        <v>80</v>
      </c>
      <c r="C82" s="114" t="s">
        <v>683</v>
      </c>
      <c r="D82" s="111">
        <v>3</v>
      </c>
      <c r="E82" s="112" t="s">
        <v>32</v>
      </c>
      <c r="F82" s="132" t="str">
        <f>IF(NOT(SermentSentinelles[[#This Row],[Qu.]]&gt;=1),"OUI","NON")</f>
        <v>NON</v>
      </c>
      <c r="G82" s="1"/>
      <c r="H82" s="139">
        <f>IF(SermentSentinelles[[#This Row],[Qu.]]-1&lt;0,0,SermentSentinelles[[#This Row],[Qu.]]-1)</f>
        <v>2</v>
      </c>
      <c r="I82" s="141"/>
      <c r="J82" s="13"/>
    </row>
    <row r="83" spans="2:10" x14ac:dyDescent="0.25">
      <c r="B83" s="113">
        <v>81</v>
      </c>
      <c r="C83" s="114" t="s">
        <v>684</v>
      </c>
      <c r="D83" s="111">
        <v>1</v>
      </c>
      <c r="E83" s="112" t="s">
        <v>36</v>
      </c>
      <c r="F83" s="132" t="str">
        <f>IF(NOT(SermentSentinelles[[#This Row],[Qu.]]&gt;=1),"OUI","NON")</f>
        <v>NON</v>
      </c>
      <c r="G83" s="1"/>
      <c r="H83" s="139">
        <f>IF(SermentSentinelles[[#This Row],[Qu.]]-1&lt;0,0,SermentSentinelles[[#This Row],[Qu.]]-1)</f>
        <v>0</v>
      </c>
      <c r="I83" s="141"/>
      <c r="J83" s="13"/>
    </row>
    <row r="84" spans="2:10" x14ac:dyDescent="0.25">
      <c r="B84" s="113">
        <v>82</v>
      </c>
      <c r="C84" s="114" t="s">
        <v>685</v>
      </c>
      <c r="D84" s="111">
        <v>4</v>
      </c>
      <c r="E84" s="112" t="s">
        <v>32</v>
      </c>
      <c r="F84" s="132" t="str">
        <f>IF(NOT(SermentSentinelles[[#This Row],[Qu.]]&gt;=1),"OUI","NON")</f>
        <v>NON</v>
      </c>
      <c r="G84" s="1"/>
      <c r="H84" s="139">
        <f>IF(SermentSentinelles[[#This Row],[Qu.]]-1&lt;0,0,SermentSentinelles[[#This Row],[Qu.]]-1)</f>
        <v>3</v>
      </c>
      <c r="I84" s="141">
        <v>1</v>
      </c>
      <c r="J84" s="13"/>
    </row>
    <row r="85" spans="2:10" x14ac:dyDescent="0.25">
      <c r="B85" s="115">
        <v>83</v>
      </c>
      <c r="C85" s="116" t="s">
        <v>686</v>
      </c>
      <c r="D85" s="111">
        <v>4</v>
      </c>
      <c r="E85" s="112" t="s">
        <v>32</v>
      </c>
      <c r="F85" s="132" t="str">
        <f>IF(NOT(SermentSentinelles[[#This Row],[Qu.]]&gt;=1),"OUI","NON")</f>
        <v>NON</v>
      </c>
      <c r="G85" s="1"/>
      <c r="H85" s="139">
        <f>IF(SermentSentinelles[[#This Row],[Qu.]]-1&lt;0,0,SermentSentinelles[[#This Row],[Qu.]]-1)</f>
        <v>3</v>
      </c>
      <c r="I85" s="141"/>
      <c r="J85" s="13"/>
    </row>
    <row r="86" spans="2:10" x14ac:dyDescent="0.25">
      <c r="B86" s="113">
        <v>84</v>
      </c>
      <c r="C86" s="114" t="s">
        <v>687</v>
      </c>
      <c r="D86" s="111">
        <v>1</v>
      </c>
      <c r="E86" s="112" t="s">
        <v>50</v>
      </c>
      <c r="F86" s="132" t="str">
        <f>IF(NOT(SermentSentinelles[[#This Row],[Qu.]]&gt;=1),"OUI","NON")</f>
        <v>NON</v>
      </c>
      <c r="G86" s="1"/>
      <c r="H86" s="139">
        <f>IF(SermentSentinelles[[#This Row],[Qu.]]-1&lt;0,0,SermentSentinelles[[#This Row],[Qu.]]-1)</f>
        <v>0</v>
      </c>
      <c r="I86" s="141"/>
      <c r="J86" s="13"/>
    </row>
    <row r="87" spans="2:10" x14ac:dyDescent="0.25">
      <c r="B87" s="109">
        <v>85</v>
      </c>
      <c r="C87" s="110" t="s">
        <v>688</v>
      </c>
      <c r="D87" s="111">
        <v>1</v>
      </c>
      <c r="E87" s="112" t="s">
        <v>36</v>
      </c>
      <c r="F87" s="132" t="str">
        <f>IF(NOT(SermentSentinelles[[#This Row],[Qu.]]&gt;=1),"OUI","NON")</f>
        <v>NON</v>
      </c>
      <c r="G87" s="1"/>
      <c r="H87" s="139">
        <f>IF(SermentSentinelles[[#This Row],[Qu.]]-1&lt;0,0,SermentSentinelles[[#This Row],[Qu.]]-1)</f>
        <v>0</v>
      </c>
      <c r="I87" s="141"/>
      <c r="J87" s="13"/>
    </row>
    <row r="88" spans="2:10" x14ac:dyDescent="0.25">
      <c r="B88" s="113">
        <v>86</v>
      </c>
      <c r="C88" s="114" t="s">
        <v>689</v>
      </c>
      <c r="D88" s="111">
        <v>1</v>
      </c>
      <c r="E88" s="112" t="s">
        <v>39</v>
      </c>
      <c r="F88" s="132" t="str">
        <f>IF(NOT(SermentSentinelles[[#This Row],[Qu.]]&gt;=1),"OUI","NON")</f>
        <v>NON</v>
      </c>
      <c r="G88" s="1"/>
      <c r="H88" s="139">
        <f>IF(SermentSentinelles[[#This Row],[Qu.]]-1&lt;0,0,SermentSentinelles[[#This Row],[Qu.]]-1)</f>
        <v>0</v>
      </c>
      <c r="I88" s="141"/>
      <c r="J88" s="13"/>
    </row>
    <row r="89" spans="2:10" x14ac:dyDescent="0.25">
      <c r="B89" s="115">
        <v>87</v>
      </c>
      <c r="C89" s="116" t="s">
        <v>690</v>
      </c>
      <c r="D89" s="111">
        <v>1</v>
      </c>
      <c r="E89" s="112" t="s">
        <v>36</v>
      </c>
      <c r="F89" s="132" t="str">
        <f>IF(NOT(SermentSentinelles[[#This Row],[Qu.]]&gt;=1),"OUI","NON")</f>
        <v>NON</v>
      </c>
      <c r="G89" s="1"/>
      <c r="H89" s="139">
        <f>IF(SermentSentinelles[[#This Row],[Qu.]]-1&lt;0,0,SermentSentinelles[[#This Row],[Qu.]]-1)</f>
        <v>0</v>
      </c>
      <c r="I89" s="141"/>
      <c r="J89" s="13"/>
    </row>
    <row r="90" spans="2:10" x14ac:dyDescent="0.25">
      <c r="B90" s="109">
        <v>88</v>
      </c>
      <c r="C90" s="110" t="s">
        <v>691</v>
      </c>
      <c r="D90" s="111">
        <v>1</v>
      </c>
      <c r="E90" s="112" t="s">
        <v>36</v>
      </c>
      <c r="F90" s="132" t="str">
        <f>IF(NOT(SermentSentinelles[[#This Row],[Qu.]]&gt;=1),"OUI","NON")</f>
        <v>NON</v>
      </c>
      <c r="G90" s="1"/>
      <c r="H90" s="139">
        <f>IF(SermentSentinelles[[#This Row],[Qu.]]-1&lt;0,0,SermentSentinelles[[#This Row],[Qu.]]-1)</f>
        <v>0</v>
      </c>
      <c r="I90" s="141"/>
      <c r="J90" s="13"/>
    </row>
    <row r="91" spans="2:10" x14ac:dyDescent="0.25">
      <c r="B91" s="115">
        <v>89</v>
      </c>
      <c r="C91" s="116" t="s">
        <v>692</v>
      </c>
      <c r="D91" s="111">
        <v>0</v>
      </c>
      <c r="E91" s="112" t="s">
        <v>50</v>
      </c>
      <c r="F91" s="132" t="str">
        <f>IF(NOT(SermentSentinelles[[#This Row],[Qu.]]&gt;=1),"OUI","NON")</f>
        <v>OUI</v>
      </c>
      <c r="G91" s="1"/>
      <c r="H91" s="139">
        <f>IF(SermentSentinelles[[#This Row],[Qu.]]-1&lt;0,0,SermentSentinelles[[#This Row],[Qu.]]-1)</f>
        <v>0</v>
      </c>
      <c r="I91" s="141"/>
      <c r="J91" s="13"/>
    </row>
    <row r="92" spans="2:10" x14ac:dyDescent="0.25">
      <c r="B92" s="113">
        <v>90</v>
      </c>
      <c r="C92" s="114" t="s">
        <v>693</v>
      </c>
      <c r="D92" s="111">
        <v>6</v>
      </c>
      <c r="E92" s="112" t="s">
        <v>32</v>
      </c>
      <c r="F92" s="132" t="str">
        <f>IF(NOT(SermentSentinelles[[#This Row],[Qu.]]&gt;=1),"OUI","NON")</f>
        <v>NON</v>
      </c>
      <c r="G92" s="1"/>
      <c r="H92" s="139">
        <f>IF(SermentSentinelles[[#This Row],[Qu.]]-1&lt;0,0,SermentSentinelles[[#This Row],[Qu.]]-1)</f>
        <v>5</v>
      </c>
      <c r="I92" s="141"/>
      <c r="J92" s="13"/>
    </row>
    <row r="93" spans="2:10" x14ac:dyDescent="0.25">
      <c r="B93" s="109">
        <v>91</v>
      </c>
      <c r="C93" s="110" t="s">
        <v>694</v>
      </c>
      <c r="D93" s="111">
        <v>5</v>
      </c>
      <c r="E93" s="112" t="s">
        <v>32</v>
      </c>
      <c r="F93" s="132" t="str">
        <f>IF(NOT(SermentSentinelles[[#This Row],[Qu.]]&gt;=1),"OUI","NON")</f>
        <v>NON</v>
      </c>
      <c r="G93" s="1"/>
      <c r="H93" s="139">
        <f>IF(SermentSentinelles[[#This Row],[Qu.]]-1&lt;0,0,SermentSentinelles[[#This Row],[Qu.]]-1)</f>
        <v>4</v>
      </c>
      <c r="I93" s="141"/>
      <c r="J93" s="13"/>
    </row>
    <row r="94" spans="2:10" x14ac:dyDescent="0.25">
      <c r="B94" s="113">
        <v>92</v>
      </c>
      <c r="C94" s="114" t="s">
        <v>695</v>
      </c>
      <c r="D94" s="111">
        <v>10</v>
      </c>
      <c r="E94" s="112" t="s">
        <v>32</v>
      </c>
      <c r="F94" s="132" t="str">
        <f>IF(NOT(SermentSentinelles[[#This Row],[Qu.]]&gt;=1),"OUI","NON")</f>
        <v>NON</v>
      </c>
      <c r="G94" s="1"/>
      <c r="H94" s="139">
        <f>IF(SermentSentinelles[[#This Row],[Qu.]]-1&lt;0,0,SermentSentinelles[[#This Row],[Qu.]]-1)</f>
        <v>9</v>
      </c>
      <c r="I94" s="141"/>
      <c r="J94" s="13"/>
    </row>
    <row r="95" spans="2:10" x14ac:dyDescent="0.25">
      <c r="B95" s="113">
        <v>93</v>
      </c>
      <c r="C95" s="114" t="s">
        <v>696</v>
      </c>
      <c r="D95" s="111">
        <v>4</v>
      </c>
      <c r="E95" s="112" t="s">
        <v>32</v>
      </c>
      <c r="F95" s="132" t="str">
        <f>IF(NOT(SermentSentinelles[[#This Row],[Qu.]]&gt;=1),"OUI","NON")</f>
        <v>NON</v>
      </c>
      <c r="G95" s="1"/>
      <c r="H95" s="139">
        <f>IF(SermentSentinelles[[#This Row],[Qu.]]-1&lt;0,0,SermentSentinelles[[#This Row],[Qu.]]-1)</f>
        <v>3</v>
      </c>
      <c r="I95" s="141"/>
      <c r="J95" s="13"/>
    </row>
    <row r="96" spans="2:10" x14ac:dyDescent="0.25">
      <c r="B96" s="113">
        <v>94</v>
      </c>
      <c r="C96" s="114" t="s">
        <v>697</v>
      </c>
      <c r="D96" s="111">
        <v>3</v>
      </c>
      <c r="E96" s="112" t="s">
        <v>32</v>
      </c>
      <c r="F96" s="132" t="str">
        <f>IF(NOT(SermentSentinelles[[#This Row],[Qu.]]&gt;=1),"OUI","NON")</f>
        <v>NON</v>
      </c>
      <c r="G96" s="1"/>
      <c r="H96" s="139">
        <f>IF(SermentSentinelles[[#This Row],[Qu.]]-1&lt;0,0,SermentSentinelles[[#This Row],[Qu.]]-1)</f>
        <v>2</v>
      </c>
      <c r="I96" s="141"/>
      <c r="J96" s="13"/>
    </row>
    <row r="97" spans="2:10" x14ac:dyDescent="0.25">
      <c r="B97" s="113">
        <v>95</v>
      </c>
      <c r="C97" s="114" t="s">
        <v>698</v>
      </c>
      <c r="D97" s="111">
        <v>6</v>
      </c>
      <c r="E97" s="112" t="s">
        <v>32</v>
      </c>
      <c r="F97" s="132" t="str">
        <f>IF(NOT(SermentSentinelles[[#This Row],[Qu.]]&gt;=1),"OUI","NON")</f>
        <v>NON</v>
      </c>
      <c r="G97" s="1"/>
      <c r="H97" s="139">
        <f>IF(SermentSentinelles[[#This Row],[Qu.]]-1&lt;0,0,SermentSentinelles[[#This Row],[Qu.]]-1)</f>
        <v>5</v>
      </c>
      <c r="I97" s="141"/>
      <c r="J97" s="13"/>
    </row>
    <row r="98" spans="2:10" x14ac:dyDescent="0.25">
      <c r="B98" s="115">
        <v>96</v>
      </c>
      <c r="C98" s="116" t="s">
        <v>699</v>
      </c>
      <c r="D98" s="111">
        <v>1</v>
      </c>
      <c r="E98" s="112" t="s">
        <v>50</v>
      </c>
      <c r="F98" s="132" t="str">
        <f>IF(NOT(SermentSentinelles[[#This Row],[Qu.]]&gt;=1),"OUI","NON")</f>
        <v>NON</v>
      </c>
      <c r="G98" s="1"/>
      <c r="H98" s="139">
        <f>IF(SermentSentinelles[[#This Row],[Qu.]]-1&lt;0,0,SermentSentinelles[[#This Row],[Qu.]]-1)</f>
        <v>0</v>
      </c>
      <c r="I98" s="141"/>
      <c r="J98" s="13"/>
    </row>
    <row r="99" spans="2:10" x14ac:dyDescent="0.25">
      <c r="B99" s="113">
        <v>97</v>
      </c>
      <c r="C99" s="114" t="s">
        <v>700</v>
      </c>
      <c r="D99" s="111">
        <v>1</v>
      </c>
      <c r="E99" s="112" t="s">
        <v>36</v>
      </c>
      <c r="F99" s="132" t="str">
        <f>IF(NOT(SermentSentinelles[[#This Row],[Qu.]]&gt;=1),"OUI","NON")</f>
        <v>NON</v>
      </c>
      <c r="G99" s="1"/>
      <c r="H99" s="139">
        <f>IF(SermentSentinelles[[#This Row],[Qu.]]-1&lt;0,0,SermentSentinelles[[#This Row],[Qu.]]-1)</f>
        <v>0</v>
      </c>
      <c r="I99" s="141"/>
      <c r="J99" s="13"/>
    </row>
    <row r="100" spans="2:10" x14ac:dyDescent="0.25">
      <c r="B100" s="113">
        <v>98</v>
      </c>
      <c r="C100" s="114" t="s">
        <v>701</v>
      </c>
      <c r="D100" s="111">
        <v>0</v>
      </c>
      <c r="E100" s="112" t="s">
        <v>39</v>
      </c>
      <c r="F100" s="132" t="str">
        <f>IF(NOT(SermentSentinelles[[#This Row],[Qu.]]&gt;=1),"OUI","NON")</f>
        <v>OUI</v>
      </c>
      <c r="G100" s="1"/>
      <c r="H100" s="139">
        <f>IF(SermentSentinelles[[#This Row],[Qu.]]-1&lt;0,0,SermentSentinelles[[#This Row],[Qu.]]-1)</f>
        <v>0</v>
      </c>
      <c r="I100" s="141"/>
      <c r="J100" s="13"/>
    </row>
    <row r="101" spans="2:10" x14ac:dyDescent="0.25">
      <c r="B101" s="113">
        <v>99</v>
      </c>
      <c r="C101" s="114" t="s">
        <v>702</v>
      </c>
      <c r="D101" s="111">
        <v>2</v>
      </c>
      <c r="E101" s="112" t="s">
        <v>32</v>
      </c>
      <c r="F101" s="132" t="str">
        <f>IF(NOT(SermentSentinelles[[#This Row],[Qu.]]&gt;=1),"OUI","NON")</f>
        <v>NON</v>
      </c>
      <c r="G101" s="1"/>
      <c r="H101" s="139">
        <f>IF(SermentSentinelles[[#This Row],[Qu.]]-1&lt;0,0,SermentSentinelles[[#This Row],[Qu.]]-1)</f>
        <v>1</v>
      </c>
      <c r="I101" s="141"/>
      <c r="J101" s="13"/>
    </row>
    <row r="102" spans="2:10" x14ac:dyDescent="0.25">
      <c r="B102" s="115">
        <v>100</v>
      </c>
      <c r="C102" s="116" t="s">
        <v>703</v>
      </c>
      <c r="D102" s="111">
        <v>3</v>
      </c>
      <c r="E102" s="112" t="s">
        <v>32</v>
      </c>
      <c r="F102" s="132" t="str">
        <f>IF(NOT(SermentSentinelles[[#This Row],[Qu.]]&gt;=1),"OUI","NON")</f>
        <v>NON</v>
      </c>
      <c r="G102" s="1"/>
      <c r="H102" s="139">
        <f>IF(SermentSentinelles[[#This Row],[Qu.]]-1&lt;0,0,SermentSentinelles[[#This Row],[Qu.]]-1)</f>
        <v>2</v>
      </c>
      <c r="I102" s="141"/>
      <c r="J102" s="13"/>
    </row>
    <row r="103" spans="2:10" x14ac:dyDescent="0.25">
      <c r="B103" s="113">
        <v>101</v>
      </c>
      <c r="C103" s="114" t="s">
        <v>704</v>
      </c>
      <c r="D103" s="111">
        <v>6</v>
      </c>
      <c r="E103" s="112" t="s">
        <v>32</v>
      </c>
      <c r="F103" s="132" t="str">
        <f>IF(NOT(SermentSentinelles[[#This Row],[Qu.]]&gt;=1),"OUI","NON")</f>
        <v>NON</v>
      </c>
      <c r="G103" s="1"/>
      <c r="H103" s="139">
        <f>IF(SermentSentinelles[[#This Row],[Qu.]]-1&lt;0,0,SermentSentinelles[[#This Row],[Qu.]]-1)</f>
        <v>5</v>
      </c>
      <c r="I103" s="141"/>
      <c r="J103" s="13"/>
    </row>
    <row r="104" spans="2:10" x14ac:dyDescent="0.25">
      <c r="B104" s="109">
        <v>102</v>
      </c>
      <c r="C104" s="110" t="s">
        <v>705</v>
      </c>
      <c r="D104" s="111">
        <v>4</v>
      </c>
      <c r="E104" s="112" t="s">
        <v>32</v>
      </c>
      <c r="F104" s="132" t="str">
        <f>IF(NOT(SermentSentinelles[[#This Row],[Qu.]]&gt;=1),"OUI","NON")</f>
        <v>NON</v>
      </c>
      <c r="G104" s="1"/>
      <c r="H104" s="139">
        <f>IF(SermentSentinelles[[#This Row],[Qu.]]-1&lt;0,0,SermentSentinelles[[#This Row],[Qu.]]-1)</f>
        <v>3</v>
      </c>
      <c r="I104" s="141"/>
      <c r="J104" s="13"/>
    </row>
    <row r="105" spans="2:10" x14ac:dyDescent="0.25">
      <c r="B105" s="113">
        <v>103</v>
      </c>
      <c r="C105" s="114" t="s">
        <v>706</v>
      </c>
      <c r="D105" s="111">
        <v>7</v>
      </c>
      <c r="E105" s="112" t="s">
        <v>32</v>
      </c>
      <c r="F105" s="132" t="str">
        <f>IF(NOT(SermentSentinelles[[#This Row],[Qu.]]&gt;=1),"OUI","NON")</f>
        <v>NON</v>
      </c>
      <c r="G105" s="1"/>
      <c r="H105" s="139">
        <f>IF(SermentSentinelles[[#This Row],[Qu.]]-1&lt;0,0,SermentSentinelles[[#This Row],[Qu.]]-1)</f>
        <v>6</v>
      </c>
      <c r="I105" s="141"/>
      <c r="J105" s="13"/>
    </row>
    <row r="106" spans="2:10" x14ac:dyDescent="0.25">
      <c r="B106" s="113">
        <v>104</v>
      </c>
      <c r="C106" s="114" t="s">
        <v>707</v>
      </c>
      <c r="D106" s="111">
        <v>0</v>
      </c>
      <c r="E106" s="112" t="s">
        <v>39</v>
      </c>
      <c r="F106" s="132" t="str">
        <f>IF(NOT(SermentSentinelles[[#This Row],[Qu.]]&gt;=1),"OUI","NON")</f>
        <v>OUI</v>
      </c>
      <c r="G106" s="1"/>
      <c r="H106" s="139">
        <f>IF(SermentSentinelles[[#This Row],[Qu.]]-1&lt;0,0,SermentSentinelles[[#This Row],[Qu.]]-1)</f>
        <v>0</v>
      </c>
      <c r="I106" s="141"/>
      <c r="J106" s="13"/>
    </row>
    <row r="107" spans="2:10" x14ac:dyDescent="0.25">
      <c r="B107" s="113">
        <v>105</v>
      </c>
      <c r="C107" s="114" t="s">
        <v>708</v>
      </c>
      <c r="D107" s="111">
        <v>6</v>
      </c>
      <c r="E107" s="112" t="s">
        <v>32</v>
      </c>
      <c r="F107" s="132" t="str">
        <f>IF(NOT(SermentSentinelles[[#This Row],[Qu.]]&gt;=1),"OUI","NON")</f>
        <v>NON</v>
      </c>
      <c r="G107" s="1"/>
      <c r="H107" s="139">
        <f>IF(SermentSentinelles[[#This Row],[Qu.]]-1&lt;0,0,SermentSentinelles[[#This Row],[Qu.]]-1)</f>
        <v>5</v>
      </c>
      <c r="I107" s="141"/>
      <c r="J107" s="13"/>
    </row>
    <row r="108" spans="2:10" x14ac:dyDescent="0.25">
      <c r="B108" s="113">
        <v>106</v>
      </c>
      <c r="C108" s="114" t="s">
        <v>709</v>
      </c>
      <c r="D108" s="111">
        <v>1</v>
      </c>
      <c r="E108" s="112" t="s">
        <v>36</v>
      </c>
      <c r="F108" s="132" t="str">
        <f>IF(NOT(SermentSentinelles[[#This Row],[Qu.]]&gt;=1),"OUI","NON")</f>
        <v>NON</v>
      </c>
      <c r="G108" s="1"/>
      <c r="H108" s="139">
        <f>IF(SermentSentinelles[[#This Row],[Qu.]]-1&lt;0,0,SermentSentinelles[[#This Row],[Qu.]]-1)</f>
        <v>0</v>
      </c>
      <c r="I108" s="141"/>
      <c r="J108" s="13"/>
    </row>
    <row r="109" spans="2:10" x14ac:dyDescent="0.25">
      <c r="B109" s="113">
        <v>107</v>
      </c>
      <c r="C109" s="114" t="s">
        <v>710</v>
      </c>
      <c r="D109" s="111">
        <v>1</v>
      </c>
      <c r="E109" s="112" t="s">
        <v>36</v>
      </c>
      <c r="F109" s="132" t="str">
        <f>IF(NOT(SermentSentinelles[[#This Row],[Qu.]]&gt;=1),"OUI","NON")</f>
        <v>NON</v>
      </c>
      <c r="G109" s="1"/>
      <c r="H109" s="139">
        <f>IF(SermentSentinelles[[#This Row],[Qu.]]-1&lt;0,0,SermentSentinelles[[#This Row],[Qu.]]-1)</f>
        <v>0</v>
      </c>
      <c r="I109" s="141"/>
      <c r="J109" s="13"/>
    </row>
    <row r="110" spans="2:10" x14ac:dyDescent="0.25">
      <c r="B110" s="109">
        <v>108</v>
      </c>
      <c r="C110" s="110" t="s">
        <v>711</v>
      </c>
      <c r="D110" s="111">
        <v>7</v>
      </c>
      <c r="E110" s="112" t="s">
        <v>32</v>
      </c>
      <c r="F110" s="132" t="str">
        <f>IF(NOT(SermentSentinelles[[#This Row],[Qu.]]&gt;=1),"OUI","NON")</f>
        <v>NON</v>
      </c>
      <c r="G110" s="1"/>
      <c r="H110" s="139">
        <f>IF(SermentSentinelles[[#This Row],[Qu.]]-1&lt;0,0,SermentSentinelles[[#This Row],[Qu.]]-1)</f>
        <v>6</v>
      </c>
      <c r="I110" s="141"/>
      <c r="J110" s="13"/>
    </row>
    <row r="111" spans="2:10" x14ac:dyDescent="0.25">
      <c r="B111" s="113">
        <v>109</v>
      </c>
      <c r="C111" s="114" t="s">
        <v>712</v>
      </c>
      <c r="D111" s="111">
        <v>1</v>
      </c>
      <c r="E111" s="112" t="s">
        <v>50</v>
      </c>
      <c r="F111" s="132" t="str">
        <f>IF(NOT(SermentSentinelles[[#This Row],[Qu.]]&gt;=1),"OUI","NON")</f>
        <v>NON</v>
      </c>
      <c r="G111" s="1"/>
      <c r="H111" s="139">
        <f>IF(SermentSentinelles[[#This Row],[Qu.]]-1&lt;0,0,SermentSentinelles[[#This Row],[Qu.]]-1)</f>
        <v>0</v>
      </c>
      <c r="I111" s="141"/>
      <c r="J111" s="13"/>
    </row>
    <row r="112" spans="2:10" x14ac:dyDescent="0.25">
      <c r="B112" s="113">
        <v>110</v>
      </c>
      <c r="C112" s="114" t="s">
        <v>713</v>
      </c>
      <c r="D112" s="111">
        <v>0</v>
      </c>
      <c r="E112" s="112" t="s">
        <v>50</v>
      </c>
      <c r="F112" s="132" t="str">
        <f>IF(NOT(SermentSentinelles[[#This Row],[Qu.]]&gt;=1),"OUI","NON")</f>
        <v>OUI</v>
      </c>
      <c r="G112" s="1"/>
      <c r="H112" s="139">
        <f>IF(SermentSentinelles[[#This Row],[Qu.]]-1&lt;0,0,SermentSentinelles[[#This Row],[Qu.]]-1)</f>
        <v>0</v>
      </c>
      <c r="I112" s="141"/>
      <c r="J112" s="13"/>
    </row>
    <row r="113" spans="2:10" x14ac:dyDescent="0.25">
      <c r="B113" s="113">
        <v>111</v>
      </c>
      <c r="C113" s="114" t="s">
        <v>714</v>
      </c>
      <c r="D113" s="111">
        <v>7</v>
      </c>
      <c r="E113" s="112" t="s">
        <v>32</v>
      </c>
      <c r="F113" s="132" t="str">
        <f>IF(NOT(SermentSentinelles[[#This Row],[Qu.]]&gt;=1),"OUI","NON")</f>
        <v>NON</v>
      </c>
      <c r="G113" s="1"/>
      <c r="H113" s="139">
        <f>IF(SermentSentinelles[[#This Row],[Qu.]]-1&lt;0,0,SermentSentinelles[[#This Row],[Qu.]]-1)</f>
        <v>6</v>
      </c>
      <c r="I113" s="141"/>
      <c r="J113" s="13"/>
    </row>
    <row r="114" spans="2:10" x14ac:dyDescent="0.25">
      <c r="B114" s="109">
        <v>112</v>
      </c>
      <c r="C114" s="110" t="s">
        <v>715</v>
      </c>
      <c r="D114" s="111">
        <v>1</v>
      </c>
      <c r="E114" s="112" t="s">
        <v>36</v>
      </c>
      <c r="F114" s="132" t="str">
        <f>IF(NOT(SermentSentinelles[[#This Row],[Qu.]]&gt;=1),"OUI","NON")</f>
        <v>NON</v>
      </c>
      <c r="G114" s="1"/>
      <c r="H114" s="139">
        <f>IF(SermentSentinelles[[#This Row],[Qu.]]-1&lt;0,0,SermentSentinelles[[#This Row],[Qu.]]-1)</f>
        <v>0</v>
      </c>
      <c r="I114" s="141"/>
      <c r="J114" s="13"/>
    </row>
    <row r="115" spans="2:10" x14ac:dyDescent="0.25">
      <c r="B115" s="115">
        <v>113</v>
      </c>
      <c r="C115" s="116" t="s">
        <v>716</v>
      </c>
      <c r="D115" s="111">
        <v>1</v>
      </c>
      <c r="E115" s="112" t="s">
        <v>50</v>
      </c>
      <c r="F115" s="132" t="str">
        <f>IF(NOT(SermentSentinelles[[#This Row],[Qu.]]&gt;=1),"OUI","NON")</f>
        <v>NON</v>
      </c>
      <c r="G115" s="1"/>
      <c r="H115" s="139">
        <f>IF(SermentSentinelles[[#This Row],[Qu.]]-1&lt;0,0,SermentSentinelles[[#This Row],[Qu.]]-1)</f>
        <v>0</v>
      </c>
      <c r="I115" s="141"/>
      <c r="J115" s="13"/>
    </row>
    <row r="116" spans="2:10" x14ac:dyDescent="0.25">
      <c r="B116" s="115">
        <v>114</v>
      </c>
      <c r="C116" s="116" t="s">
        <v>717</v>
      </c>
      <c r="D116" s="111">
        <v>1</v>
      </c>
      <c r="E116" s="112" t="s">
        <v>36</v>
      </c>
      <c r="F116" s="132" t="str">
        <f>IF(NOT(SermentSentinelles[[#This Row],[Qu.]]&gt;=1),"OUI","NON")</f>
        <v>NON</v>
      </c>
      <c r="G116" s="1"/>
      <c r="H116" s="139">
        <f>IF(SermentSentinelles[[#This Row],[Qu.]]-1&lt;0,0,SermentSentinelles[[#This Row],[Qu.]]-1)</f>
        <v>0</v>
      </c>
      <c r="I116" s="141"/>
      <c r="J116" s="13"/>
    </row>
    <row r="117" spans="2:10" x14ac:dyDescent="0.25">
      <c r="B117" s="113">
        <v>115</v>
      </c>
      <c r="C117" s="114" t="s">
        <v>718</v>
      </c>
      <c r="D117" s="111">
        <v>2</v>
      </c>
      <c r="E117" s="112" t="s">
        <v>36</v>
      </c>
      <c r="F117" s="132" t="str">
        <f>IF(NOT(SermentSentinelles[[#This Row],[Qu.]]&gt;=1),"OUI","NON")</f>
        <v>NON</v>
      </c>
      <c r="G117" s="1"/>
      <c r="H117" s="139">
        <f>IF(SermentSentinelles[[#This Row],[Qu.]]-1&lt;0,0,SermentSentinelles[[#This Row],[Qu.]]-1)</f>
        <v>1</v>
      </c>
      <c r="I117" s="141"/>
      <c r="J117" s="13"/>
    </row>
    <row r="118" spans="2:10" x14ac:dyDescent="0.25">
      <c r="B118" s="115">
        <v>116</v>
      </c>
      <c r="C118" s="116" t="s">
        <v>719</v>
      </c>
      <c r="D118" s="111">
        <v>1</v>
      </c>
      <c r="E118" s="112" t="s">
        <v>36</v>
      </c>
      <c r="F118" s="132" t="str">
        <f>IF(NOT(SermentSentinelles[[#This Row],[Qu.]]&gt;=1),"OUI","NON")</f>
        <v>NON</v>
      </c>
      <c r="G118" s="1"/>
      <c r="H118" s="139">
        <f>IF(SermentSentinelles[[#This Row],[Qu.]]-1&lt;0,0,SermentSentinelles[[#This Row],[Qu.]]-1)</f>
        <v>0</v>
      </c>
      <c r="I118" s="141"/>
      <c r="J118" s="13"/>
    </row>
    <row r="119" spans="2:10" x14ac:dyDescent="0.25">
      <c r="B119" s="113">
        <v>117</v>
      </c>
      <c r="C119" s="114" t="s">
        <v>720</v>
      </c>
      <c r="D119" s="111">
        <v>4</v>
      </c>
      <c r="E119" s="112" t="s">
        <v>32</v>
      </c>
      <c r="F119" s="132" t="str">
        <f>IF(NOT(SermentSentinelles[[#This Row],[Qu.]]&gt;=1),"OUI","NON")</f>
        <v>NON</v>
      </c>
      <c r="G119" s="1"/>
      <c r="H119" s="139">
        <f>IF(SermentSentinelles[[#This Row],[Qu.]]-1&lt;0,0,SermentSentinelles[[#This Row],[Qu.]]-1)</f>
        <v>3</v>
      </c>
      <c r="I119" s="141"/>
      <c r="J119" s="13"/>
    </row>
    <row r="120" spans="2:10" x14ac:dyDescent="0.25">
      <c r="B120" s="113">
        <v>118</v>
      </c>
      <c r="C120" s="114" t="s">
        <v>721</v>
      </c>
      <c r="D120" s="111">
        <v>1</v>
      </c>
      <c r="E120" s="112" t="s">
        <v>36</v>
      </c>
      <c r="F120" s="132" t="str">
        <f>IF(NOT(SermentSentinelles[[#This Row],[Qu.]]&gt;=1),"OUI","NON")</f>
        <v>NON</v>
      </c>
      <c r="G120" s="1"/>
      <c r="H120" s="139">
        <f>IF(SermentSentinelles[[#This Row],[Qu.]]-1&lt;0,0,SermentSentinelles[[#This Row],[Qu.]]-1)</f>
        <v>0</v>
      </c>
      <c r="I120" s="141"/>
      <c r="J120" s="13"/>
    </row>
    <row r="121" spans="2:10" x14ac:dyDescent="0.25">
      <c r="B121" s="113">
        <v>119</v>
      </c>
      <c r="C121" s="114" t="s">
        <v>722</v>
      </c>
      <c r="D121" s="111">
        <v>1</v>
      </c>
      <c r="E121" s="112" t="s">
        <v>50</v>
      </c>
      <c r="F121" s="132" t="str">
        <f>IF(NOT(SermentSentinelles[[#This Row],[Qu.]]&gt;=1),"OUI","NON")</f>
        <v>NON</v>
      </c>
      <c r="G121" s="1"/>
      <c r="H121" s="139">
        <f>IF(SermentSentinelles[[#This Row],[Qu.]]-1&lt;0,0,SermentSentinelles[[#This Row],[Qu.]]-1)</f>
        <v>0</v>
      </c>
      <c r="I121" s="141">
        <v>1</v>
      </c>
      <c r="J121" s="13"/>
    </row>
    <row r="122" spans="2:10" x14ac:dyDescent="0.25">
      <c r="B122" s="113">
        <v>120</v>
      </c>
      <c r="C122" s="114" t="s">
        <v>723</v>
      </c>
      <c r="D122" s="111">
        <v>5</v>
      </c>
      <c r="E122" s="112" t="s">
        <v>32</v>
      </c>
      <c r="F122" s="132" t="str">
        <f>IF(NOT(SermentSentinelles[[#This Row],[Qu.]]&gt;=1),"OUI","NON")</f>
        <v>NON</v>
      </c>
      <c r="G122" s="1"/>
      <c r="H122" s="139">
        <f>IF(SermentSentinelles[[#This Row],[Qu.]]-1&lt;0,0,SermentSentinelles[[#This Row],[Qu.]]-1)</f>
        <v>4</v>
      </c>
      <c r="I122" s="141"/>
      <c r="J122" s="13"/>
    </row>
    <row r="123" spans="2:10" x14ac:dyDescent="0.25">
      <c r="B123" s="115">
        <v>121</v>
      </c>
      <c r="C123" s="116" t="s">
        <v>724</v>
      </c>
      <c r="D123" s="111">
        <v>1</v>
      </c>
      <c r="E123" s="112" t="s">
        <v>36</v>
      </c>
      <c r="F123" s="132" t="str">
        <f>IF(NOT(SermentSentinelles[[#This Row],[Qu.]]&gt;=1),"OUI","NON")</f>
        <v>NON</v>
      </c>
      <c r="G123" s="1"/>
      <c r="H123" s="139">
        <f>IF(SermentSentinelles[[#This Row],[Qu.]]-1&lt;0,0,SermentSentinelles[[#This Row],[Qu.]]-1)</f>
        <v>0</v>
      </c>
      <c r="I123" s="141"/>
      <c r="J123" s="13"/>
    </row>
    <row r="124" spans="2:10" x14ac:dyDescent="0.25">
      <c r="B124" s="113">
        <v>122</v>
      </c>
      <c r="C124" s="114" t="s">
        <v>725</v>
      </c>
      <c r="D124" s="111">
        <v>1</v>
      </c>
      <c r="E124" s="112" t="s">
        <v>36</v>
      </c>
      <c r="F124" s="132" t="str">
        <f>IF(NOT(SermentSentinelles[[#This Row],[Qu.]]&gt;=1),"OUI","NON")</f>
        <v>NON</v>
      </c>
      <c r="G124" s="1"/>
      <c r="H124" s="139">
        <f>IF(SermentSentinelles[[#This Row],[Qu.]]-1&lt;0,0,SermentSentinelles[[#This Row],[Qu.]]-1)</f>
        <v>0</v>
      </c>
      <c r="I124" s="141"/>
      <c r="J124" s="13"/>
    </row>
    <row r="125" spans="2:10" x14ac:dyDescent="0.25">
      <c r="B125" s="113">
        <v>123</v>
      </c>
      <c r="C125" s="114" t="s">
        <v>726</v>
      </c>
      <c r="D125" s="111">
        <v>2</v>
      </c>
      <c r="E125" s="112" t="s">
        <v>32</v>
      </c>
      <c r="F125" s="132" t="str">
        <f>IF(NOT(SermentSentinelles[[#This Row],[Qu.]]&gt;=1),"OUI","NON")</f>
        <v>NON</v>
      </c>
      <c r="G125" s="1"/>
      <c r="H125" s="139">
        <f>IF(SermentSentinelles[[#This Row],[Qu.]]-1&lt;0,0,SermentSentinelles[[#This Row],[Qu.]]-1)</f>
        <v>1</v>
      </c>
      <c r="I125" s="141"/>
      <c r="J125" s="13"/>
    </row>
    <row r="126" spans="2:10" x14ac:dyDescent="0.25">
      <c r="B126" s="115">
        <v>124</v>
      </c>
      <c r="C126" s="116" t="s">
        <v>727</v>
      </c>
      <c r="D126" s="111">
        <v>4</v>
      </c>
      <c r="E126" s="112" t="s">
        <v>32</v>
      </c>
      <c r="F126" s="132" t="str">
        <f>IF(NOT(SermentSentinelles[[#This Row],[Qu.]]&gt;=1),"OUI","NON")</f>
        <v>NON</v>
      </c>
      <c r="G126" s="1"/>
      <c r="H126" s="139">
        <f>IF(SermentSentinelles[[#This Row],[Qu.]]-1&lt;0,0,SermentSentinelles[[#This Row],[Qu.]]-1)</f>
        <v>3</v>
      </c>
      <c r="I126" s="141"/>
      <c r="J126" s="13"/>
    </row>
    <row r="127" spans="2:10" x14ac:dyDescent="0.25">
      <c r="B127" s="113">
        <v>125</v>
      </c>
      <c r="C127" s="114" t="s">
        <v>728</v>
      </c>
      <c r="D127" s="111">
        <v>0</v>
      </c>
      <c r="E127" s="112" t="s">
        <v>50</v>
      </c>
      <c r="F127" s="132" t="str">
        <f>IF(NOT(SermentSentinelles[[#This Row],[Qu.]]&gt;=1),"OUI","NON")</f>
        <v>OUI</v>
      </c>
      <c r="G127" s="1"/>
      <c r="H127" s="139">
        <f>IF(SermentSentinelles[[#This Row],[Qu.]]-1&lt;0,0,SermentSentinelles[[#This Row],[Qu.]]-1)</f>
        <v>0</v>
      </c>
      <c r="I127" s="141"/>
      <c r="J127" s="13"/>
    </row>
    <row r="128" spans="2:10" x14ac:dyDescent="0.25">
      <c r="B128" s="113">
        <v>126</v>
      </c>
      <c r="C128" s="114" t="s">
        <v>729</v>
      </c>
      <c r="D128" s="111">
        <v>1</v>
      </c>
      <c r="E128" s="112" t="s">
        <v>39</v>
      </c>
      <c r="F128" s="132" t="str">
        <f>IF(NOT(SermentSentinelles[[#This Row],[Qu.]]&gt;=1),"OUI","NON")</f>
        <v>NON</v>
      </c>
      <c r="G128" s="1"/>
      <c r="H128" s="139">
        <f>IF(SermentSentinelles[[#This Row],[Qu.]]-1&lt;0,0,SermentSentinelles[[#This Row],[Qu.]]-1)</f>
        <v>0</v>
      </c>
      <c r="I128" s="141"/>
      <c r="J128" s="13"/>
    </row>
    <row r="129" spans="2:10" x14ac:dyDescent="0.25">
      <c r="B129" s="109">
        <v>127</v>
      </c>
      <c r="C129" s="110" t="s">
        <v>730</v>
      </c>
      <c r="D129" s="111">
        <v>1</v>
      </c>
      <c r="E129" s="112" t="s">
        <v>36</v>
      </c>
      <c r="F129" s="132" t="str">
        <f>IF(NOT(SermentSentinelles[[#This Row],[Qu.]]&gt;=1),"OUI","NON")</f>
        <v>NON</v>
      </c>
      <c r="G129" s="1"/>
      <c r="H129" s="139">
        <f>IF(SermentSentinelles[[#This Row],[Qu.]]-1&lt;0,0,SermentSentinelles[[#This Row],[Qu.]]-1)</f>
        <v>0</v>
      </c>
      <c r="I129" s="141"/>
      <c r="J129" s="13"/>
    </row>
    <row r="130" spans="2:10" x14ac:dyDescent="0.25">
      <c r="B130" s="115">
        <v>128</v>
      </c>
      <c r="C130" s="116" t="s">
        <v>731</v>
      </c>
      <c r="D130" s="111">
        <v>1</v>
      </c>
      <c r="E130" s="112" t="s">
        <v>36</v>
      </c>
      <c r="F130" s="132" t="str">
        <f>IF(NOT(SermentSentinelles[[#This Row],[Qu.]]&gt;=1),"OUI","NON")</f>
        <v>NON</v>
      </c>
      <c r="G130" s="1"/>
      <c r="H130" s="139">
        <f>IF(SermentSentinelles[[#This Row],[Qu.]]-1&lt;0,0,SermentSentinelles[[#This Row],[Qu.]]-1)</f>
        <v>0</v>
      </c>
      <c r="I130" s="141"/>
      <c r="J130" s="13"/>
    </row>
    <row r="131" spans="2:10" x14ac:dyDescent="0.25">
      <c r="B131" s="113">
        <v>129</v>
      </c>
      <c r="C131" s="114" t="s">
        <v>732</v>
      </c>
      <c r="D131" s="111">
        <v>4</v>
      </c>
      <c r="E131" s="112" t="s">
        <v>32</v>
      </c>
      <c r="F131" s="132" t="str">
        <f>IF(NOT(SermentSentinelles[[#This Row],[Qu.]]&gt;=1),"OUI","NON")</f>
        <v>NON</v>
      </c>
      <c r="G131" s="1"/>
      <c r="H131" s="139">
        <f>IF(SermentSentinelles[[#This Row],[Qu.]]-1&lt;0,0,SermentSentinelles[[#This Row],[Qu.]]-1)</f>
        <v>3</v>
      </c>
      <c r="I131" s="141">
        <v>1</v>
      </c>
      <c r="J131" s="13"/>
    </row>
    <row r="132" spans="2:10" x14ac:dyDescent="0.25">
      <c r="B132" s="113">
        <v>130</v>
      </c>
      <c r="C132" s="114" t="s">
        <v>733</v>
      </c>
      <c r="D132" s="111">
        <v>3</v>
      </c>
      <c r="E132" s="112" t="s">
        <v>32</v>
      </c>
      <c r="F132" s="132" t="str">
        <f>IF(NOT(SermentSentinelles[[#This Row],[Qu.]]&gt;=1),"OUI","NON")</f>
        <v>NON</v>
      </c>
      <c r="G132" s="1"/>
      <c r="H132" s="139">
        <f>IF(SermentSentinelles[[#This Row],[Qu.]]-1&lt;0,0,SermentSentinelles[[#This Row],[Qu.]]-1)</f>
        <v>2</v>
      </c>
      <c r="I132" s="141"/>
      <c r="J132" s="13"/>
    </row>
    <row r="133" spans="2:10" x14ac:dyDescent="0.25">
      <c r="B133" s="113">
        <v>131</v>
      </c>
      <c r="C133" s="114" t="s">
        <v>734</v>
      </c>
      <c r="D133" s="111">
        <v>1</v>
      </c>
      <c r="E133" s="112" t="s">
        <v>36</v>
      </c>
      <c r="F133" s="132" t="str">
        <f>IF(NOT(SermentSentinelles[[#This Row],[Qu.]]&gt;=1),"OUI","NON")</f>
        <v>NON</v>
      </c>
      <c r="G133" s="1"/>
      <c r="H133" s="139">
        <f>IF(SermentSentinelles[[#This Row],[Qu.]]-1&lt;0,0,SermentSentinelles[[#This Row],[Qu.]]-1)</f>
        <v>0</v>
      </c>
      <c r="I133" s="141">
        <v>1</v>
      </c>
      <c r="J133" s="13"/>
    </row>
    <row r="134" spans="2:10" x14ac:dyDescent="0.25">
      <c r="B134" s="115">
        <v>132</v>
      </c>
      <c r="C134" s="116" t="s">
        <v>735</v>
      </c>
      <c r="D134" s="111">
        <v>1</v>
      </c>
      <c r="E134" s="112" t="s">
        <v>50</v>
      </c>
      <c r="F134" s="132" t="str">
        <f>IF(NOT(SermentSentinelles[[#This Row],[Qu.]]&gt;=1),"OUI","NON")</f>
        <v>NON</v>
      </c>
      <c r="G134" s="1"/>
      <c r="H134" s="139">
        <f>IF(SermentSentinelles[[#This Row],[Qu.]]-1&lt;0,0,SermentSentinelles[[#This Row],[Qu.]]-1)</f>
        <v>0</v>
      </c>
      <c r="I134" s="141"/>
      <c r="J134" s="13"/>
    </row>
    <row r="135" spans="2:10" x14ac:dyDescent="0.25">
      <c r="B135" s="113">
        <v>133</v>
      </c>
      <c r="C135" s="114" t="s">
        <v>736</v>
      </c>
      <c r="D135" s="111">
        <v>1</v>
      </c>
      <c r="E135" s="112" t="s">
        <v>36</v>
      </c>
      <c r="F135" s="132" t="str">
        <f>IF(NOT(SermentSentinelles[[#This Row],[Qu.]]&gt;=1),"OUI","NON")</f>
        <v>NON</v>
      </c>
      <c r="G135" s="1"/>
      <c r="H135" s="139">
        <f>IF(SermentSentinelles[[#This Row],[Qu.]]-1&lt;0,0,SermentSentinelles[[#This Row],[Qu.]]-1)</f>
        <v>0</v>
      </c>
      <c r="I135" s="141"/>
      <c r="J135" s="13"/>
    </row>
    <row r="136" spans="2:10" x14ac:dyDescent="0.25">
      <c r="B136" s="115">
        <v>134</v>
      </c>
      <c r="C136" s="116" t="s">
        <v>737</v>
      </c>
      <c r="D136" s="111">
        <v>3</v>
      </c>
      <c r="E136" s="112" t="s">
        <v>32</v>
      </c>
      <c r="F136" s="132" t="str">
        <f>IF(NOT(SermentSentinelles[[#This Row],[Qu.]]&gt;=1),"OUI","NON")</f>
        <v>NON</v>
      </c>
      <c r="G136" s="1"/>
      <c r="H136" s="139">
        <f>IF(SermentSentinelles[[#This Row],[Qu.]]-1&lt;0,0,SermentSentinelles[[#This Row],[Qu.]]-1)</f>
        <v>2</v>
      </c>
      <c r="I136" s="141"/>
      <c r="J136" s="13"/>
    </row>
    <row r="137" spans="2:10" x14ac:dyDescent="0.25">
      <c r="B137" s="113">
        <v>135</v>
      </c>
      <c r="C137" s="114" t="s">
        <v>738</v>
      </c>
      <c r="D137" s="111">
        <v>5</v>
      </c>
      <c r="E137" s="112" t="s">
        <v>32</v>
      </c>
      <c r="F137" s="132" t="str">
        <f>IF(NOT(SermentSentinelles[[#This Row],[Qu.]]&gt;=1),"OUI","NON")</f>
        <v>NON</v>
      </c>
      <c r="G137" s="1"/>
      <c r="H137" s="139">
        <f>IF(SermentSentinelles[[#This Row],[Qu.]]-1&lt;0,0,SermentSentinelles[[#This Row],[Qu.]]-1)</f>
        <v>4</v>
      </c>
      <c r="I137" s="141"/>
      <c r="J137" s="13"/>
    </row>
    <row r="138" spans="2:10" x14ac:dyDescent="0.25">
      <c r="B138" s="115">
        <v>136</v>
      </c>
      <c r="C138" s="116" t="s">
        <v>739</v>
      </c>
      <c r="D138" s="111">
        <v>1</v>
      </c>
      <c r="E138" s="112" t="s">
        <v>32</v>
      </c>
      <c r="F138" s="132" t="str">
        <f>IF(NOT(SermentSentinelles[[#This Row],[Qu.]]&gt;=1),"OUI","NON")</f>
        <v>NON</v>
      </c>
      <c r="G138" s="1"/>
      <c r="H138" s="139">
        <f>IF(SermentSentinelles[[#This Row],[Qu.]]-1&lt;0,0,SermentSentinelles[[#This Row],[Qu.]]-1)</f>
        <v>0</v>
      </c>
      <c r="I138" s="141"/>
      <c r="J138" s="13"/>
    </row>
    <row r="139" spans="2:10" x14ac:dyDescent="0.25">
      <c r="B139" s="113">
        <v>137</v>
      </c>
      <c r="C139" s="114" t="s">
        <v>740</v>
      </c>
      <c r="D139" s="111">
        <v>2</v>
      </c>
      <c r="E139" s="112" t="s">
        <v>32</v>
      </c>
      <c r="F139" s="132" t="str">
        <f>IF(NOT(SermentSentinelles[[#This Row],[Qu.]]&gt;=1),"OUI","NON")</f>
        <v>NON</v>
      </c>
      <c r="G139" s="1"/>
      <c r="H139" s="139">
        <f>IF(SermentSentinelles[[#This Row],[Qu.]]-1&lt;0,0,SermentSentinelles[[#This Row],[Qu.]]-1)</f>
        <v>1</v>
      </c>
      <c r="I139" s="141"/>
      <c r="J139" s="13"/>
    </row>
    <row r="140" spans="2:10" x14ac:dyDescent="0.25">
      <c r="B140" s="109">
        <v>138</v>
      </c>
      <c r="C140" s="110" t="s">
        <v>741</v>
      </c>
      <c r="D140" s="111">
        <v>0</v>
      </c>
      <c r="E140" s="112" t="s">
        <v>39</v>
      </c>
      <c r="F140" s="132" t="str">
        <f>IF(NOT(SermentSentinelles[[#This Row],[Qu.]]&gt;=1),"OUI","NON")</f>
        <v>OUI</v>
      </c>
      <c r="G140" s="1"/>
      <c r="H140" s="139">
        <f>IF(SermentSentinelles[[#This Row],[Qu.]]-1&lt;0,0,SermentSentinelles[[#This Row],[Qu.]]-1)</f>
        <v>0</v>
      </c>
      <c r="I140" s="141"/>
      <c r="J140" s="13"/>
    </row>
    <row r="141" spans="2:10" x14ac:dyDescent="0.25">
      <c r="B141" s="109">
        <v>139</v>
      </c>
      <c r="C141" s="110" t="s">
        <v>742</v>
      </c>
      <c r="D141" s="111">
        <v>1</v>
      </c>
      <c r="E141" s="112" t="s">
        <v>36</v>
      </c>
      <c r="F141" s="132" t="str">
        <f>IF(NOT(SermentSentinelles[[#This Row],[Qu.]]&gt;=1),"OUI","NON")</f>
        <v>NON</v>
      </c>
      <c r="G141" s="1"/>
      <c r="H141" s="139">
        <f>IF(SermentSentinelles[[#This Row],[Qu.]]-1&lt;0,0,SermentSentinelles[[#This Row],[Qu.]]-1)</f>
        <v>0</v>
      </c>
      <c r="I141" s="141"/>
      <c r="J141" s="13"/>
    </row>
    <row r="142" spans="2:10" x14ac:dyDescent="0.25">
      <c r="B142" s="113">
        <v>140</v>
      </c>
      <c r="C142" s="114" t="s">
        <v>743</v>
      </c>
      <c r="D142" s="111">
        <v>0</v>
      </c>
      <c r="E142" s="112" t="s">
        <v>50</v>
      </c>
      <c r="F142" s="132" t="str">
        <f>IF(NOT(SermentSentinelles[[#This Row],[Qu.]]&gt;=1),"OUI","NON")</f>
        <v>OUI</v>
      </c>
      <c r="G142" s="1"/>
      <c r="H142" s="139">
        <f>IF(SermentSentinelles[[#This Row],[Qu.]]-1&lt;0,0,SermentSentinelles[[#This Row],[Qu.]]-1)</f>
        <v>0</v>
      </c>
      <c r="I142" s="141"/>
      <c r="J142" s="13"/>
    </row>
    <row r="143" spans="2:10" x14ac:dyDescent="0.25">
      <c r="B143" s="115">
        <v>141</v>
      </c>
      <c r="C143" s="116" t="s">
        <v>744</v>
      </c>
      <c r="D143" s="111">
        <v>4</v>
      </c>
      <c r="E143" s="112" t="s">
        <v>32</v>
      </c>
      <c r="F143" s="132" t="str">
        <f>IF(NOT(SermentSentinelles[[#This Row],[Qu.]]&gt;=1),"OUI","NON")</f>
        <v>NON</v>
      </c>
      <c r="G143" s="1"/>
      <c r="H143" s="139">
        <f>IF(SermentSentinelles[[#This Row],[Qu.]]-1&lt;0,0,SermentSentinelles[[#This Row],[Qu.]]-1)</f>
        <v>3</v>
      </c>
      <c r="I143" s="141"/>
      <c r="J143" s="13"/>
    </row>
    <row r="144" spans="2:10" x14ac:dyDescent="0.25">
      <c r="B144" s="115">
        <v>142</v>
      </c>
      <c r="C144" s="116" t="s">
        <v>745</v>
      </c>
      <c r="D144" s="111">
        <v>4</v>
      </c>
      <c r="E144" s="112" t="s">
        <v>32</v>
      </c>
      <c r="F144" s="132" t="str">
        <f>IF(NOT(SermentSentinelles[[#This Row],[Qu.]]&gt;=1),"OUI","NON")</f>
        <v>NON</v>
      </c>
      <c r="G144" s="1"/>
      <c r="H144" s="139">
        <f>IF(SermentSentinelles[[#This Row],[Qu.]]-1&lt;0,0,SermentSentinelles[[#This Row],[Qu.]]-1)</f>
        <v>3</v>
      </c>
      <c r="I144" s="141"/>
      <c r="J144" s="13"/>
    </row>
    <row r="145" spans="2:10" x14ac:dyDescent="0.25">
      <c r="B145" s="115">
        <v>143</v>
      </c>
      <c r="C145" s="116" t="s">
        <v>746</v>
      </c>
      <c r="D145" s="111">
        <v>2</v>
      </c>
      <c r="E145" s="112" t="s">
        <v>36</v>
      </c>
      <c r="F145" s="132" t="str">
        <f>IF(NOT(SermentSentinelles[[#This Row],[Qu.]]&gt;=1),"OUI","NON")</f>
        <v>NON</v>
      </c>
      <c r="G145" s="1"/>
      <c r="H145" s="139">
        <f>IF(SermentSentinelles[[#This Row],[Qu.]]-1&lt;0,0,SermentSentinelles[[#This Row],[Qu.]]-1)</f>
        <v>1</v>
      </c>
      <c r="I145" s="141"/>
      <c r="J145" s="13"/>
    </row>
    <row r="146" spans="2:10" x14ac:dyDescent="0.25">
      <c r="B146" s="113">
        <v>144</v>
      </c>
      <c r="C146" s="114" t="s">
        <v>747</v>
      </c>
      <c r="D146" s="111">
        <v>1</v>
      </c>
      <c r="E146" s="112" t="s">
        <v>50</v>
      </c>
      <c r="F146" s="132" t="str">
        <f>IF(NOT(SermentSentinelles[[#This Row],[Qu.]]&gt;=1),"OUI","NON")</f>
        <v>NON</v>
      </c>
      <c r="G146" s="1"/>
      <c r="H146" s="139">
        <f>IF(SermentSentinelles[[#This Row],[Qu.]]-1&lt;0,0,SermentSentinelles[[#This Row],[Qu.]]-1)</f>
        <v>0</v>
      </c>
      <c r="I146" s="141"/>
      <c r="J146" s="13"/>
    </row>
    <row r="147" spans="2:10" x14ac:dyDescent="0.25">
      <c r="B147" s="109">
        <v>145</v>
      </c>
      <c r="C147" s="110" t="s">
        <v>748</v>
      </c>
      <c r="D147" s="111">
        <v>6</v>
      </c>
      <c r="E147" s="112" t="s">
        <v>32</v>
      </c>
      <c r="F147" s="132" t="str">
        <f>IF(NOT(SermentSentinelles[[#This Row],[Qu.]]&gt;=1),"OUI","NON")</f>
        <v>NON</v>
      </c>
      <c r="G147" s="1"/>
      <c r="H147" s="139">
        <f>IF(SermentSentinelles[[#This Row],[Qu.]]-1&lt;0,0,SermentSentinelles[[#This Row],[Qu.]]-1)</f>
        <v>5</v>
      </c>
      <c r="I147" s="141"/>
      <c r="J147" s="13"/>
    </row>
    <row r="148" spans="2:10" x14ac:dyDescent="0.25">
      <c r="B148" s="113">
        <v>146</v>
      </c>
      <c r="C148" s="114" t="s">
        <v>749</v>
      </c>
      <c r="D148" s="111">
        <v>4</v>
      </c>
      <c r="E148" s="112" t="s">
        <v>32</v>
      </c>
      <c r="F148" s="132" t="str">
        <f>IF(NOT(SermentSentinelles[[#This Row],[Qu.]]&gt;=1),"OUI","NON")</f>
        <v>NON</v>
      </c>
      <c r="G148" s="1"/>
      <c r="H148" s="139">
        <f>IF(SermentSentinelles[[#This Row],[Qu.]]-1&lt;0,0,SermentSentinelles[[#This Row],[Qu.]]-1)</f>
        <v>3</v>
      </c>
      <c r="I148" s="141"/>
      <c r="J148" s="13"/>
    </row>
    <row r="149" spans="2:10" x14ac:dyDescent="0.25">
      <c r="B149" s="113">
        <v>147</v>
      </c>
      <c r="C149" s="114" t="s">
        <v>750</v>
      </c>
      <c r="D149" s="111">
        <v>1</v>
      </c>
      <c r="E149" s="112" t="s">
        <v>50</v>
      </c>
      <c r="F149" s="132" t="str">
        <f>IF(NOT(SermentSentinelles[[#This Row],[Qu.]]&gt;=1),"OUI","NON")</f>
        <v>NON</v>
      </c>
      <c r="G149" s="1"/>
      <c r="H149" s="139">
        <f>IF(SermentSentinelles[[#This Row],[Qu.]]-1&lt;0,0,SermentSentinelles[[#This Row],[Qu.]]-1)</f>
        <v>0</v>
      </c>
      <c r="I149" s="141"/>
      <c r="J149" s="13"/>
    </row>
    <row r="150" spans="2:10" x14ac:dyDescent="0.25">
      <c r="B150" s="109">
        <v>148</v>
      </c>
      <c r="C150" s="110" t="s">
        <v>751</v>
      </c>
      <c r="D150" s="111">
        <v>1</v>
      </c>
      <c r="E150" s="112" t="s">
        <v>36</v>
      </c>
      <c r="F150" s="132" t="str">
        <f>IF(NOT(SermentSentinelles[[#This Row],[Qu.]]&gt;=1),"OUI","NON")</f>
        <v>NON</v>
      </c>
      <c r="G150" s="1"/>
      <c r="H150" s="139">
        <f>IF(SermentSentinelles[[#This Row],[Qu.]]-1&lt;0,0,SermentSentinelles[[#This Row],[Qu.]]-1)</f>
        <v>0</v>
      </c>
      <c r="I150" s="141"/>
      <c r="J150" s="13"/>
    </row>
    <row r="151" spans="2:10" x14ac:dyDescent="0.25">
      <c r="B151" s="113">
        <v>149</v>
      </c>
      <c r="C151" s="114" t="s">
        <v>752</v>
      </c>
      <c r="D151" s="111">
        <v>1</v>
      </c>
      <c r="E151" s="112" t="s">
        <v>36</v>
      </c>
      <c r="F151" s="132" t="str">
        <f>IF(NOT(SermentSentinelles[[#This Row],[Qu.]]&gt;=1),"OUI","NON")</f>
        <v>NON</v>
      </c>
      <c r="G151" s="1"/>
      <c r="H151" s="139">
        <f>IF(SermentSentinelles[[#This Row],[Qu.]]-1&lt;0,0,SermentSentinelles[[#This Row],[Qu.]]-1)</f>
        <v>0</v>
      </c>
      <c r="I151" s="141"/>
      <c r="J151" s="13"/>
    </row>
    <row r="152" spans="2:10" x14ac:dyDescent="0.25">
      <c r="B152" s="113">
        <v>150</v>
      </c>
      <c r="C152" s="114" t="s">
        <v>753</v>
      </c>
      <c r="D152" s="111">
        <v>1</v>
      </c>
      <c r="E152" s="112" t="s">
        <v>36</v>
      </c>
      <c r="F152" s="132" t="str">
        <f>IF(NOT(SermentSentinelles[[#This Row],[Qu.]]&gt;=1),"OUI","NON")</f>
        <v>NON</v>
      </c>
      <c r="G152" s="1"/>
      <c r="H152" s="139">
        <f>IF(SermentSentinelles[[#This Row],[Qu.]]-1&lt;0,0,SermentSentinelles[[#This Row],[Qu.]]-1)</f>
        <v>0</v>
      </c>
      <c r="I152" s="141"/>
      <c r="J152" s="13"/>
    </row>
    <row r="153" spans="2:10" x14ac:dyDescent="0.25">
      <c r="B153" s="109">
        <v>151</v>
      </c>
      <c r="C153" s="110" t="s">
        <v>754</v>
      </c>
      <c r="D153" s="111">
        <v>1</v>
      </c>
      <c r="E153" s="112" t="s">
        <v>50</v>
      </c>
      <c r="F153" s="132" t="str">
        <f>IF(NOT(SermentSentinelles[[#This Row],[Qu.]]&gt;=1),"OUI","NON")</f>
        <v>NON</v>
      </c>
      <c r="G153" s="1"/>
      <c r="H153" s="139">
        <f>IF(SermentSentinelles[[#This Row],[Qu.]]-1&lt;0,0,SermentSentinelles[[#This Row],[Qu.]]-1)</f>
        <v>0</v>
      </c>
      <c r="I153" s="141"/>
      <c r="J153" s="13"/>
    </row>
    <row r="154" spans="2:10" x14ac:dyDescent="0.25">
      <c r="B154" s="109">
        <v>152</v>
      </c>
      <c r="C154" s="110" t="s">
        <v>755</v>
      </c>
      <c r="D154" s="111">
        <v>1</v>
      </c>
      <c r="E154" s="112" t="s">
        <v>36</v>
      </c>
      <c r="F154" s="132" t="str">
        <f>IF(NOT(SermentSentinelles[[#This Row],[Qu.]]&gt;=1),"OUI","NON")</f>
        <v>NON</v>
      </c>
      <c r="G154" s="1"/>
      <c r="H154" s="139">
        <f>IF(SermentSentinelles[[#This Row],[Qu.]]-1&lt;0,0,SermentSentinelles[[#This Row],[Qu.]]-1)</f>
        <v>0</v>
      </c>
      <c r="I154" s="141"/>
      <c r="J154" s="13"/>
    </row>
    <row r="155" spans="2:10" x14ac:dyDescent="0.25">
      <c r="B155" s="115">
        <v>153</v>
      </c>
      <c r="C155" s="116" t="s">
        <v>756</v>
      </c>
      <c r="D155" s="111">
        <v>1</v>
      </c>
      <c r="E155" s="112" t="s">
        <v>36</v>
      </c>
      <c r="F155" s="132" t="str">
        <f>IF(NOT(SermentSentinelles[[#This Row],[Qu.]]&gt;=1),"OUI","NON")</f>
        <v>NON</v>
      </c>
      <c r="G155" s="1"/>
      <c r="H155" s="139">
        <f>IF(SermentSentinelles[[#This Row],[Qu.]]-1&lt;0,0,SermentSentinelles[[#This Row],[Qu.]]-1)</f>
        <v>0</v>
      </c>
      <c r="I155" s="141"/>
      <c r="J155" s="13"/>
    </row>
    <row r="156" spans="2:10" x14ac:dyDescent="0.25">
      <c r="B156" s="115">
        <v>154</v>
      </c>
      <c r="C156" s="116" t="s">
        <v>757</v>
      </c>
      <c r="D156" s="111">
        <v>1</v>
      </c>
      <c r="E156" s="112" t="s">
        <v>36</v>
      </c>
      <c r="F156" s="132" t="str">
        <f>IF(NOT(SermentSentinelles[[#This Row],[Qu.]]&gt;=1),"OUI","NON")</f>
        <v>NON</v>
      </c>
      <c r="G156" s="1"/>
      <c r="H156" s="139">
        <f>IF(SermentSentinelles[[#This Row],[Qu.]]-1&lt;0,0,SermentSentinelles[[#This Row],[Qu.]]-1)</f>
        <v>0</v>
      </c>
      <c r="I156" s="141"/>
      <c r="J156" s="13"/>
    </row>
    <row r="157" spans="2:10" x14ac:dyDescent="0.25">
      <c r="B157" s="113">
        <v>155</v>
      </c>
      <c r="C157" s="114" t="s">
        <v>758</v>
      </c>
      <c r="D157" s="111">
        <v>1</v>
      </c>
      <c r="E157" s="112" t="s">
        <v>50</v>
      </c>
      <c r="F157" s="132" t="str">
        <f>IF(NOT(SermentSentinelles[[#This Row],[Qu.]]&gt;=1),"OUI","NON")</f>
        <v>NON</v>
      </c>
      <c r="G157" s="1"/>
      <c r="H157" s="139">
        <f>IF(SermentSentinelles[[#This Row],[Qu.]]-1&lt;0,0,SermentSentinelles[[#This Row],[Qu.]]-1)</f>
        <v>0</v>
      </c>
      <c r="I157" s="141"/>
      <c r="J157" s="13"/>
    </row>
    <row r="158" spans="2:10" x14ac:dyDescent="0.25">
      <c r="B158" s="115">
        <v>156</v>
      </c>
      <c r="C158" s="116" t="s">
        <v>759</v>
      </c>
      <c r="D158" s="111">
        <v>0</v>
      </c>
      <c r="E158" s="112" t="s">
        <v>50</v>
      </c>
      <c r="F158" s="132" t="str">
        <f>IF(NOT(SermentSentinelles[[#This Row],[Qu.]]&gt;=1),"OUI","NON")</f>
        <v>OUI</v>
      </c>
      <c r="G158" s="1"/>
      <c r="H158" s="139">
        <f>IF(SermentSentinelles[[#This Row],[Qu.]]-1&lt;0,0,SermentSentinelles[[#This Row],[Qu.]]-1)</f>
        <v>0</v>
      </c>
      <c r="I158" s="141"/>
      <c r="J158" s="13"/>
    </row>
    <row r="159" spans="2:10" x14ac:dyDescent="0.25">
      <c r="B159" s="113">
        <v>157</v>
      </c>
      <c r="C159" s="114" t="s">
        <v>760</v>
      </c>
      <c r="D159" s="111">
        <v>1</v>
      </c>
      <c r="E159" s="112" t="s">
        <v>36</v>
      </c>
      <c r="F159" s="132" t="str">
        <f>IF(NOT(SermentSentinelles[[#This Row],[Qu.]]&gt;=1),"OUI","NON")</f>
        <v>NON</v>
      </c>
      <c r="G159" s="1"/>
      <c r="H159" s="139">
        <f>IF(SermentSentinelles[[#This Row],[Qu.]]-1&lt;0,0,SermentSentinelles[[#This Row],[Qu.]]-1)</f>
        <v>0</v>
      </c>
      <c r="I159" s="141"/>
      <c r="J159" s="13"/>
    </row>
    <row r="160" spans="2:10" x14ac:dyDescent="0.25">
      <c r="B160" s="109">
        <v>158</v>
      </c>
      <c r="C160" s="110" t="s">
        <v>761</v>
      </c>
      <c r="D160" s="111">
        <v>1</v>
      </c>
      <c r="E160" s="112" t="s">
        <v>36</v>
      </c>
      <c r="F160" s="132" t="str">
        <f>IF(NOT(SermentSentinelles[[#This Row],[Qu.]]&gt;=1),"OUI","NON")</f>
        <v>NON</v>
      </c>
      <c r="G160" s="1"/>
      <c r="H160" s="139">
        <f>IF(SermentSentinelles[[#This Row],[Qu.]]-1&lt;0,0,SermentSentinelles[[#This Row],[Qu.]]-1)</f>
        <v>0</v>
      </c>
      <c r="I160" s="141"/>
      <c r="J160" s="13"/>
    </row>
    <row r="161" spans="2:10" x14ac:dyDescent="0.25">
      <c r="B161" s="113">
        <v>159</v>
      </c>
      <c r="C161" s="114" t="s">
        <v>762</v>
      </c>
      <c r="D161" s="111">
        <v>1</v>
      </c>
      <c r="E161" s="112" t="s">
        <v>36</v>
      </c>
      <c r="F161" s="132" t="str">
        <f>IF(NOT(SermentSentinelles[[#This Row],[Qu.]]&gt;=1),"OUI","NON")</f>
        <v>NON</v>
      </c>
      <c r="G161" s="1"/>
      <c r="H161" s="139">
        <f>IF(SermentSentinelles[[#This Row],[Qu.]]-1&lt;0,0,SermentSentinelles[[#This Row],[Qu.]]-1)</f>
        <v>0</v>
      </c>
      <c r="I161" s="141"/>
      <c r="J161" s="13"/>
    </row>
    <row r="162" spans="2:10" x14ac:dyDescent="0.25">
      <c r="B162" s="113">
        <v>160</v>
      </c>
      <c r="C162" s="114" t="s">
        <v>763</v>
      </c>
      <c r="D162" s="111">
        <v>2</v>
      </c>
      <c r="E162" s="112" t="s">
        <v>36</v>
      </c>
      <c r="F162" s="132" t="str">
        <f>IF(NOT(SermentSentinelles[[#This Row],[Qu.]]&gt;=1),"OUI","NON")</f>
        <v>NON</v>
      </c>
      <c r="G162" s="1"/>
      <c r="H162" s="139">
        <f>IF(SermentSentinelles[[#This Row],[Qu.]]-1&lt;0,0,SermentSentinelles[[#This Row],[Qu.]]-1)</f>
        <v>1</v>
      </c>
      <c r="I162" s="141"/>
      <c r="J162" s="13"/>
    </row>
    <row r="163" spans="2:10" x14ac:dyDescent="0.25">
      <c r="B163" s="113">
        <v>161</v>
      </c>
      <c r="C163" s="114" t="s">
        <v>764</v>
      </c>
      <c r="D163" s="111">
        <v>3</v>
      </c>
      <c r="E163" s="112" t="s">
        <v>32</v>
      </c>
      <c r="F163" s="132" t="str">
        <f>IF(NOT(SermentSentinelles[[#This Row],[Qu.]]&gt;=1),"OUI","NON")</f>
        <v>NON</v>
      </c>
      <c r="G163" s="1"/>
      <c r="H163" s="139">
        <f>IF(SermentSentinelles[[#This Row],[Qu.]]-1&lt;0,0,SermentSentinelles[[#This Row],[Qu.]]-1)</f>
        <v>2</v>
      </c>
      <c r="I163" s="141"/>
      <c r="J163" s="13"/>
    </row>
    <row r="164" spans="2:10" x14ac:dyDescent="0.25">
      <c r="B164" s="113">
        <v>162</v>
      </c>
      <c r="C164" s="114" t="s">
        <v>765</v>
      </c>
      <c r="D164" s="111">
        <v>0</v>
      </c>
      <c r="E164" s="112" t="s">
        <v>50</v>
      </c>
      <c r="F164" s="132" t="str">
        <f>IF(NOT(SermentSentinelles[[#This Row],[Qu.]]&gt;=1),"OUI","NON")</f>
        <v>OUI</v>
      </c>
      <c r="G164" s="1"/>
      <c r="H164" s="139">
        <f>IF(SermentSentinelles[[#This Row],[Qu.]]-1&lt;0,0,SermentSentinelles[[#This Row],[Qu.]]-1)</f>
        <v>0</v>
      </c>
      <c r="I164" s="141"/>
      <c r="J164" s="13"/>
    </row>
    <row r="165" spans="2:10" x14ac:dyDescent="0.25">
      <c r="B165" s="113">
        <v>163</v>
      </c>
      <c r="C165" s="114" t="s">
        <v>766</v>
      </c>
      <c r="D165" s="111">
        <v>1</v>
      </c>
      <c r="E165" s="112" t="s">
        <v>36</v>
      </c>
      <c r="F165" s="132" t="str">
        <f>IF(NOT(SermentSentinelles[[#This Row],[Qu.]]&gt;=1),"OUI","NON")</f>
        <v>NON</v>
      </c>
      <c r="G165" s="1"/>
      <c r="H165" s="139">
        <f>IF(SermentSentinelles[[#This Row],[Qu.]]-1&lt;0,0,SermentSentinelles[[#This Row],[Qu.]]-1)</f>
        <v>0</v>
      </c>
      <c r="I165" s="141"/>
      <c r="J165" s="13"/>
    </row>
    <row r="166" spans="2:10" x14ac:dyDescent="0.25">
      <c r="B166" s="113">
        <v>164</v>
      </c>
      <c r="C166" s="114" t="s">
        <v>767</v>
      </c>
      <c r="D166" s="111">
        <v>4</v>
      </c>
      <c r="E166" s="112" t="s">
        <v>32</v>
      </c>
      <c r="F166" s="132" t="str">
        <f>IF(NOT(SermentSentinelles[[#This Row],[Qu.]]&gt;=1),"OUI","NON")</f>
        <v>NON</v>
      </c>
      <c r="G166" s="1"/>
      <c r="H166" s="139">
        <f>IF(SermentSentinelles[[#This Row],[Qu.]]-1&lt;0,0,SermentSentinelles[[#This Row],[Qu.]]-1)</f>
        <v>3</v>
      </c>
      <c r="I166" s="141"/>
      <c r="J166" s="13"/>
    </row>
    <row r="167" spans="2:10" x14ac:dyDescent="0.25">
      <c r="B167" s="113">
        <v>165</v>
      </c>
      <c r="C167" s="114" t="s">
        <v>768</v>
      </c>
      <c r="D167" s="111">
        <v>4</v>
      </c>
      <c r="E167" s="112" t="s">
        <v>32</v>
      </c>
      <c r="F167" s="132" t="str">
        <f>IF(NOT(SermentSentinelles[[#This Row],[Qu.]]&gt;=1),"OUI","NON")</f>
        <v>NON</v>
      </c>
      <c r="G167" s="1"/>
      <c r="H167" s="139">
        <f>IF(SermentSentinelles[[#This Row],[Qu.]]-1&lt;0,0,SermentSentinelles[[#This Row],[Qu.]]-1)</f>
        <v>3</v>
      </c>
      <c r="I167" s="141"/>
      <c r="J167" s="13"/>
    </row>
    <row r="168" spans="2:10" x14ac:dyDescent="0.25">
      <c r="B168" s="113">
        <v>166</v>
      </c>
      <c r="C168" s="114" t="s">
        <v>769</v>
      </c>
      <c r="D168" s="111">
        <v>1</v>
      </c>
      <c r="E168" s="112" t="s">
        <v>50</v>
      </c>
      <c r="F168" s="132" t="str">
        <f>IF(NOT(SermentSentinelles[[#This Row],[Qu.]]&gt;=1),"OUI","NON")</f>
        <v>NON</v>
      </c>
      <c r="G168" s="1"/>
      <c r="H168" s="139">
        <f>IF(SermentSentinelles[[#This Row],[Qu.]]-1&lt;0,0,SermentSentinelles[[#This Row],[Qu.]]-1)</f>
        <v>0</v>
      </c>
      <c r="I168" s="141"/>
      <c r="J168" s="13"/>
    </row>
    <row r="169" spans="2:10" x14ac:dyDescent="0.25">
      <c r="B169" s="113">
        <v>167</v>
      </c>
      <c r="C169" s="114" t="s">
        <v>770</v>
      </c>
      <c r="D169" s="111">
        <v>1</v>
      </c>
      <c r="E169" s="112" t="s">
        <v>36</v>
      </c>
      <c r="F169" s="132" t="str">
        <f>IF(NOT(SermentSentinelles[[#This Row],[Qu.]]&gt;=1),"OUI","NON")</f>
        <v>NON</v>
      </c>
      <c r="G169" s="1"/>
      <c r="H169" s="139">
        <f>IF(SermentSentinelles[[#This Row],[Qu.]]-1&lt;0,0,SermentSentinelles[[#This Row],[Qu.]]-1)</f>
        <v>0</v>
      </c>
      <c r="I169" s="141"/>
      <c r="J169" s="13"/>
    </row>
    <row r="170" spans="2:10" x14ac:dyDescent="0.25">
      <c r="B170" s="113">
        <v>168</v>
      </c>
      <c r="C170" s="114" t="s">
        <v>771</v>
      </c>
      <c r="D170" s="111">
        <v>4</v>
      </c>
      <c r="E170" s="112" t="s">
        <v>36</v>
      </c>
      <c r="F170" s="132" t="str">
        <f>IF(NOT(SermentSentinelles[[#This Row],[Qu.]]&gt;=1),"OUI","NON")</f>
        <v>NON</v>
      </c>
      <c r="G170" s="1"/>
      <c r="H170" s="139">
        <f>IF(SermentSentinelles[[#This Row],[Qu.]]-1&lt;0,0,SermentSentinelles[[#This Row],[Qu.]]-1)</f>
        <v>3</v>
      </c>
      <c r="I170" s="141"/>
      <c r="J170" s="13"/>
    </row>
    <row r="171" spans="2:10" x14ac:dyDescent="0.25">
      <c r="B171" s="113">
        <v>169</v>
      </c>
      <c r="C171" s="114" t="s">
        <v>772</v>
      </c>
      <c r="D171" s="111">
        <v>1</v>
      </c>
      <c r="E171" s="112" t="s">
        <v>50</v>
      </c>
      <c r="F171" s="132" t="str">
        <f>IF(NOT(SermentSentinelles[[#This Row],[Qu.]]&gt;=1),"OUI","NON")</f>
        <v>NON</v>
      </c>
      <c r="G171" s="1"/>
      <c r="H171" s="139">
        <f>IF(SermentSentinelles[[#This Row],[Qu.]]-1&lt;0,0,SermentSentinelles[[#This Row],[Qu.]]-1)</f>
        <v>0</v>
      </c>
      <c r="I171" s="141"/>
      <c r="J171" s="13"/>
    </row>
    <row r="172" spans="2:10" x14ac:dyDescent="0.25">
      <c r="B172" s="113">
        <v>170</v>
      </c>
      <c r="C172" s="114" t="s">
        <v>773</v>
      </c>
      <c r="D172" s="111">
        <v>5</v>
      </c>
      <c r="E172" s="112" t="s">
        <v>32</v>
      </c>
      <c r="F172" s="132" t="str">
        <f>IF(NOT(SermentSentinelles[[#This Row],[Qu.]]&gt;=1),"OUI","NON")</f>
        <v>NON</v>
      </c>
      <c r="G172" s="1"/>
      <c r="H172" s="139">
        <f>IF(SermentSentinelles[[#This Row],[Qu.]]-1&lt;0,0,SermentSentinelles[[#This Row],[Qu.]]-1)</f>
        <v>4</v>
      </c>
      <c r="I172" s="141"/>
      <c r="J172" s="13"/>
    </row>
    <row r="173" spans="2:10" x14ac:dyDescent="0.25">
      <c r="B173" s="113">
        <v>171</v>
      </c>
      <c r="C173" s="114" t="s">
        <v>774</v>
      </c>
      <c r="D173" s="111">
        <v>1</v>
      </c>
      <c r="E173" s="112" t="s">
        <v>50</v>
      </c>
      <c r="F173" s="132" t="str">
        <f>IF(NOT(SermentSentinelles[[#This Row],[Qu.]]&gt;=1),"OUI","NON")</f>
        <v>NON</v>
      </c>
      <c r="G173" s="1"/>
      <c r="H173" s="139">
        <f>IF(SermentSentinelles[[#This Row],[Qu.]]-1&lt;0,0,SermentSentinelles[[#This Row],[Qu.]]-1)</f>
        <v>0</v>
      </c>
      <c r="I173" s="141"/>
      <c r="J173" s="13"/>
    </row>
    <row r="174" spans="2:10" x14ac:dyDescent="0.25">
      <c r="B174" s="115">
        <v>172</v>
      </c>
      <c r="C174" s="116" t="s">
        <v>775</v>
      </c>
      <c r="D174" s="111">
        <v>7</v>
      </c>
      <c r="E174" s="112" t="s">
        <v>32</v>
      </c>
      <c r="F174" s="132" t="str">
        <f>IF(NOT(SermentSentinelles[[#This Row],[Qu.]]&gt;=1),"OUI","NON")</f>
        <v>NON</v>
      </c>
      <c r="G174" s="1"/>
      <c r="H174" s="139">
        <f>IF(SermentSentinelles[[#This Row],[Qu.]]-1&lt;0,0,SermentSentinelles[[#This Row],[Qu.]]-1)</f>
        <v>6</v>
      </c>
      <c r="I174" s="141"/>
      <c r="J174" s="13"/>
    </row>
    <row r="175" spans="2:10" x14ac:dyDescent="0.25">
      <c r="B175" s="113">
        <v>173</v>
      </c>
      <c r="C175" s="114" t="s">
        <v>776</v>
      </c>
      <c r="D175" s="111">
        <v>3</v>
      </c>
      <c r="E175" s="112" t="s">
        <v>36</v>
      </c>
      <c r="F175" s="132" t="str">
        <f>IF(NOT(SermentSentinelles[[#This Row],[Qu.]]&gt;=1),"OUI","NON")</f>
        <v>NON</v>
      </c>
      <c r="G175" s="1"/>
      <c r="H175" s="139">
        <f>IF(SermentSentinelles[[#This Row],[Qu.]]-1&lt;0,0,SermentSentinelles[[#This Row],[Qu.]]-1)</f>
        <v>2</v>
      </c>
      <c r="I175" s="141"/>
      <c r="J175" s="13"/>
    </row>
    <row r="176" spans="2:10" x14ac:dyDescent="0.25">
      <c r="B176" s="113">
        <v>174</v>
      </c>
      <c r="C176" s="114" t="s">
        <v>777</v>
      </c>
      <c r="D176" s="111">
        <v>1</v>
      </c>
      <c r="E176" s="112" t="s">
        <v>39</v>
      </c>
      <c r="F176" s="132" t="str">
        <f>IF(NOT(SermentSentinelles[[#This Row],[Qu.]]&gt;=1),"OUI","NON")</f>
        <v>NON</v>
      </c>
      <c r="G176" s="1"/>
      <c r="H176" s="139">
        <f>IF(SermentSentinelles[[#This Row],[Qu.]]-1&lt;0,0,SermentSentinelles[[#This Row],[Qu.]]-1)</f>
        <v>0</v>
      </c>
      <c r="I176" s="141"/>
      <c r="J176" s="13"/>
    </row>
    <row r="177" spans="2:10" x14ac:dyDescent="0.25">
      <c r="B177" s="113">
        <v>175</v>
      </c>
      <c r="C177" s="114" t="s">
        <v>778</v>
      </c>
      <c r="D177" s="111">
        <v>1</v>
      </c>
      <c r="E177" s="112" t="s">
        <v>50</v>
      </c>
      <c r="F177" s="132" t="str">
        <f>IF(NOT(SermentSentinelles[[#This Row],[Qu.]]&gt;=1),"OUI","NON")</f>
        <v>NON</v>
      </c>
      <c r="G177" s="1"/>
      <c r="H177" s="139">
        <f>IF(SermentSentinelles[[#This Row],[Qu.]]-1&lt;0,0,SermentSentinelles[[#This Row],[Qu.]]-1)</f>
        <v>0</v>
      </c>
      <c r="I177" s="141"/>
      <c r="J177" s="13"/>
    </row>
    <row r="178" spans="2:10" x14ac:dyDescent="0.25">
      <c r="B178" s="113">
        <v>176</v>
      </c>
      <c r="C178" s="114" t="s">
        <v>779</v>
      </c>
      <c r="D178" s="111">
        <v>0</v>
      </c>
      <c r="E178" s="112" t="s">
        <v>50</v>
      </c>
      <c r="F178" s="132" t="str">
        <f>IF(NOT(SermentSentinelles[[#This Row],[Qu.]]&gt;=1),"OUI","NON")</f>
        <v>OUI</v>
      </c>
      <c r="G178" s="1"/>
      <c r="H178" s="139">
        <f>IF(SermentSentinelles[[#This Row],[Qu.]]-1&lt;0,0,SermentSentinelles[[#This Row],[Qu.]]-1)</f>
        <v>0</v>
      </c>
      <c r="I178" s="141"/>
      <c r="J178" s="13"/>
    </row>
    <row r="179" spans="2:10" x14ac:dyDescent="0.25">
      <c r="B179" s="113">
        <v>177</v>
      </c>
      <c r="C179" s="114" t="s">
        <v>780</v>
      </c>
      <c r="D179" s="111">
        <v>0</v>
      </c>
      <c r="E179" s="112" t="s">
        <v>50</v>
      </c>
      <c r="F179" s="132" t="str">
        <f>IF(NOT(SermentSentinelles[[#This Row],[Qu.]]&gt;=1),"OUI","NON")</f>
        <v>OUI</v>
      </c>
      <c r="G179" s="1"/>
      <c r="H179" s="139">
        <f>IF(SermentSentinelles[[#This Row],[Qu.]]-1&lt;0,0,SermentSentinelles[[#This Row],[Qu.]]-1)</f>
        <v>0</v>
      </c>
      <c r="I179" s="141"/>
      <c r="J179" s="13"/>
    </row>
    <row r="180" spans="2:10" x14ac:dyDescent="0.25">
      <c r="B180" s="113">
        <v>178</v>
      </c>
      <c r="C180" s="114" t="s">
        <v>781</v>
      </c>
      <c r="D180" s="111">
        <v>3</v>
      </c>
      <c r="E180" s="112" t="s">
        <v>36</v>
      </c>
      <c r="F180" s="132" t="str">
        <f>IF(NOT(SermentSentinelles[[#This Row],[Qu.]]&gt;=1),"OUI","NON")</f>
        <v>NON</v>
      </c>
      <c r="G180" s="1"/>
      <c r="H180" s="139">
        <f>IF(SermentSentinelles[[#This Row],[Qu.]]-1&lt;0,0,SermentSentinelles[[#This Row],[Qu.]]-1)</f>
        <v>2</v>
      </c>
      <c r="I180" s="141"/>
      <c r="J180" s="13"/>
    </row>
    <row r="181" spans="2:10" x14ac:dyDescent="0.25">
      <c r="B181" s="115">
        <v>179</v>
      </c>
      <c r="C181" s="116" t="s">
        <v>782</v>
      </c>
      <c r="D181" s="111">
        <v>3</v>
      </c>
      <c r="E181" s="112" t="s">
        <v>36</v>
      </c>
      <c r="F181" s="132" t="str">
        <f>IF(NOT(SermentSentinelles[[#This Row],[Qu.]]&gt;=1),"OUI","NON")</f>
        <v>NON</v>
      </c>
      <c r="G181" s="1"/>
      <c r="H181" s="139">
        <f>IF(SermentSentinelles[[#This Row],[Qu.]]-1&lt;0,0,SermentSentinelles[[#This Row],[Qu.]]-1)</f>
        <v>2</v>
      </c>
      <c r="I181" s="141"/>
      <c r="J181" s="13"/>
    </row>
    <row r="182" spans="2:10" x14ac:dyDescent="0.25">
      <c r="B182" s="113">
        <v>180</v>
      </c>
      <c r="C182" s="114" t="s">
        <v>783</v>
      </c>
      <c r="D182" s="111">
        <v>2</v>
      </c>
      <c r="E182" s="112" t="s">
        <v>36</v>
      </c>
      <c r="F182" s="132" t="str">
        <f>IF(NOT(SermentSentinelles[[#This Row],[Qu.]]&gt;=1),"OUI","NON")</f>
        <v>NON</v>
      </c>
      <c r="G182" s="1"/>
      <c r="H182" s="139">
        <f>IF(SermentSentinelles[[#This Row],[Qu.]]-1&lt;0,0,SermentSentinelles[[#This Row],[Qu.]]-1)</f>
        <v>1</v>
      </c>
      <c r="I182" s="141"/>
      <c r="J182" s="13"/>
    </row>
    <row r="183" spans="2:10" x14ac:dyDescent="0.25">
      <c r="B183" s="113">
        <v>181</v>
      </c>
      <c r="C183" s="114" t="s">
        <v>784</v>
      </c>
      <c r="D183" s="111">
        <v>10</v>
      </c>
      <c r="E183" s="112" t="s">
        <v>32</v>
      </c>
      <c r="F183" s="132" t="str">
        <f>IF(NOT(SermentSentinelles[[#This Row],[Qu.]]&gt;=1),"OUI","NON")</f>
        <v>NON</v>
      </c>
      <c r="G183" s="1"/>
      <c r="H183" s="139">
        <f>IF(SermentSentinelles[[#This Row],[Qu.]]-1&lt;0,0,SermentSentinelles[[#This Row],[Qu.]]-1)</f>
        <v>9</v>
      </c>
      <c r="I183" s="141"/>
      <c r="J183" s="13"/>
    </row>
    <row r="184" spans="2:10" x14ac:dyDescent="0.25">
      <c r="B184" s="113">
        <v>182</v>
      </c>
      <c r="C184" s="114" t="s">
        <v>785</v>
      </c>
      <c r="D184" s="111">
        <v>1</v>
      </c>
      <c r="E184" s="112" t="s">
        <v>50</v>
      </c>
      <c r="F184" s="132" t="str">
        <f>IF(NOT(SermentSentinelles[[#This Row],[Qu.]]&gt;=1),"OUI","NON")</f>
        <v>NON</v>
      </c>
      <c r="G184" s="1"/>
      <c r="H184" s="139">
        <f>IF(SermentSentinelles[[#This Row],[Qu.]]-1&lt;0,0,SermentSentinelles[[#This Row],[Qu.]]-1)</f>
        <v>0</v>
      </c>
      <c r="I184" s="140"/>
      <c r="J184" s="18"/>
    </row>
    <row r="185" spans="2:10" x14ac:dyDescent="0.25">
      <c r="B185" s="115">
        <v>183</v>
      </c>
      <c r="C185" s="114" t="s">
        <v>786</v>
      </c>
      <c r="D185" s="111">
        <v>1</v>
      </c>
      <c r="E185" s="112" t="s">
        <v>290</v>
      </c>
      <c r="F185" s="132" t="str">
        <f>IF(NOT(SermentSentinelles[[#This Row],[Qu.]]&gt;=1),"OUI","NON")</f>
        <v>NON</v>
      </c>
      <c r="G185" s="1"/>
      <c r="H185" s="139">
        <f>IF(SermentSentinelles[[#This Row],[Qu.]]-1&lt;0,0,SermentSentinelles[[#This Row],[Qu.]]-1)</f>
        <v>0</v>
      </c>
      <c r="I185" s="141"/>
      <c r="J185" s="49"/>
    </row>
    <row r="186" spans="2:10" x14ac:dyDescent="0.25">
      <c r="B186" s="115">
        <v>183</v>
      </c>
      <c r="C186" s="114" t="s">
        <v>787</v>
      </c>
      <c r="D186" s="111">
        <v>0</v>
      </c>
      <c r="E186" s="112" t="s">
        <v>290</v>
      </c>
      <c r="F186" s="132" t="str">
        <f>IF(NOT(SermentSentinelles[[#This Row],[Qu.]]&gt;=1),"OUI","NON")</f>
        <v>OUI</v>
      </c>
      <c r="G186" s="1"/>
      <c r="H186" s="139">
        <f>IF(SermentSentinelles[[#This Row],[Qu.]]-1&lt;0,0,SermentSentinelles[[#This Row],[Qu.]]-1)</f>
        <v>0</v>
      </c>
      <c r="I186" s="141"/>
      <c r="J186" s="49"/>
    </row>
    <row r="187" spans="2:10" x14ac:dyDescent="0.25">
      <c r="B187" s="115">
        <v>184</v>
      </c>
      <c r="C187" s="114" t="s">
        <v>786</v>
      </c>
      <c r="D187" s="111">
        <v>1</v>
      </c>
      <c r="E187" s="112" t="s">
        <v>290</v>
      </c>
      <c r="F187" s="133" t="str">
        <f>IF(NOT(SermentSentinelles[[#This Row],[Qu.]]&gt;=1),"OUI","NON")</f>
        <v>NON</v>
      </c>
      <c r="G187" s="25"/>
      <c r="H187" s="142">
        <f>IF(SermentSentinelles[[#This Row],[Qu.]]-1&lt;0,0,SermentSentinelles[[#This Row],[Qu.]]-1)</f>
        <v>0</v>
      </c>
      <c r="I187" s="140"/>
      <c r="J187" s="18"/>
    </row>
    <row r="188" spans="2:10" x14ac:dyDescent="0.25">
      <c r="B188" s="113">
        <v>186</v>
      </c>
      <c r="C188" s="114" t="s">
        <v>787</v>
      </c>
      <c r="D188" s="111">
        <v>0</v>
      </c>
      <c r="E188" s="112" t="s">
        <v>290</v>
      </c>
      <c r="F188" s="133" t="str">
        <f>IF(NOT(SermentSentinelles[[#This Row],[Qu.]]&gt;=1),"OUI","NON")</f>
        <v>OUI</v>
      </c>
      <c r="G188" s="25"/>
      <c r="H188" s="142">
        <f>IF(SermentSentinelles[[#This Row],[Qu.]]-1&lt;0,0,SermentSentinelles[[#This Row],[Qu.]]-1)</f>
        <v>0</v>
      </c>
      <c r="I188" s="140"/>
      <c r="J188" s="18"/>
    </row>
    <row r="189" spans="2:10" x14ac:dyDescent="0.25">
      <c r="B189" s="113" t="s">
        <v>311</v>
      </c>
      <c r="C189" s="114" t="s">
        <v>597</v>
      </c>
      <c r="D189" s="111">
        <v>1</v>
      </c>
      <c r="E189" s="123" t="s">
        <v>313</v>
      </c>
      <c r="F189" s="133" t="str">
        <f>IF(NOT(SermentSentinelles[[#This Row],[Qu.]]&gt;=1),"OUI","NON")</f>
        <v>NON</v>
      </c>
      <c r="G189" s="7"/>
      <c r="H189" s="142">
        <f>IF(SermentSentinelles[[#This Row],[Qu.]]-1&lt;0,0,SermentSentinelles[[#This Row],[Qu.]]-1)</f>
        <v>0</v>
      </c>
      <c r="I189" s="143"/>
      <c r="J189" s="59"/>
    </row>
    <row r="190" spans="2:10" x14ac:dyDescent="0.25">
      <c r="B190" s="113" t="s">
        <v>314</v>
      </c>
      <c r="C190" s="114" t="s">
        <v>597</v>
      </c>
      <c r="D190" s="111">
        <v>1</v>
      </c>
      <c r="E190" s="123" t="s">
        <v>313</v>
      </c>
      <c r="F190" s="133" t="str">
        <f>IF(NOT(SermentSentinelles[[#This Row],[Qu.]]&gt;=1),"OUI","NON")</f>
        <v>NON</v>
      </c>
      <c r="G190" s="7"/>
      <c r="H190" s="142">
        <f>IF(SermentSentinelles[[#This Row],[Qu.]]-1&lt;0,0,SermentSentinelles[[#This Row],[Qu.]]-1)</f>
        <v>0</v>
      </c>
      <c r="I190" s="143"/>
      <c r="J190" s="59"/>
    </row>
    <row r="191" spans="2:10" x14ac:dyDescent="0.25">
      <c r="B191" s="113" t="s">
        <v>316</v>
      </c>
      <c r="C191" s="114" t="s">
        <v>597</v>
      </c>
      <c r="D191" s="111">
        <v>1</v>
      </c>
      <c r="E191" s="123" t="s">
        <v>313</v>
      </c>
      <c r="F191" s="133" t="str">
        <f>IF(NOT(SermentSentinelles[[#This Row],[Qu.]]&gt;=1),"OUI","NON")</f>
        <v>NON</v>
      </c>
      <c r="G191" s="7"/>
      <c r="H191" s="142">
        <f>IF(SermentSentinelles[[#This Row],[Qu.]]-1&lt;0,0,SermentSentinelles[[#This Row],[Qu.]]-1)</f>
        <v>0</v>
      </c>
      <c r="I191" s="143"/>
      <c r="J191" s="59"/>
    </row>
    <row r="192" spans="2:10" x14ac:dyDescent="0.25">
      <c r="B192" s="113" t="s">
        <v>318</v>
      </c>
      <c r="C192" s="114" t="s">
        <v>597</v>
      </c>
      <c r="D192" s="111">
        <v>0</v>
      </c>
      <c r="E192" s="123" t="s">
        <v>313</v>
      </c>
      <c r="F192" s="187" t="str">
        <f>IF(NOT(SermentSentinelles[[#This Row],[Qu.]]&gt;=1),"OUI","NON")</f>
        <v>OUI</v>
      </c>
      <c r="G192" s="7"/>
      <c r="H192" s="142">
        <f>IF(SermentSentinelles[[#This Row],[Qu.]]-1&lt;0,0,SermentSentinelles[[#This Row],[Qu.]]-1)</f>
        <v>0</v>
      </c>
      <c r="I192" s="143"/>
      <c r="J192" s="59"/>
    </row>
    <row r="193" spans="2:10" x14ac:dyDescent="0.25">
      <c r="B193" s="113" t="s">
        <v>320</v>
      </c>
      <c r="C193" s="114" t="s">
        <v>597</v>
      </c>
      <c r="D193" s="111">
        <v>1</v>
      </c>
      <c r="E193" s="123" t="s">
        <v>313</v>
      </c>
      <c r="F193" s="187" t="str">
        <f>IF(NOT(SermentSentinelles[[#This Row],[Qu.]]&gt;=1),"OUI","NON")</f>
        <v>NON</v>
      </c>
      <c r="G193" s="7"/>
      <c r="H193" s="142">
        <f>IF(SermentSentinelles[[#This Row],[Qu.]]-1&lt;0,0,SermentSentinelles[[#This Row],[Qu.]]-1)</f>
        <v>0</v>
      </c>
      <c r="I193" s="143"/>
      <c r="J193" s="59"/>
    </row>
    <row r="194" spans="2:10" x14ac:dyDescent="0.25">
      <c r="B194" s="113" t="s">
        <v>322</v>
      </c>
      <c r="C194" s="114" t="s">
        <v>597</v>
      </c>
      <c r="D194" s="111">
        <v>0</v>
      </c>
      <c r="E194" s="123" t="s">
        <v>313</v>
      </c>
      <c r="F194" s="187" t="str">
        <f>IF(NOT(SermentSentinelles[[#This Row],[Qu.]]&gt;=1),"OUI","NON")</f>
        <v>OUI</v>
      </c>
      <c r="G194" s="7"/>
      <c r="H194" s="142">
        <f>IF(SermentSentinelles[[#This Row],[Qu.]]-1&lt;0,0,SermentSentinelles[[#This Row],[Qu.]]-1)</f>
        <v>0</v>
      </c>
      <c r="I194" s="143"/>
      <c r="J194" s="59"/>
    </row>
    <row r="195" spans="2:10" x14ac:dyDescent="0.25">
      <c r="B195" s="113" t="s">
        <v>324</v>
      </c>
      <c r="C195" s="114" t="s">
        <v>312</v>
      </c>
      <c r="D195" s="111">
        <v>1</v>
      </c>
      <c r="E195" s="123" t="s">
        <v>313</v>
      </c>
      <c r="F195" s="187" t="str">
        <f>IF(NOT(SermentSentinelles[[#This Row],[Qu.]]&gt;=1),"OUI","NON")</f>
        <v>NON</v>
      </c>
      <c r="G195" s="7"/>
      <c r="H195" s="142">
        <f>IF(SermentSentinelles[[#This Row],[Qu.]]-1&lt;0,0,SermentSentinelles[[#This Row],[Qu.]]-1)</f>
        <v>0</v>
      </c>
      <c r="I195" s="143"/>
      <c r="J195" s="59"/>
    </row>
    <row r="196" spans="2:10" x14ac:dyDescent="0.25">
      <c r="B196" s="113" t="s">
        <v>326</v>
      </c>
      <c r="C196" s="124" t="s">
        <v>321</v>
      </c>
      <c r="D196" s="111">
        <v>1</v>
      </c>
      <c r="E196" s="123" t="s">
        <v>313</v>
      </c>
      <c r="F196" s="187" t="str">
        <f>IF(NOT(SermentSentinelles[[#This Row],[Qu.]]&gt;=1),"OUI","NON")</f>
        <v>NON</v>
      </c>
      <c r="G196" s="7"/>
      <c r="H196" s="142">
        <f>IF(SermentSentinelles[[#This Row],[Qu.]]-1&lt;0,0,SermentSentinelles[[#This Row],[Qu.]]-1)</f>
        <v>0</v>
      </c>
      <c r="I196" s="143"/>
      <c r="J196" s="59"/>
    </row>
    <row r="197" spans="2:10" x14ac:dyDescent="0.25">
      <c r="B197" s="113" t="s">
        <v>328</v>
      </c>
      <c r="C197" s="124" t="s">
        <v>327</v>
      </c>
      <c r="D197" s="111">
        <v>1</v>
      </c>
      <c r="E197" s="123" t="s">
        <v>313</v>
      </c>
      <c r="F197" s="187" t="str">
        <f>IF(NOT(SermentSentinelles[[#This Row],[Qu.]]&gt;=1),"OUI","NON")</f>
        <v>NON</v>
      </c>
      <c r="G197" s="7"/>
      <c r="H197" s="142">
        <f>IF(SermentSentinelles[[#This Row],[Qu.]]-1&lt;0,0,SermentSentinelles[[#This Row],[Qu.]]-1)</f>
        <v>0</v>
      </c>
      <c r="I197" s="143"/>
      <c r="J197" s="59"/>
    </row>
    <row r="198" spans="2:10" x14ac:dyDescent="0.25">
      <c r="B198" s="113" t="s">
        <v>330</v>
      </c>
      <c r="C198" s="124" t="s">
        <v>327</v>
      </c>
      <c r="D198" s="111">
        <v>1</v>
      </c>
      <c r="E198" s="123" t="s">
        <v>313</v>
      </c>
      <c r="F198" s="187" t="str">
        <f>IF(NOT(SermentSentinelles[[#This Row],[Qu.]]&gt;=1),"OUI","NON")</f>
        <v>NON</v>
      </c>
      <c r="G198" s="7"/>
      <c r="H198" s="142">
        <f>IF(SermentSentinelles[[#This Row],[Qu.]]-1&lt;0,0,SermentSentinelles[[#This Row],[Qu.]]-1)</f>
        <v>0</v>
      </c>
      <c r="I198" s="143"/>
      <c r="J198" s="59"/>
    </row>
    <row r="199" spans="2:10" x14ac:dyDescent="0.25">
      <c r="B199" s="113" t="s">
        <v>332</v>
      </c>
      <c r="C199" s="114" t="s">
        <v>602</v>
      </c>
      <c r="D199" s="111">
        <v>1</v>
      </c>
      <c r="E199" s="123" t="s">
        <v>313</v>
      </c>
      <c r="F199" s="187" t="str">
        <f>IF(NOT(SermentSentinelles[[#This Row],[Qu.]]&gt;=1),"OUI","NON")</f>
        <v>NON</v>
      </c>
      <c r="G199" s="7"/>
      <c r="H199" s="142">
        <f>IF(SermentSentinelles[[#This Row],[Qu.]]-1&lt;0,0,SermentSentinelles[[#This Row],[Qu.]]-1)</f>
        <v>0</v>
      </c>
      <c r="I199" s="143"/>
      <c r="J199" s="59"/>
    </row>
    <row r="200" spans="2:10" x14ac:dyDescent="0.25">
      <c r="B200" s="58"/>
      <c r="C200" s="96"/>
      <c r="E200" s="57"/>
      <c r="F200" s="55"/>
      <c r="G200" s="55"/>
      <c r="J200" s="59"/>
    </row>
    <row r="201" spans="2:10" x14ac:dyDescent="0.25">
      <c r="B201" s="58"/>
      <c r="C201" s="96"/>
      <c r="E201" s="57"/>
      <c r="F201" s="55"/>
      <c r="G201" s="55"/>
      <c r="J201" s="59"/>
    </row>
    <row r="202" spans="2:10" x14ac:dyDescent="0.25">
      <c r="B202" s="58"/>
      <c r="C202" s="96"/>
      <c r="E202" s="57"/>
      <c r="F202" s="55"/>
      <c r="G202" s="55"/>
      <c r="J202" s="59"/>
    </row>
    <row r="203" spans="2:10" x14ac:dyDescent="0.25">
      <c r="B203" s="58"/>
      <c r="C203" s="96"/>
      <c r="E203" s="57"/>
      <c r="F203" s="55"/>
      <c r="G203" s="55"/>
      <c r="J203" s="59"/>
    </row>
    <row r="204" spans="2:10" x14ac:dyDescent="0.25">
      <c r="B204" s="58"/>
      <c r="C204" s="96"/>
      <c r="E204" s="57"/>
      <c r="F204" s="55"/>
      <c r="G204" s="55"/>
      <c r="J204" s="59"/>
    </row>
    <row r="205" spans="2:10" x14ac:dyDescent="0.25">
      <c r="B205" s="58"/>
      <c r="C205" s="96"/>
      <c r="E205" s="57"/>
      <c r="F205" s="55"/>
      <c r="G205" s="55"/>
      <c r="J205" s="59"/>
    </row>
    <row r="206" spans="2:10" x14ac:dyDescent="0.25">
      <c r="B206" s="58"/>
      <c r="C206" s="96"/>
      <c r="E206" s="57"/>
      <c r="F206" s="55"/>
      <c r="G206" s="55"/>
      <c r="J206" s="59"/>
    </row>
    <row r="207" spans="2:10" x14ac:dyDescent="0.25">
      <c r="B207" s="58"/>
      <c r="C207" s="96"/>
      <c r="E207" s="57"/>
      <c r="F207" s="55"/>
      <c r="G207" s="55"/>
      <c r="J207" s="59"/>
    </row>
    <row r="208" spans="2:10" x14ac:dyDescent="0.25">
      <c r="B208" s="58"/>
      <c r="C208" s="96"/>
      <c r="E208" s="57"/>
      <c r="F208" s="55"/>
      <c r="G208" s="55"/>
      <c r="J208" s="59"/>
    </row>
    <row r="209" spans="2:20" x14ac:dyDescent="0.25">
      <c r="B209" s="58"/>
      <c r="C209" s="96"/>
      <c r="E209" s="57"/>
      <c r="F209" s="55"/>
      <c r="G209" s="55"/>
      <c r="J209" s="59"/>
      <c r="K209" s="55"/>
      <c r="L209" s="55"/>
      <c r="M209" s="55"/>
      <c r="N209" s="55"/>
      <c r="O209" s="55"/>
      <c r="P209" s="55"/>
      <c r="Q209" s="55"/>
      <c r="R209" s="55"/>
      <c r="S209" s="55"/>
      <c r="T209" s="55"/>
    </row>
    <row r="210" spans="2:20" x14ac:dyDescent="0.25">
      <c r="B210" s="58"/>
      <c r="C210" s="96"/>
      <c r="E210" s="57"/>
      <c r="F210" s="55"/>
      <c r="G210" s="55"/>
      <c r="J210" s="59"/>
      <c r="K210" s="55"/>
      <c r="L210" s="55"/>
      <c r="M210" s="55"/>
      <c r="N210" s="55"/>
      <c r="O210" s="55"/>
      <c r="P210" s="55"/>
      <c r="Q210" s="55"/>
      <c r="R210" s="55"/>
      <c r="S210" s="55"/>
      <c r="T210" s="55"/>
    </row>
    <row r="211" spans="2:20" x14ac:dyDescent="0.25">
      <c r="B211" s="58"/>
      <c r="C211" s="96"/>
      <c r="E211" s="57"/>
      <c r="F211" s="55"/>
      <c r="G211" s="55"/>
      <c r="J211" s="59"/>
      <c r="K211" s="55"/>
      <c r="L211" s="55"/>
      <c r="M211" s="55"/>
      <c r="N211" s="55"/>
      <c r="O211" s="55"/>
      <c r="P211" s="55"/>
      <c r="Q211" s="55"/>
      <c r="R211" s="55"/>
      <c r="S211" s="55"/>
      <c r="T211" s="55"/>
    </row>
    <row r="212" spans="2:20" x14ac:dyDescent="0.25">
      <c r="B212" s="58"/>
      <c r="C212" s="96"/>
      <c r="E212" s="57"/>
      <c r="F212" s="55"/>
      <c r="G212" s="55"/>
      <c r="J212" s="59"/>
      <c r="K212" s="55"/>
      <c r="L212" s="55"/>
      <c r="M212" s="55"/>
      <c r="N212" s="55"/>
      <c r="O212" s="55"/>
      <c r="P212" s="55"/>
      <c r="Q212" s="55"/>
      <c r="R212" s="55"/>
      <c r="S212" s="55"/>
      <c r="T212" s="55"/>
    </row>
    <row r="213" spans="2:20" x14ac:dyDescent="0.25">
      <c r="B213" s="58"/>
      <c r="C213" s="96"/>
      <c r="E213" s="57"/>
      <c r="F213" s="55"/>
      <c r="G213" s="55"/>
      <c r="J213" s="59"/>
      <c r="K213" s="55"/>
      <c r="L213" s="55"/>
      <c r="M213" s="55"/>
      <c r="N213" s="55"/>
      <c r="O213" s="55"/>
      <c r="P213" s="55"/>
      <c r="Q213" s="55"/>
      <c r="R213" s="55"/>
      <c r="S213" s="55"/>
      <c r="T213" s="55"/>
    </row>
    <row r="214" spans="2:20" x14ac:dyDescent="0.25">
      <c r="B214" s="58"/>
      <c r="C214" s="96"/>
      <c r="E214" s="57"/>
      <c r="F214" s="55"/>
      <c r="G214" s="55"/>
      <c r="J214" s="59"/>
      <c r="K214" s="55"/>
      <c r="L214" s="55"/>
      <c r="M214" s="55"/>
      <c r="N214" s="55"/>
      <c r="O214" s="55"/>
      <c r="P214" s="55"/>
      <c r="Q214" s="55"/>
      <c r="R214" s="55"/>
      <c r="S214" s="55"/>
      <c r="T214" s="55"/>
    </row>
    <row r="215" spans="2:20" x14ac:dyDescent="0.25">
      <c r="B215" s="58"/>
      <c r="C215" s="96"/>
      <c r="E215" s="57"/>
      <c r="F215" s="55"/>
      <c r="G215" s="55"/>
      <c r="J215" s="59"/>
      <c r="K215" s="55"/>
      <c r="L215" s="55"/>
      <c r="M215" s="55"/>
      <c r="N215" s="55"/>
      <c r="O215" s="55"/>
      <c r="P215" s="55"/>
      <c r="Q215" s="55"/>
      <c r="R215" s="55"/>
      <c r="S215" s="55"/>
      <c r="T215" s="55"/>
    </row>
    <row r="216" spans="2:20" x14ac:dyDescent="0.25">
      <c r="B216" s="58"/>
      <c r="C216" s="96"/>
      <c r="E216" s="57"/>
      <c r="F216" s="55"/>
      <c r="G216" s="55"/>
      <c r="J216" s="59"/>
      <c r="K216" s="55"/>
      <c r="L216" s="55"/>
      <c r="M216" s="55"/>
      <c r="N216" s="55"/>
      <c r="O216" s="55"/>
      <c r="P216" s="55"/>
      <c r="Q216" s="55"/>
      <c r="R216" s="55"/>
      <c r="S216" s="55"/>
      <c r="T216" s="55"/>
    </row>
    <row r="217" spans="2:20" x14ac:dyDescent="0.25">
      <c r="B217" s="58"/>
      <c r="C217" s="96"/>
      <c r="E217" s="57"/>
      <c r="F217" s="55"/>
      <c r="G217" s="55"/>
      <c r="J217" s="59"/>
      <c r="K217" s="55"/>
      <c r="L217" s="55"/>
      <c r="M217" s="55"/>
      <c r="N217" s="55"/>
      <c r="O217" s="55"/>
      <c r="P217" s="55"/>
      <c r="Q217" s="55"/>
      <c r="R217" s="55"/>
      <c r="S217" s="55"/>
      <c r="T217" s="55"/>
    </row>
    <row r="218" spans="2:20" x14ac:dyDescent="0.25">
      <c r="B218" s="58"/>
      <c r="C218" s="96"/>
      <c r="E218" s="57"/>
      <c r="F218" s="55"/>
      <c r="G218" s="55"/>
      <c r="J218" s="59"/>
      <c r="K218" s="55"/>
      <c r="L218" s="55"/>
      <c r="M218" s="55"/>
      <c r="N218" s="55"/>
      <c r="O218" s="55"/>
      <c r="P218" s="55"/>
      <c r="Q218" s="55"/>
      <c r="R218" s="55"/>
      <c r="S218" s="55"/>
      <c r="T218" s="55"/>
    </row>
    <row r="219" spans="2:20" x14ac:dyDescent="0.25">
      <c r="B219" s="58"/>
      <c r="C219" s="96"/>
      <c r="E219" s="57"/>
      <c r="F219" s="55"/>
      <c r="G219" s="55"/>
      <c r="J219" s="59"/>
      <c r="K219" s="55"/>
      <c r="L219" s="55"/>
      <c r="M219" s="55"/>
      <c r="N219" s="55"/>
      <c r="O219" s="55"/>
      <c r="P219" s="55"/>
      <c r="Q219" s="55"/>
      <c r="R219" s="55"/>
      <c r="S219" s="55"/>
      <c r="T219" s="55"/>
    </row>
    <row r="220" spans="2:20" x14ac:dyDescent="0.25">
      <c r="B220" s="58"/>
      <c r="C220" s="96"/>
      <c r="E220" s="57"/>
      <c r="F220" s="55"/>
      <c r="G220" s="55"/>
      <c r="J220" s="59"/>
      <c r="K220" s="55"/>
      <c r="L220" s="55"/>
      <c r="M220" s="55"/>
      <c r="N220" s="55"/>
      <c r="O220" s="55"/>
      <c r="P220" s="55"/>
      <c r="Q220" s="55"/>
      <c r="R220" s="55"/>
      <c r="S220" s="55"/>
      <c r="T220" s="55"/>
    </row>
    <row r="221" spans="2:20" s="99" customFormat="1" x14ac:dyDescent="0.25">
      <c r="B221" s="58"/>
      <c r="C221" s="96"/>
      <c r="E221" s="57"/>
      <c r="F221" s="55"/>
      <c r="G221" s="55"/>
      <c r="H221" s="55"/>
      <c r="I221" s="59"/>
      <c r="J221" s="59"/>
      <c r="K221" s="55"/>
      <c r="L221" s="55"/>
      <c r="M221" s="55"/>
      <c r="N221" s="55"/>
      <c r="O221" s="55"/>
      <c r="P221" s="55"/>
      <c r="Q221" s="55"/>
      <c r="R221" s="55"/>
      <c r="S221" s="55"/>
      <c r="T221" s="55"/>
    </row>
    <row r="222" spans="2:20" s="99" customFormat="1" x14ac:dyDescent="0.25">
      <c r="B222" s="58"/>
      <c r="C222" s="96"/>
      <c r="E222" s="57"/>
      <c r="F222" s="55"/>
      <c r="G222" s="55"/>
      <c r="H222" s="55"/>
      <c r="I222" s="59"/>
      <c r="J222" s="59"/>
      <c r="K222" s="55"/>
      <c r="L222" s="55"/>
      <c r="M222" s="55"/>
      <c r="N222" s="55"/>
      <c r="O222" s="55"/>
      <c r="P222" s="55"/>
      <c r="Q222" s="55"/>
      <c r="R222" s="55"/>
      <c r="S222" s="55"/>
      <c r="T222" s="55"/>
    </row>
    <row r="223" spans="2:20" s="99" customFormat="1" x14ac:dyDescent="0.25">
      <c r="B223" s="58"/>
      <c r="C223" s="96"/>
      <c r="E223" s="57"/>
      <c r="F223" s="55"/>
      <c r="G223" s="55"/>
      <c r="H223" s="55"/>
      <c r="I223" s="59"/>
      <c r="J223" s="59"/>
      <c r="K223" s="55"/>
      <c r="L223" s="55"/>
      <c r="M223" s="55"/>
      <c r="N223" s="55"/>
      <c r="O223" s="55"/>
      <c r="P223" s="55"/>
      <c r="Q223" s="55"/>
      <c r="R223" s="55"/>
      <c r="S223" s="55"/>
      <c r="T223" s="55"/>
    </row>
    <row r="224" spans="2:20" s="99" customFormat="1" x14ac:dyDescent="0.25">
      <c r="B224" s="58"/>
      <c r="C224" s="96"/>
      <c r="E224" s="57"/>
      <c r="F224" s="55"/>
      <c r="G224" s="55"/>
      <c r="H224" s="55"/>
      <c r="I224" s="59"/>
      <c r="J224" s="59"/>
      <c r="K224" s="55"/>
      <c r="L224" s="55"/>
      <c r="M224" s="55"/>
      <c r="N224" s="55"/>
      <c r="O224" s="55"/>
      <c r="P224" s="55"/>
      <c r="Q224" s="55"/>
      <c r="R224" s="55"/>
      <c r="S224" s="55"/>
      <c r="T224" s="55"/>
    </row>
    <row r="225" spans="2:20" s="99" customFormat="1" x14ac:dyDescent="0.25">
      <c r="B225" s="58"/>
      <c r="C225" s="96"/>
      <c r="E225" s="57"/>
      <c r="F225" s="55"/>
      <c r="G225" s="55"/>
      <c r="H225" s="55"/>
      <c r="I225" s="59"/>
      <c r="J225" s="59"/>
      <c r="K225" s="55"/>
      <c r="L225" s="55"/>
      <c r="M225" s="55"/>
      <c r="N225" s="55"/>
      <c r="O225" s="55"/>
      <c r="P225" s="55"/>
      <c r="Q225" s="55"/>
      <c r="R225" s="55"/>
      <c r="S225" s="55"/>
      <c r="T225" s="55"/>
    </row>
    <row r="226" spans="2:20" s="99" customFormat="1" x14ac:dyDescent="0.25">
      <c r="B226" s="58"/>
      <c r="C226" s="96"/>
      <c r="E226" s="57"/>
      <c r="F226" s="55"/>
      <c r="G226" s="55"/>
      <c r="H226" s="55"/>
      <c r="I226" s="59"/>
      <c r="J226" s="59"/>
      <c r="K226" s="55"/>
      <c r="L226" s="55"/>
      <c r="M226" s="55"/>
      <c r="N226" s="55"/>
      <c r="O226" s="55"/>
      <c r="P226" s="55"/>
      <c r="Q226" s="55"/>
      <c r="R226" s="55"/>
      <c r="S226" s="55"/>
      <c r="T226" s="55"/>
    </row>
    <row r="227" spans="2:20" s="99" customFormat="1" x14ac:dyDescent="0.25">
      <c r="B227" s="58"/>
      <c r="C227" s="96"/>
      <c r="E227" s="57"/>
      <c r="F227" s="55"/>
      <c r="G227" s="55"/>
      <c r="H227" s="55"/>
      <c r="I227" s="59"/>
      <c r="J227" s="59"/>
      <c r="K227" s="55"/>
      <c r="L227" s="55"/>
      <c r="M227" s="55"/>
      <c r="N227" s="55"/>
      <c r="O227" s="55"/>
      <c r="P227" s="55"/>
      <c r="Q227" s="55"/>
      <c r="R227" s="55"/>
      <c r="S227" s="55"/>
      <c r="T227" s="55"/>
    </row>
    <row r="228" spans="2:20" s="99" customFormat="1" x14ac:dyDescent="0.25">
      <c r="B228" s="58"/>
      <c r="C228" s="96"/>
      <c r="E228" s="57"/>
      <c r="F228" s="55"/>
      <c r="G228" s="55"/>
      <c r="H228" s="55"/>
      <c r="I228" s="59"/>
      <c r="J228" s="59"/>
      <c r="K228" s="55"/>
      <c r="L228" s="55"/>
      <c r="M228" s="55"/>
      <c r="N228" s="55"/>
      <c r="O228" s="55"/>
      <c r="P228" s="55"/>
      <c r="Q228" s="55"/>
      <c r="R228" s="55"/>
      <c r="S228" s="55"/>
      <c r="T228" s="55"/>
    </row>
    <row r="229" spans="2:20" s="99" customFormat="1" x14ac:dyDescent="0.25">
      <c r="B229" s="58"/>
      <c r="C229" s="96"/>
      <c r="E229" s="57"/>
      <c r="F229" s="55"/>
      <c r="G229" s="55"/>
      <c r="H229" s="55"/>
      <c r="I229" s="59"/>
      <c r="J229" s="59"/>
      <c r="K229" s="55"/>
      <c r="L229" s="55"/>
      <c r="M229" s="55"/>
      <c r="N229" s="55"/>
      <c r="O229" s="55"/>
      <c r="P229" s="55"/>
      <c r="Q229" s="55"/>
      <c r="R229" s="55"/>
      <c r="S229" s="55"/>
      <c r="T229" s="55"/>
    </row>
    <row r="230" spans="2:20" s="99" customFormat="1" x14ac:dyDescent="0.25">
      <c r="B230" s="58"/>
      <c r="C230" s="96"/>
      <c r="E230" s="57"/>
      <c r="F230" s="55"/>
      <c r="G230" s="55"/>
      <c r="H230" s="55"/>
      <c r="I230" s="59"/>
      <c r="J230" s="59"/>
      <c r="K230" s="55"/>
      <c r="L230" s="55"/>
      <c r="M230" s="55"/>
      <c r="N230" s="55"/>
      <c r="O230" s="55"/>
      <c r="P230" s="55"/>
      <c r="Q230" s="55"/>
      <c r="R230" s="55"/>
      <c r="S230" s="55"/>
      <c r="T230" s="55"/>
    </row>
    <row r="231" spans="2:20" s="99" customFormat="1" x14ac:dyDescent="0.25">
      <c r="B231" s="58"/>
      <c r="C231" s="96"/>
      <c r="E231" s="57"/>
      <c r="F231" s="55"/>
      <c r="G231" s="55"/>
      <c r="H231" s="55"/>
      <c r="I231" s="59"/>
      <c r="J231" s="59"/>
      <c r="K231" s="55"/>
      <c r="L231" s="55"/>
      <c r="M231" s="55"/>
      <c r="N231" s="55"/>
      <c r="O231" s="55"/>
      <c r="P231" s="55"/>
      <c r="Q231" s="55"/>
      <c r="R231" s="55"/>
      <c r="S231" s="55"/>
      <c r="T231" s="55"/>
    </row>
    <row r="232" spans="2:20" s="99" customFormat="1" x14ac:dyDescent="0.25">
      <c r="B232" s="58"/>
      <c r="C232" s="96"/>
      <c r="E232" s="57"/>
      <c r="F232" s="55"/>
      <c r="G232" s="55"/>
      <c r="H232" s="55"/>
      <c r="I232" s="59"/>
      <c r="J232" s="59"/>
      <c r="K232" s="55"/>
      <c r="L232" s="55"/>
      <c r="M232" s="55"/>
      <c r="N232" s="55"/>
      <c r="O232" s="55"/>
      <c r="P232" s="55"/>
      <c r="Q232" s="55"/>
      <c r="R232" s="55"/>
      <c r="S232" s="55"/>
      <c r="T232" s="55"/>
    </row>
    <row r="233" spans="2:20" s="99" customFormat="1" x14ac:dyDescent="0.25">
      <c r="B233" s="58"/>
      <c r="C233" s="96"/>
      <c r="E233" s="57"/>
      <c r="F233" s="55"/>
      <c r="G233" s="55"/>
      <c r="H233" s="55"/>
      <c r="I233" s="59"/>
      <c r="J233" s="59"/>
      <c r="K233" s="55"/>
      <c r="L233" s="55"/>
      <c r="M233" s="55"/>
      <c r="N233" s="55"/>
      <c r="O233" s="55"/>
      <c r="P233" s="55"/>
      <c r="Q233" s="55"/>
      <c r="R233" s="55"/>
      <c r="S233" s="55"/>
      <c r="T233" s="55"/>
    </row>
    <row r="234" spans="2:20" s="99" customFormat="1" x14ac:dyDescent="0.25">
      <c r="B234" s="58"/>
      <c r="C234" s="96"/>
      <c r="E234" s="57"/>
      <c r="F234" s="55"/>
      <c r="G234" s="55"/>
      <c r="H234" s="55"/>
      <c r="I234" s="59"/>
      <c r="J234" s="59"/>
      <c r="K234" s="55"/>
      <c r="L234" s="55"/>
      <c r="M234" s="55"/>
      <c r="N234" s="55"/>
      <c r="O234" s="55"/>
      <c r="P234" s="55"/>
      <c r="Q234" s="55"/>
      <c r="R234" s="55"/>
      <c r="S234" s="55"/>
      <c r="T234" s="55"/>
    </row>
    <row r="235" spans="2:20" s="99" customFormat="1" x14ac:dyDescent="0.25">
      <c r="B235" s="58"/>
      <c r="C235" s="96"/>
      <c r="E235" s="57"/>
      <c r="F235" s="55"/>
      <c r="G235" s="55"/>
      <c r="H235" s="55"/>
      <c r="I235" s="59"/>
      <c r="J235" s="59"/>
      <c r="K235" s="55"/>
      <c r="L235" s="55"/>
      <c r="M235" s="55"/>
      <c r="N235" s="55"/>
      <c r="O235" s="55"/>
      <c r="P235" s="55"/>
      <c r="Q235" s="55"/>
      <c r="R235" s="55"/>
      <c r="S235" s="55"/>
      <c r="T235" s="55"/>
    </row>
    <row r="236" spans="2:20" s="99" customFormat="1" x14ac:dyDescent="0.25">
      <c r="B236" s="58"/>
      <c r="C236" s="96"/>
      <c r="E236" s="57"/>
      <c r="F236" s="55"/>
      <c r="G236" s="55"/>
      <c r="H236" s="55"/>
      <c r="I236" s="59"/>
      <c r="J236" s="59"/>
      <c r="K236" s="55"/>
      <c r="L236" s="55"/>
      <c r="M236" s="55"/>
      <c r="N236" s="55"/>
      <c r="O236" s="55"/>
      <c r="P236" s="55"/>
      <c r="Q236" s="55"/>
      <c r="R236" s="55"/>
      <c r="S236" s="55"/>
      <c r="T236" s="55"/>
    </row>
    <row r="237" spans="2:20" s="99" customFormat="1" x14ac:dyDescent="0.25">
      <c r="B237" s="58"/>
      <c r="C237" s="96"/>
      <c r="E237" s="57"/>
      <c r="F237" s="55"/>
      <c r="G237" s="55"/>
      <c r="H237" s="55"/>
      <c r="I237" s="59"/>
      <c r="J237" s="59"/>
      <c r="K237" s="55"/>
      <c r="L237" s="55"/>
      <c r="M237" s="55"/>
      <c r="N237" s="55"/>
      <c r="O237" s="55"/>
      <c r="P237" s="55"/>
      <c r="Q237" s="55"/>
      <c r="R237" s="55"/>
      <c r="S237" s="55"/>
      <c r="T237" s="55"/>
    </row>
    <row r="238" spans="2:20" s="99" customFormat="1" x14ac:dyDescent="0.25">
      <c r="B238" s="58"/>
      <c r="C238" s="96"/>
      <c r="E238" s="57"/>
      <c r="F238" s="55"/>
      <c r="G238" s="55"/>
      <c r="H238" s="55"/>
      <c r="I238" s="59"/>
      <c r="J238" s="59"/>
      <c r="K238" s="55"/>
      <c r="L238" s="55"/>
      <c r="M238" s="55"/>
      <c r="N238" s="55"/>
      <c r="O238" s="55"/>
      <c r="P238" s="55"/>
      <c r="Q238" s="55"/>
      <c r="R238" s="55"/>
      <c r="S238" s="55"/>
      <c r="T238" s="55"/>
    </row>
    <row r="239" spans="2:20" s="99" customFormat="1" x14ac:dyDescent="0.25">
      <c r="B239" s="58"/>
      <c r="C239" s="96"/>
      <c r="E239" s="57"/>
      <c r="F239" s="55"/>
      <c r="G239" s="55"/>
      <c r="H239" s="55"/>
      <c r="I239" s="59"/>
      <c r="J239" s="59"/>
      <c r="K239" s="55"/>
      <c r="L239" s="55"/>
      <c r="M239" s="55"/>
      <c r="N239" s="55"/>
      <c r="O239" s="55"/>
      <c r="P239" s="55"/>
      <c r="Q239" s="55"/>
      <c r="R239" s="55"/>
      <c r="S239" s="55"/>
      <c r="T239" s="55"/>
    </row>
    <row r="240" spans="2:20" s="99" customFormat="1" x14ac:dyDescent="0.25">
      <c r="B240" s="58"/>
      <c r="C240" s="96"/>
      <c r="E240" s="57"/>
      <c r="F240" s="55"/>
      <c r="G240" s="55"/>
      <c r="H240" s="55"/>
      <c r="I240" s="59"/>
      <c r="J240" s="59"/>
      <c r="K240" s="55"/>
      <c r="L240" s="55"/>
      <c r="M240" s="55"/>
      <c r="N240" s="55"/>
      <c r="O240" s="55"/>
      <c r="P240" s="55"/>
      <c r="Q240" s="55"/>
      <c r="R240" s="55"/>
      <c r="S240" s="55"/>
      <c r="T240" s="55"/>
    </row>
    <row r="241" spans="2:20" s="99" customFormat="1" x14ac:dyDescent="0.25">
      <c r="B241" s="58"/>
      <c r="C241" s="96"/>
      <c r="E241" s="57"/>
      <c r="F241" s="55"/>
      <c r="G241" s="55"/>
      <c r="H241" s="55"/>
      <c r="I241" s="59"/>
      <c r="J241" s="59"/>
      <c r="K241" s="55"/>
      <c r="L241" s="55"/>
      <c r="M241" s="55"/>
      <c r="N241" s="55"/>
      <c r="O241" s="55"/>
      <c r="P241" s="55"/>
      <c r="Q241" s="55"/>
      <c r="R241" s="55"/>
      <c r="S241" s="55"/>
      <c r="T241" s="55"/>
    </row>
    <row r="242" spans="2:20" s="99" customFormat="1" x14ac:dyDescent="0.25">
      <c r="B242" s="58"/>
      <c r="C242" s="96"/>
      <c r="E242" s="57"/>
      <c r="F242" s="55"/>
      <c r="G242" s="55"/>
      <c r="H242" s="55"/>
      <c r="I242" s="59"/>
      <c r="J242" s="59"/>
      <c r="K242" s="55"/>
      <c r="L242" s="55"/>
      <c r="M242" s="55"/>
      <c r="N242" s="55"/>
      <c r="O242" s="55"/>
      <c r="P242" s="55"/>
      <c r="Q242" s="55"/>
      <c r="R242" s="55"/>
      <c r="S242" s="55"/>
      <c r="T242" s="55"/>
    </row>
    <row r="243" spans="2:20" s="99" customFormat="1" x14ac:dyDescent="0.25">
      <c r="B243" s="58"/>
      <c r="C243" s="96"/>
      <c r="E243" s="57"/>
      <c r="F243" s="55"/>
      <c r="G243" s="55"/>
      <c r="H243" s="55"/>
      <c r="I243" s="59"/>
      <c r="J243" s="59"/>
      <c r="K243" s="55"/>
      <c r="L243" s="55"/>
      <c r="M243" s="55"/>
      <c r="N243" s="55"/>
      <c r="O243" s="55"/>
      <c r="P243" s="55"/>
      <c r="Q243" s="55"/>
      <c r="R243" s="55"/>
      <c r="S243" s="55"/>
      <c r="T243" s="55"/>
    </row>
    <row r="244" spans="2:20" s="99" customFormat="1" x14ac:dyDescent="0.25">
      <c r="B244" s="58"/>
      <c r="C244" s="96"/>
      <c r="E244" s="57"/>
      <c r="F244" s="55"/>
      <c r="G244" s="55"/>
      <c r="H244" s="55"/>
      <c r="I244" s="59"/>
      <c r="J244" s="59"/>
      <c r="K244" s="55"/>
      <c r="L244" s="55"/>
      <c r="M244" s="55"/>
      <c r="N244" s="55"/>
      <c r="O244" s="55"/>
      <c r="P244" s="55"/>
      <c r="Q244" s="55"/>
      <c r="R244" s="55"/>
      <c r="S244" s="55"/>
      <c r="T244" s="55"/>
    </row>
    <row r="245" spans="2:20" s="99" customFormat="1" x14ac:dyDescent="0.25">
      <c r="B245" s="58"/>
      <c r="C245" s="96"/>
      <c r="E245" s="57"/>
      <c r="F245" s="55"/>
      <c r="G245" s="55"/>
      <c r="H245" s="55"/>
      <c r="I245" s="59"/>
      <c r="J245" s="59"/>
      <c r="K245" s="55"/>
      <c r="L245" s="55"/>
      <c r="M245" s="55"/>
      <c r="N245" s="55"/>
      <c r="O245" s="55"/>
      <c r="P245" s="55"/>
      <c r="Q245" s="55"/>
      <c r="R245" s="55"/>
      <c r="S245" s="55"/>
      <c r="T245" s="55"/>
    </row>
    <row r="246" spans="2:20" s="99" customFormat="1" x14ac:dyDescent="0.25">
      <c r="B246" s="58"/>
      <c r="C246" s="96"/>
      <c r="E246" s="57"/>
      <c r="F246" s="55"/>
      <c r="G246" s="55"/>
      <c r="H246" s="55"/>
      <c r="I246" s="59"/>
      <c r="J246" s="59"/>
      <c r="K246" s="55"/>
      <c r="L246" s="55"/>
      <c r="M246" s="55"/>
      <c r="N246" s="55"/>
      <c r="O246" s="55"/>
      <c r="P246" s="55"/>
      <c r="Q246" s="55"/>
      <c r="R246" s="55"/>
      <c r="S246" s="55"/>
      <c r="T246" s="55"/>
    </row>
    <row r="247" spans="2:20" s="99" customFormat="1" x14ac:dyDescent="0.25">
      <c r="B247" s="58"/>
      <c r="C247" s="96"/>
      <c r="E247" s="57"/>
      <c r="F247" s="55"/>
      <c r="G247" s="55"/>
      <c r="H247" s="55"/>
      <c r="I247" s="59"/>
      <c r="J247" s="59"/>
      <c r="K247" s="55"/>
      <c r="L247" s="55"/>
      <c r="M247" s="55"/>
      <c r="N247" s="55"/>
      <c r="O247" s="55"/>
      <c r="P247" s="55"/>
      <c r="Q247" s="55"/>
      <c r="R247" s="55"/>
      <c r="S247" s="55"/>
      <c r="T247" s="55"/>
    </row>
    <row r="248" spans="2:20" s="99" customFormat="1" x14ac:dyDescent="0.25">
      <c r="B248" s="58"/>
      <c r="C248" s="96"/>
      <c r="E248" s="57"/>
      <c r="F248" s="55"/>
      <c r="G248" s="55"/>
      <c r="H248" s="55"/>
      <c r="I248" s="59"/>
      <c r="J248" s="59"/>
      <c r="K248" s="55"/>
      <c r="L248" s="55"/>
      <c r="M248" s="55"/>
      <c r="N248" s="55"/>
      <c r="O248" s="55"/>
      <c r="P248" s="55"/>
      <c r="Q248" s="55"/>
      <c r="R248" s="55"/>
      <c r="S248" s="55"/>
      <c r="T248" s="55"/>
    </row>
    <row r="249" spans="2:20" s="99" customFormat="1" x14ac:dyDescent="0.25">
      <c r="B249" s="58"/>
      <c r="C249" s="96"/>
      <c r="E249" s="57"/>
      <c r="F249" s="55"/>
      <c r="G249" s="55"/>
      <c r="H249" s="55"/>
      <c r="I249" s="59"/>
      <c r="J249" s="59"/>
      <c r="K249" s="55"/>
      <c r="L249" s="55"/>
      <c r="M249" s="55"/>
      <c r="N249" s="55"/>
      <c r="O249" s="55"/>
      <c r="P249" s="55"/>
      <c r="Q249" s="55"/>
      <c r="R249" s="55"/>
      <c r="S249" s="55"/>
      <c r="T249" s="55"/>
    </row>
    <row r="250" spans="2:20" s="99" customFormat="1" x14ac:dyDescent="0.25">
      <c r="B250" s="58"/>
      <c r="C250" s="96"/>
      <c r="E250" s="57"/>
      <c r="F250" s="55"/>
      <c r="G250" s="55"/>
      <c r="H250" s="55"/>
      <c r="I250" s="59"/>
      <c r="J250" s="59"/>
      <c r="K250" s="55"/>
      <c r="L250" s="55"/>
      <c r="M250" s="55"/>
      <c r="N250" s="55"/>
      <c r="O250" s="55"/>
      <c r="P250" s="55"/>
      <c r="Q250" s="55"/>
      <c r="R250" s="55"/>
      <c r="S250" s="55"/>
      <c r="T250" s="55"/>
    </row>
    <row r="251" spans="2:20" s="99" customFormat="1" x14ac:dyDescent="0.25">
      <c r="B251" s="58"/>
      <c r="C251" s="96"/>
      <c r="E251" s="57"/>
      <c r="F251" s="55"/>
      <c r="G251" s="55"/>
      <c r="H251" s="55"/>
      <c r="I251" s="59"/>
      <c r="J251" s="59"/>
      <c r="K251" s="55"/>
      <c r="L251" s="55"/>
      <c r="M251" s="55"/>
      <c r="N251" s="55"/>
      <c r="O251" s="55"/>
      <c r="P251" s="55"/>
      <c r="Q251" s="55"/>
      <c r="R251" s="55"/>
      <c r="S251" s="55"/>
      <c r="T251" s="55"/>
    </row>
    <row r="252" spans="2:20" s="99" customFormat="1" x14ac:dyDescent="0.25">
      <c r="B252" s="58"/>
      <c r="C252" s="96"/>
      <c r="E252" s="57"/>
      <c r="F252" s="55"/>
      <c r="G252" s="55"/>
      <c r="H252" s="55"/>
      <c r="I252" s="59"/>
      <c r="J252" s="59"/>
      <c r="K252" s="55"/>
      <c r="L252" s="55"/>
      <c r="M252" s="55"/>
      <c r="N252" s="55"/>
      <c r="O252" s="55"/>
      <c r="P252" s="55"/>
      <c r="Q252" s="55"/>
      <c r="R252" s="55"/>
      <c r="S252" s="55"/>
      <c r="T252" s="55"/>
    </row>
    <row r="253" spans="2:20" s="99" customFormat="1" x14ac:dyDescent="0.25">
      <c r="B253" s="58"/>
      <c r="C253" s="96"/>
      <c r="E253" s="57"/>
      <c r="F253" s="55"/>
      <c r="G253" s="55"/>
      <c r="H253" s="55"/>
      <c r="I253" s="59"/>
      <c r="J253" s="59"/>
      <c r="K253" s="55"/>
      <c r="L253" s="55"/>
      <c r="M253" s="55"/>
      <c r="N253" s="55"/>
      <c r="O253" s="55"/>
      <c r="P253" s="55"/>
      <c r="Q253" s="55"/>
      <c r="R253" s="55"/>
      <c r="S253" s="55"/>
      <c r="T253" s="55"/>
    </row>
    <row r="254" spans="2:20" s="99" customFormat="1" x14ac:dyDescent="0.25">
      <c r="B254" s="58"/>
      <c r="C254" s="96"/>
      <c r="E254" s="57"/>
      <c r="F254" s="55"/>
      <c r="G254" s="55"/>
      <c r="H254" s="55"/>
      <c r="I254" s="59"/>
      <c r="J254" s="59"/>
      <c r="K254" s="55"/>
      <c r="L254" s="55"/>
      <c r="M254" s="55"/>
      <c r="N254" s="55"/>
      <c r="O254" s="55"/>
      <c r="P254" s="55"/>
      <c r="Q254" s="55"/>
      <c r="R254" s="55"/>
      <c r="S254" s="55"/>
      <c r="T254" s="55"/>
    </row>
    <row r="255" spans="2:20" s="99" customFormat="1" x14ac:dyDescent="0.25">
      <c r="B255" s="58"/>
      <c r="C255" s="96"/>
      <c r="E255" s="57"/>
      <c r="F255" s="55"/>
      <c r="G255" s="55"/>
      <c r="H255" s="55"/>
      <c r="I255" s="59"/>
      <c r="J255" s="59"/>
      <c r="K255" s="55"/>
      <c r="L255" s="55"/>
      <c r="M255" s="55"/>
      <c r="N255" s="55"/>
      <c r="O255" s="55"/>
      <c r="P255" s="55"/>
      <c r="Q255" s="55"/>
      <c r="R255" s="55"/>
      <c r="S255" s="55"/>
      <c r="T255" s="55"/>
    </row>
    <row r="256" spans="2:20" s="99" customFormat="1" x14ac:dyDescent="0.25">
      <c r="B256" s="58"/>
      <c r="C256" s="96"/>
      <c r="E256" s="57"/>
      <c r="F256" s="55"/>
      <c r="G256" s="55"/>
      <c r="H256" s="55"/>
      <c r="I256" s="59"/>
      <c r="J256" s="59"/>
      <c r="K256" s="55"/>
      <c r="L256" s="55"/>
      <c r="M256" s="55"/>
      <c r="N256" s="55"/>
      <c r="O256" s="55"/>
      <c r="P256" s="55"/>
      <c r="Q256" s="55"/>
      <c r="R256" s="55"/>
      <c r="S256" s="55"/>
      <c r="T256" s="55"/>
    </row>
    <row r="257" spans="2:20" s="99" customFormat="1" x14ac:dyDescent="0.25">
      <c r="B257" s="58"/>
      <c r="C257" s="96"/>
      <c r="E257" s="57"/>
      <c r="F257" s="55"/>
      <c r="G257" s="55"/>
      <c r="H257" s="55"/>
      <c r="I257" s="59"/>
      <c r="J257" s="59"/>
      <c r="K257" s="55"/>
      <c r="L257" s="55"/>
      <c r="M257" s="55"/>
      <c r="N257" s="55"/>
      <c r="O257" s="55"/>
      <c r="P257" s="55"/>
      <c r="Q257" s="55"/>
      <c r="R257" s="55"/>
      <c r="S257" s="55"/>
      <c r="T257" s="55"/>
    </row>
    <row r="258" spans="2:20" s="99" customFormat="1" x14ac:dyDescent="0.25">
      <c r="B258" s="58"/>
      <c r="C258" s="96"/>
      <c r="E258" s="57"/>
      <c r="F258" s="55"/>
      <c r="G258" s="55"/>
      <c r="H258" s="55"/>
      <c r="I258" s="59"/>
      <c r="J258" s="59"/>
      <c r="K258" s="55"/>
      <c r="L258" s="55"/>
      <c r="M258" s="55"/>
      <c r="N258" s="55"/>
      <c r="O258" s="55"/>
      <c r="P258" s="55"/>
      <c r="Q258" s="55"/>
      <c r="R258" s="55"/>
      <c r="S258" s="55"/>
      <c r="T258" s="55"/>
    </row>
    <row r="259" spans="2:20" s="99" customFormat="1" x14ac:dyDescent="0.25">
      <c r="B259" s="58"/>
      <c r="C259" s="96"/>
      <c r="E259" s="57"/>
      <c r="F259" s="55"/>
      <c r="G259" s="55"/>
      <c r="H259" s="55"/>
      <c r="I259" s="59"/>
      <c r="J259" s="59"/>
      <c r="K259" s="55"/>
      <c r="L259" s="55"/>
      <c r="M259" s="55"/>
      <c r="N259" s="55"/>
      <c r="O259" s="55"/>
      <c r="P259" s="55"/>
      <c r="Q259" s="55"/>
      <c r="R259" s="55"/>
      <c r="S259" s="55"/>
      <c r="T259" s="55"/>
    </row>
    <row r="260" spans="2:20" s="99" customFormat="1" x14ac:dyDescent="0.25">
      <c r="B260" s="58"/>
      <c r="C260" s="96"/>
      <c r="E260" s="57"/>
      <c r="F260" s="55"/>
      <c r="G260" s="55"/>
      <c r="H260" s="55"/>
      <c r="I260" s="59"/>
      <c r="J260" s="59"/>
      <c r="K260" s="55"/>
      <c r="L260" s="55"/>
      <c r="M260" s="55"/>
      <c r="N260" s="55"/>
      <c r="O260" s="55"/>
      <c r="P260" s="55"/>
      <c r="Q260" s="55"/>
      <c r="R260" s="55"/>
      <c r="S260" s="55"/>
      <c r="T260" s="55"/>
    </row>
    <row r="261" spans="2:20" s="99" customFormat="1" x14ac:dyDescent="0.25">
      <c r="B261" s="58"/>
      <c r="C261" s="96"/>
      <c r="E261" s="57"/>
      <c r="F261" s="55"/>
      <c r="G261" s="55"/>
      <c r="H261" s="55"/>
      <c r="I261" s="59"/>
      <c r="J261" s="59"/>
      <c r="K261" s="55"/>
      <c r="L261" s="55"/>
      <c r="M261" s="55"/>
      <c r="N261" s="55"/>
      <c r="O261" s="55"/>
      <c r="P261" s="55"/>
      <c r="Q261" s="55"/>
      <c r="R261" s="55"/>
      <c r="S261" s="55"/>
      <c r="T261" s="55"/>
    </row>
    <row r="262" spans="2:20" s="99" customFormat="1" x14ac:dyDescent="0.25">
      <c r="B262" s="58"/>
      <c r="C262" s="96"/>
      <c r="E262" s="57"/>
      <c r="F262" s="55"/>
      <c r="G262" s="55"/>
      <c r="H262" s="55"/>
      <c r="I262" s="59"/>
      <c r="J262" s="59"/>
      <c r="K262" s="55"/>
      <c r="L262" s="55"/>
      <c r="M262" s="55"/>
      <c r="N262" s="55"/>
      <c r="O262" s="55"/>
      <c r="P262" s="55"/>
      <c r="Q262" s="55"/>
      <c r="R262" s="55"/>
      <c r="S262" s="55"/>
      <c r="T262" s="55"/>
    </row>
    <row r="263" spans="2:20" s="99" customFormat="1" x14ac:dyDescent="0.25">
      <c r="B263" s="58"/>
      <c r="C263" s="96"/>
      <c r="E263" s="57"/>
      <c r="F263" s="55"/>
      <c r="G263" s="55"/>
      <c r="H263" s="55"/>
      <c r="I263" s="59"/>
      <c r="J263" s="59"/>
      <c r="K263" s="55"/>
      <c r="L263" s="55"/>
      <c r="M263" s="55"/>
      <c r="N263" s="55"/>
      <c r="O263" s="55"/>
      <c r="P263" s="55"/>
      <c r="Q263" s="55"/>
      <c r="R263" s="55"/>
      <c r="S263" s="55"/>
      <c r="T263" s="55"/>
    </row>
    <row r="264" spans="2:20" s="99" customFormat="1" x14ac:dyDescent="0.25">
      <c r="B264" s="58"/>
      <c r="C264" s="96"/>
      <c r="E264" s="57"/>
      <c r="F264" s="55"/>
      <c r="G264" s="55"/>
      <c r="H264" s="55"/>
      <c r="I264" s="59"/>
      <c r="J264" s="59"/>
      <c r="K264" s="55"/>
      <c r="L264" s="55"/>
      <c r="M264" s="55"/>
      <c r="N264" s="55"/>
      <c r="O264" s="55"/>
      <c r="P264" s="55"/>
      <c r="Q264" s="55"/>
      <c r="R264" s="55"/>
      <c r="S264" s="55"/>
      <c r="T264" s="55"/>
    </row>
    <row r="265" spans="2:20" s="99" customFormat="1" x14ac:dyDescent="0.25">
      <c r="B265" s="58"/>
      <c r="C265" s="96"/>
      <c r="E265" s="57"/>
      <c r="F265" s="55"/>
      <c r="G265" s="55"/>
      <c r="H265" s="55"/>
      <c r="I265" s="59"/>
      <c r="J265" s="59"/>
      <c r="K265" s="55"/>
      <c r="L265" s="55"/>
      <c r="M265" s="55"/>
      <c r="N265" s="55"/>
      <c r="O265" s="55"/>
      <c r="P265" s="55"/>
      <c r="Q265" s="55"/>
      <c r="R265" s="55"/>
      <c r="S265" s="55"/>
      <c r="T265" s="55"/>
    </row>
    <row r="266" spans="2:20" s="99" customFormat="1" x14ac:dyDescent="0.25">
      <c r="B266" s="58"/>
      <c r="C266" s="96"/>
      <c r="E266" s="57"/>
      <c r="F266" s="55"/>
      <c r="G266" s="55"/>
      <c r="H266" s="55"/>
      <c r="I266" s="59"/>
      <c r="J266" s="59"/>
      <c r="K266" s="55"/>
      <c r="L266" s="55"/>
      <c r="M266" s="55"/>
      <c r="N266" s="55"/>
      <c r="O266" s="55"/>
      <c r="P266" s="55"/>
      <c r="Q266" s="55"/>
      <c r="R266" s="55"/>
      <c r="S266" s="55"/>
      <c r="T266" s="55"/>
    </row>
    <row r="267" spans="2:20" s="99" customFormat="1" x14ac:dyDescent="0.25">
      <c r="B267" s="58"/>
      <c r="C267" s="96"/>
      <c r="E267" s="57"/>
      <c r="F267" s="55"/>
      <c r="G267" s="55"/>
      <c r="H267" s="55"/>
      <c r="I267" s="59"/>
      <c r="J267" s="59"/>
      <c r="K267" s="55"/>
      <c r="L267" s="55"/>
      <c r="M267" s="55"/>
      <c r="N267" s="55"/>
      <c r="O267" s="55"/>
      <c r="P267" s="55"/>
      <c r="Q267" s="55"/>
      <c r="R267" s="55"/>
      <c r="S267" s="55"/>
      <c r="T267" s="55"/>
    </row>
    <row r="268" spans="2:20" s="99" customFormat="1" x14ac:dyDescent="0.25">
      <c r="B268" s="58"/>
      <c r="C268" s="96"/>
      <c r="E268" s="57"/>
      <c r="F268" s="55"/>
      <c r="G268" s="55"/>
      <c r="H268" s="55"/>
      <c r="I268" s="59"/>
      <c r="J268" s="59"/>
      <c r="K268" s="55"/>
      <c r="L268" s="55"/>
      <c r="M268" s="55"/>
      <c r="N268" s="55"/>
      <c r="O268" s="55"/>
      <c r="P268" s="55"/>
      <c r="Q268" s="55"/>
      <c r="R268" s="55"/>
      <c r="S268" s="55"/>
      <c r="T268" s="55"/>
    </row>
    <row r="269" spans="2:20" s="99" customFormat="1" x14ac:dyDescent="0.25">
      <c r="B269" s="58"/>
      <c r="C269" s="96"/>
      <c r="E269" s="57"/>
      <c r="F269" s="55"/>
      <c r="G269" s="55"/>
      <c r="H269" s="55"/>
      <c r="I269" s="59"/>
      <c r="J269" s="59"/>
      <c r="K269" s="55"/>
      <c r="L269" s="55"/>
      <c r="M269" s="55"/>
      <c r="N269" s="55"/>
      <c r="O269" s="55"/>
      <c r="P269" s="55"/>
      <c r="Q269" s="55"/>
      <c r="R269" s="55"/>
      <c r="S269" s="55"/>
      <c r="T269" s="55"/>
    </row>
    <row r="270" spans="2:20" s="99" customFormat="1" x14ac:dyDescent="0.25">
      <c r="B270" s="58"/>
      <c r="C270" s="96"/>
      <c r="E270" s="57"/>
      <c r="F270" s="55"/>
      <c r="G270" s="55"/>
      <c r="H270" s="55"/>
      <c r="I270" s="59"/>
      <c r="J270" s="59"/>
      <c r="K270" s="55"/>
      <c r="L270" s="55"/>
      <c r="M270" s="55"/>
      <c r="N270" s="55"/>
      <c r="O270" s="55"/>
      <c r="P270" s="55"/>
      <c r="Q270" s="55"/>
      <c r="R270" s="55"/>
      <c r="S270" s="55"/>
      <c r="T270" s="55"/>
    </row>
    <row r="271" spans="2:20" s="99" customFormat="1" x14ac:dyDescent="0.25">
      <c r="B271" s="58"/>
      <c r="C271" s="96"/>
      <c r="E271" s="57"/>
      <c r="F271" s="55"/>
      <c r="G271" s="55"/>
      <c r="H271" s="55"/>
      <c r="I271" s="59"/>
      <c r="J271" s="59"/>
      <c r="K271" s="55"/>
      <c r="L271" s="55"/>
      <c r="M271" s="55"/>
      <c r="N271" s="55"/>
      <c r="O271" s="55"/>
      <c r="P271" s="55"/>
      <c r="Q271" s="55"/>
      <c r="R271" s="55"/>
      <c r="S271" s="55"/>
      <c r="T271" s="55"/>
    </row>
    <row r="272" spans="2:20" s="99" customFormat="1" x14ac:dyDescent="0.25">
      <c r="B272" s="58"/>
      <c r="C272" s="96"/>
      <c r="E272" s="57"/>
      <c r="F272" s="55"/>
      <c r="G272" s="55"/>
      <c r="H272" s="55"/>
      <c r="I272" s="59"/>
      <c r="J272" s="59"/>
      <c r="K272" s="55"/>
      <c r="L272" s="55"/>
      <c r="M272" s="55"/>
      <c r="N272" s="55"/>
      <c r="O272" s="55"/>
      <c r="P272" s="55"/>
      <c r="Q272" s="55"/>
      <c r="R272" s="55"/>
      <c r="S272" s="55"/>
      <c r="T272" s="55"/>
    </row>
    <row r="273" spans="2:20" s="99" customFormat="1" x14ac:dyDescent="0.25">
      <c r="B273" s="58"/>
      <c r="C273" s="96"/>
      <c r="E273" s="57"/>
      <c r="F273" s="55"/>
      <c r="G273" s="55"/>
      <c r="H273" s="55"/>
      <c r="I273" s="59"/>
      <c r="J273" s="59"/>
      <c r="K273" s="55"/>
      <c r="L273" s="55"/>
      <c r="M273" s="55"/>
      <c r="N273" s="55"/>
      <c r="O273" s="55"/>
      <c r="P273" s="55"/>
      <c r="Q273" s="55"/>
      <c r="R273" s="55"/>
      <c r="S273" s="55"/>
      <c r="T273" s="55"/>
    </row>
    <row r="274" spans="2:20" s="99" customFormat="1" x14ac:dyDescent="0.25">
      <c r="B274" s="58"/>
      <c r="C274" s="96"/>
      <c r="E274" s="57"/>
      <c r="F274" s="55"/>
      <c r="G274" s="55"/>
      <c r="H274" s="55"/>
      <c r="I274" s="59"/>
      <c r="J274" s="59"/>
      <c r="K274" s="55"/>
      <c r="L274" s="55"/>
      <c r="M274" s="55"/>
      <c r="N274" s="55"/>
      <c r="O274" s="55"/>
      <c r="P274" s="55"/>
      <c r="Q274" s="55"/>
      <c r="R274" s="55"/>
      <c r="S274" s="55"/>
      <c r="T274" s="55"/>
    </row>
    <row r="275" spans="2:20" s="99" customFormat="1" x14ac:dyDescent="0.25">
      <c r="B275" s="58"/>
      <c r="C275" s="96"/>
      <c r="E275" s="57"/>
      <c r="F275" s="55"/>
      <c r="G275" s="55"/>
      <c r="H275" s="55"/>
      <c r="I275" s="59"/>
      <c r="J275" s="59"/>
      <c r="K275" s="55"/>
      <c r="L275" s="55"/>
      <c r="M275" s="55"/>
      <c r="N275" s="55"/>
      <c r="O275" s="55"/>
      <c r="P275" s="55"/>
      <c r="Q275" s="55"/>
      <c r="R275" s="55"/>
      <c r="S275" s="55"/>
      <c r="T275" s="55"/>
    </row>
    <row r="276" spans="2:20" s="99" customFormat="1" x14ac:dyDescent="0.25">
      <c r="B276" s="58"/>
      <c r="C276" s="96"/>
      <c r="E276" s="57"/>
      <c r="F276" s="55"/>
      <c r="G276" s="55"/>
      <c r="H276" s="55"/>
      <c r="I276" s="59"/>
      <c r="J276" s="59"/>
      <c r="K276" s="55"/>
      <c r="L276" s="55"/>
      <c r="M276" s="55"/>
      <c r="N276" s="55"/>
      <c r="O276" s="55"/>
      <c r="P276" s="55"/>
      <c r="Q276" s="55"/>
      <c r="R276" s="55"/>
      <c r="S276" s="55"/>
      <c r="T276" s="55"/>
    </row>
    <row r="277" spans="2:20" s="99" customFormat="1" x14ac:dyDescent="0.25">
      <c r="B277" s="58"/>
      <c r="C277" s="96"/>
      <c r="E277" s="57"/>
      <c r="F277" s="55"/>
      <c r="G277" s="55"/>
      <c r="H277" s="55"/>
      <c r="I277" s="59"/>
      <c r="J277" s="59"/>
      <c r="K277" s="55"/>
      <c r="L277" s="55"/>
      <c r="M277" s="55"/>
      <c r="N277" s="55"/>
      <c r="O277" s="55"/>
      <c r="P277" s="55"/>
      <c r="Q277" s="55"/>
      <c r="R277" s="55"/>
      <c r="S277" s="55"/>
      <c r="T277" s="55"/>
    </row>
    <row r="278" spans="2:20" s="99" customFormat="1" x14ac:dyDescent="0.25">
      <c r="B278" s="58"/>
      <c r="C278" s="96"/>
      <c r="E278" s="57"/>
      <c r="F278" s="55"/>
      <c r="G278" s="55"/>
      <c r="H278" s="55"/>
      <c r="I278" s="59"/>
      <c r="J278" s="59"/>
      <c r="K278" s="55"/>
      <c r="L278" s="55"/>
      <c r="M278" s="55"/>
      <c r="N278" s="55"/>
      <c r="O278" s="55"/>
      <c r="P278" s="55"/>
      <c r="Q278" s="55"/>
      <c r="R278" s="55"/>
      <c r="S278" s="55"/>
      <c r="T278" s="55"/>
    </row>
    <row r="279" spans="2:20" s="99" customFormat="1" x14ac:dyDescent="0.25">
      <c r="B279" s="58"/>
      <c r="C279" s="96"/>
      <c r="E279" s="57"/>
      <c r="F279" s="55"/>
      <c r="G279" s="55"/>
      <c r="H279" s="55"/>
      <c r="I279" s="59"/>
      <c r="J279" s="59"/>
      <c r="K279" s="55"/>
      <c r="L279" s="55"/>
      <c r="M279" s="55"/>
      <c r="N279" s="55"/>
      <c r="O279" s="55"/>
      <c r="P279" s="55"/>
      <c r="Q279" s="55"/>
      <c r="R279" s="55"/>
      <c r="S279" s="55"/>
      <c r="T279" s="55"/>
    </row>
    <row r="280" spans="2:20" s="99" customFormat="1" x14ac:dyDescent="0.25">
      <c r="B280" s="58"/>
      <c r="C280" s="96"/>
      <c r="E280" s="57"/>
      <c r="F280" s="55"/>
      <c r="G280" s="55"/>
      <c r="H280" s="55"/>
      <c r="I280" s="59"/>
      <c r="J280" s="59"/>
      <c r="K280" s="55"/>
      <c r="L280" s="55"/>
      <c r="M280" s="55"/>
      <c r="N280" s="55"/>
      <c r="O280" s="55"/>
      <c r="P280" s="55"/>
      <c r="Q280" s="55"/>
      <c r="R280" s="55"/>
      <c r="S280" s="55"/>
      <c r="T280" s="55"/>
    </row>
    <row r="281" spans="2:20" s="99" customFormat="1" x14ac:dyDescent="0.25">
      <c r="B281" s="58"/>
      <c r="C281" s="96"/>
      <c r="E281" s="57"/>
      <c r="F281" s="55"/>
      <c r="G281" s="55"/>
      <c r="H281" s="55"/>
      <c r="I281" s="59"/>
      <c r="J281" s="59"/>
      <c r="K281" s="55"/>
      <c r="L281" s="55"/>
      <c r="M281" s="55"/>
      <c r="N281" s="55"/>
      <c r="O281" s="55"/>
      <c r="P281" s="55"/>
      <c r="Q281" s="55"/>
      <c r="R281" s="55"/>
      <c r="S281" s="55"/>
      <c r="T281" s="55"/>
    </row>
    <row r="282" spans="2:20" s="99" customFormat="1" x14ac:dyDescent="0.25">
      <c r="B282" s="58"/>
      <c r="C282" s="96"/>
      <c r="E282" s="57"/>
      <c r="F282" s="55"/>
      <c r="G282" s="55"/>
      <c r="H282" s="55"/>
      <c r="I282" s="59"/>
      <c r="J282" s="59"/>
      <c r="K282" s="55"/>
      <c r="L282" s="55"/>
      <c r="M282" s="55"/>
      <c r="N282" s="55"/>
      <c r="O282" s="55"/>
      <c r="P282" s="55"/>
      <c r="Q282" s="55"/>
      <c r="R282" s="55"/>
      <c r="S282" s="55"/>
      <c r="T282" s="55"/>
    </row>
    <row r="283" spans="2:20" s="99" customFormat="1" x14ac:dyDescent="0.25">
      <c r="B283" s="58"/>
      <c r="C283" s="96"/>
      <c r="E283" s="57"/>
      <c r="F283" s="55"/>
      <c r="G283" s="55"/>
      <c r="H283" s="55"/>
      <c r="I283" s="59"/>
      <c r="J283" s="59"/>
      <c r="K283" s="55"/>
      <c r="L283" s="55"/>
      <c r="M283" s="55"/>
      <c r="N283" s="55"/>
      <c r="O283" s="55"/>
      <c r="P283" s="55"/>
      <c r="Q283" s="55"/>
      <c r="R283" s="55"/>
      <c r="S283" s="55"/>
      <c r="T283" s="55"/>
    </row>
    <row r="284" spans="2:20" s="99" customFormat="1" x14ac:dyDescent="0.25">
      <c r="B284" s="58"/>
      <c r="C284" s="96"/>
      <c r="E284" s="57"/>
      <c r="F284" s="55"/>
      <c r="G284" s="55"/>
      <c r="H284" s="55"/>
      <c r="I284" s="59"/>
      <c r="J284" s="59"/>
      <c r="K284" s="55"/>
      <c r="L284" s="55"/>
      <c r="M284" s="55"/>
      <c r="N284" s="55"/>
      <c r="O284" s="55"/>
      <c r="P284" s="55"/>
      <c r="Q284" s="55"/>
      <c r="R284" s="55"/>
      <c r="S284" s="55"/>
      <c r="T284" s="55"/>
    </row>
    <row r="285" spans="2:20" s="99" customFormat="1" x14ac:dyDescent="0.25">
      <c r="B285" s="58"/>
      <c r="C285" s="96"/>
      <c r="E285" s="57"/>
      <c r="F285" s="55"/>
      <c r="G285" s="55"/>
      <c r="H285" s="55"/>
      <c r="I285" s="59"/>
      <c r="J285" s="59"/>
      <c r="K285" s="55"/>
      <c r="L285" s="55"/>
      <c r="M285" s="55"/>
      <c r="N285" s="55"/>
      <c r="O285" s="55"/>
      <c r="P285" s="55"/>
      <c r="Q285" s="55"/>
      <c r="R285" s="55"/>
      <c r="S285" s="55"/>
      <c r="T285" s="55"/>
    </row>
    <row r="286" spans="2:20" s="99" customFormat="1" x14ac:dyDescent="0.25">
      <c r="B286" s="58"/>
      <c r="C286" s="96"/>
      <c r="E286" s="57"/>
      <c r="F286" s="55"/>
      <c r="G286" s="55"/>
      <c r="H286" s="55"/>
      <c r="I286" s="59"/>
      <c r="J286" s="59"/>
      <c r="K286" s="55"/>
      <c r="L286" s="55"/>
      <c r="M286" s="55"/>
      <c r="N286" s="55"/>
      <c r="O286" s="55"/>
      <c r="P286" s="55"/>
      <c r="Q286" s="55"/>
      <c r="R286" s="55"/>
      <c r="S286" s="55"/>
      <c r="T286" s="55"/>
    </row>
    <row r="287" spans="2:20" s="99" customFormat="1" x14ac:dyDescent="0.25">
      <c r="B287" s="58"/>
      <c r="C287" s="96"/>
      <c r="E287" s="57"/>
      <c r="F287" s="55"/>
      <c r="G287" s="55"/>
      <c r="H287" s="55"/>
      <c r="I287" s="59"/>
      <c r="J287" s="59"/>
      <c r="K287" s="55"/>
      <c r="L287" s="55"/>
      <c r="M287" s="55"/>
      <c r="N287" s="55"/>
      <c r="O287" s="55"/>
      <c r="P287" s="55"/>
      <c r="Q287" s="55"/>
      <c r="R287" s="55"/>
      <c r="S287" s="55"/>
      <c r="T287" s="55"/>
    </row>
    <row r="288" spans="2:20" s="99" customFormat="1" x14ac:dyDescent="0.25">
      <c r="B288" s="58"/>
      <c r="C288" s="96"/>
      <c r="E288" s="57"/>
      <c r="F288" s="55"/>
      <c r="G288" s="55"/>
      <c r="H288" s="55"/>
      <c r="I288" s="59"/>
      <c r="J288" s="59"/>
      <c r="K288" s="55"/>
      <c r="L288" s="55"/>
      <c r="M288" s="55"/>
      <c r="N288" s="55"/>
      <c r="O288" s="55"/>
      <c r="P288" s="55"/>
      <c r="Q288" s="55"/>
      <c r="R288" s="55"/>
      <c r="S288" s="55"/>
      <c r="T288" s="55"/>
    </row>
    <row r="289" spans="2:20" s="99" customFormat="1" x14ac:dyDescent="0.25">
      <c r="B289" s="58"/>
      <c r="C289" s="96"/>
      <c r="E289" s="57"/>
      <c r="F289" s="55"/>
      <c r="G289" s="55"/>
      <c r="H289" s="55"/>
      <c r="I289" s="59"/>
      <c r="J289" s="59"/>
      <c r="K289" s="55"/>
      <c r="L289" s="55"/>
      <c r="M289" s="55"/>
      <c r="N289" s="55"/>
      <c r="O289" s="55"/>
      <c r="P289" s="55"/>
      <c r="Q289" s="55"/>
      <c r="R289" s="55"/>
      <c r="S289" s="55"/>
      <c r="T289" s="55"/>
    </row>
    <row r="290" spans="2:20" s="99" customFormat="1" x14ac:dyDescent="0.25">
      <c r="B290" s="58"/>
      <c r="C290" s="96"/>
      <c r="E290" s="57"/>
      <c r="F290" s="55"/>
      <c r="G290" s="55"/>
      <c r="H290" s="55"/>
      <c r="I290" s="59"/>
      <c r="J290" s="59"/>
      <c r="K290" s="55"/>
      <c r="L290" s="55"/>
      <c r="M290" s="55"/>
      <c r="N290" s="55"/>
      <c r="O290" s="55"/>
      <c r="P290" s="55"/>
      <c r="Q290" s="55"/>
      <c r="R290" s="55"/>
      <c r="S290" s="55"/>
      <c r="T290" s="55"/>
    </row>
    <row r="291" spans="2:20" s="99" customFormat="1" x14ac:dyDescent="0.25">
      <c r="B291" s="58"/>
      <c r="C291" s="96"/>
      <c r="E291" s="57"/>
      <c r="F291" s="55"/>
      <c r="G291" s="55"/>
      <c r="H291" s="55"/>
      <c r="I291" s="59"/>
      <c r="J291" s="59"/>
      <c r="K291" s="55"/>
      <c r="L291" s="55"/>
      <c r="M291" s="55"/>
      <c r="N291" s="55"/>
      <c r="O291" s="55"/>
      <c r="P291" s="55"/>
      <c r="Q291" s="55"/>
      <c r="R291" s="55"/>
      <c r="S291" s="55"/>
      <c r="T291" s="55"/>
    </row>
    <row r="292" spans="2:20" s="99" customFormat="1" x14ac:dyDescent="0.25">
      <c r="B292" s="58"/>
      <c r="C292" s="96"/>
      <c r="E292" s="57"/>
      <c r="F292" s="55"/>
      <c r="G292" s="55"/>
      <c r="H292" s="55"/>
      <c r="I292" s="59"/>
      <c r="J292" s="59"/>
      <c r="K292" s="55"/>
      <c r="L292" s="55"/>
      <c r="M292" s="55"/>
      <c r="N292" s="55"/>
      <c r="O292" s="55"/>
      <c r="P292" s="55"/>
      <c r="Q292" s="55"/>
      <c r="R292" s="55"/>
      <c r="S292" s="55"/>
      <c r="T292" s="55"/>
    </row>
    <row r="293" spans="2:20" s="99" customFormat="1" x14ac:dyDescent="0.25">
      <c r="B293" s="58"/>
      <c r="C293" s="96"/>
      <c r="E293" s="57"/>
      <c r="F293" s="55"/>
      <c r="G293" s="55"/>
      <c r="H293" s="55"/>
      <c r="I293" s="59"/>
      <c r="J293" s="59"/>
      <c r="K293" s="55"/>
      <c r="L293" s="55"/>
      <c r="M293" s="55"/>
      <c r="N293" s="55"/>
      <c r="O293" s="55"/>
      <c r="P293" s="55"/>
      <c r="Q293" s="55"/>
      <c r="R293" s="55"/>
      <c r="S293" s="55"/>
      <c r="T293" s="55"/>
    </row>
    <row r="294" spans="2:20" s="99" customFormat="1" x14ac:dyDescent="0.25">
      <c r="B294" s="58"/>
      <c r="C294" s="96"/>
      <c r="E294" s="57"/>
      <c r="F294" s="55"/>
      <c r="G294" s="55"/>
      <c r="H294" s="55"/>
      <c r="I294" s="59"/>
      <c r="J294" s="59"/>
      <c r="K294" s="55"/>
      <c r="L294" s="55"/>
      <c r="M294" s="55"/>
      <c r="N294" s="55"/>
      <c r="O294" s="55"/>
      <c r="P294" s="55"/>
      <c r="Q294" s="55"/>
      <c r="R294" s="55"/>
      <c r="S294" s="55"/>
      <c r="T294" s="55"/>
    </row>
    <row r="295" spans="2:20" s="99" customFormat="1" x14ac:dyDescent="0.25">
      <c r="B295" s="58"/>
      <c r="C295" s="96"/>
      <c r="E295" s="57"/>
      <c r="F295" s="55"/>
      <c r="G295" s="55"/>
      <c r="H295" s="55"/>
      <c r="I295" s="59"/>
      <c r="J295" s="59"/>
      <c r="K295" s="55"/>
      <c r="L295" s="55"/>
      <c r="M295" s="55"/>
      <c r="N295" s="55"/>
      <c r="O295" s="55"/>
      <c r="P295" s="55"/>
      <c r="Q295" s="55"/>
      <c r="R295" s="55"/>
      <c r="S295" s="55"/>
      <c r="T295" s="55"/>
    </row>
    <row r="296" spans="2:20" s="99" customFormat="1" x14ac:dyDescent="0.25">
      <c r="B296" s="58"/>
      <c r="C296" s="96"/>
      <c r="E296" s="57"/>
      <c r="F296" s="55"/>
      <c r="G296" s="55"/>
      <c r="H296" s="55"/>
      <c r="I296" s="59"/>
      <c r="J296" s="59"/>
      <c r="K296" s="55"/>
      <c r="L296" s="55"/>
      <c r="M296" s="55"/>
      <c r="N296" s="55"/>
      <c r="O296" s="55"/>
      <c r="P296" s="55"/>
      <c r="Q296" s="55"/>
      <c r="R296" s="55"/>
      <c r="S296" s="55"/>
      <c r="T296" s="55"/>
    </row>
    <row r="297" spans="2:20" s="99" customFormat="1" x14ac:dyDescent="0.25">
      <c r="B297" s="58"/>
      <c r="C297" s="96"/>
      <c r="E297" s="57"/>
      <c r="F297" s="55"/>
      <c r="G297" s="55"/>
      <c r="H297" s="55"/>
      <c r="I297" s="59"/>
      <c r="J297" s="59"/>
      <c r="K297" s="55"/>
      <c r="L297" s="55"/>
      <c r="M297" s="55"/>
      <c r="N297" s="55"/>
      <c r="O297" s="55"/>
      <c r="P297" s="55"/>
      <c r="Q297" s="55"/>
      <c r="R297" s="55"/>
      <c r="S297" s="55"/>
      <c r="T297" s="55"/>
    </row>
    <row r="298" spans="2:20" s="99" customFormat="1" x14ac:dyDescent="0.25">
      <c r="B298" s="58"/>
      <c r="C298" s="96"/>
      <c r="E298" s="57"/>
      <c r="F298" s="55"/>
      <c r="G298" s="55"/>
      <c r="H298" s="55"/>
      <c r="I298" s="59"/>
      <c r="J298" s="59"/>
      <c r="K298" s="55"/>
      <c r="L298" s="55"/>
      <c r="M298" s="55"/>
      <c r="N298" s="55"/>
      <c r="O298" s="55"/>
      <c r="P298" s="55"/>
      <c r="Q298" s="55"/>
      <c r="R298" s="55"/>
      <c r="S298" s="55"/>
      <c r="T298" s="55"/>
    </row>
    <row r="299" spans="2:20" s="99" customFormat="1" x14ac:dyDescent="0.25">
      <c r="B299" s="58"/>
      <c r="C299" s="96"/>
      <c r="E299" s="57"/>
      <c r="F299" s="55"/>
      <c r="G299" s="55"/>
      <c r="H299" s="55"/>
      <c r="I299" s="59"/>
      <c r="J299" s="59"/>
      <c r="K299" s="55"/>
      <c r="L299" s="55"/>
      <c r="M299" s="55"/>
      <c r="N299" s="55"/>
      <c r="O299" s="55"/>
      <c r="P299" s="55"/>
      <c r="Q299" s="55"/>
      <c r="R299" s="55"/>
      <c r="S299" s="55"/>
      <c r="T299" s="55"/>
    </row>
    <row r="300" spans="2:20" s="99" customFormat="1" x14ac:dyDescent="0.25">
      <c r="B300" s="58"/>
      <c r="C300" s="96"/>
      <c r="E300" s="57"/>
      <c r="F300" s="55"/>
      <c r="G300" s="55"/>
      <c r="H300" s="55"/>
      <c r="I300" s="59"/>
      <c r="J300" s="59"/>
      <c r="K300" s="55"/>
      <c r="L300" s="55"/>
      <c r="M300" s="55"/>
      <c r="N300" s="55"/>
      <c r="O300" s="55"/>
      <c r="P300" s="55"/>
      <c r="Q300" s="55"/>
      <c r="R300" s="55"/>
      <c r="S300" s="55"/>
      <c r="T300" s="55"/>
    </row>
    <row r="301" spans="2:20" s="99" customFormat="1" x14ac:dyDescent="0.25">
      <c r="B301" s="58"/>
      <c r="C301" s="96"/>
      <c r="E301" s="57"/>
      <c r="F301" s="55"/>
      <c r="G301" s="55"/>
      <c r="H301" s="55"/>
      <c r="I301" s="59"/>
      <c r="J301" s="59"/>
      <c r="K301" s="55"/>
      <c r="L301" s="55"/>
      <c r="M301" s="55"/>
      <c r="N301" s="55"/>
      <c r="O301" s="55"/>
      <c r="P301" s="55"/>
      <c r="Q301" s="55"/>
      <c r="R301" s="55"/>
      <c r="S301" s="55"/>
      <c r="T301" s="55"/>
    </row>
    <row r="302" spans="2:20" s="99" customFormat="1" x14ac:dyDescent="0.25">
      <c r="B302" s="58"/>
      <c r="C302" s="96"/>
      <c r="E302" s="57"/>
      <c r="F302" s="55"/>
      <c r="G302" s="55"/>
      <c r="H302" s="55"/>
      <c r="I302" s="59"/>
      <c r="J302" s="59"/>
      <c r="K302" s="55"/>
      <c r="L302" s="55"/>
      <c r="M302" s="55"/>
      <c r="N302" s="55"/>
      <c r="O302" s="55"/>
      <c r="P302" s="55"/>
      <c r="Q302" s="55"/>
      <c r="R302" s="55"/>
      <c r="S302" s="55"/>
      <c r="T302" s="55"/>
    </row>
    <row r="303" spans="2:20" s="99" customFormat="1" x14ac:dyDescent="0.25">
      <c r="B303" s="58"/>
      <c r="C303" s="96"/>
      <c r="E303" s="57"/>
      <c r="F303" s="55"/>
      <c r="G303" s="55"/>
      <c r="H303" s="55"/>
      <c r="I303" s="59"/>
      <c r="J303" s="59"/>
      <c r="K303" s="55"/>
      <c r="L303" s="55"/>
      <c r="M303" s="55"/>
      <c r="N303" s="55"/>
      <c r="O303" s="55"/>
      <c r="P303" s="55"/>
      <c r="Q303" s="55"/>
      <c r="R303" s="55"/>
      <c r="S303" s="55"/>
      <c r="T303" s="55"/>
    </row>
    <row r="304" spans="2:20" s="99" customFormat="1" x14ac:dyDescent="0.25">
      <c r="B304" s="58"/>
      <c r="C304" s="96"/>
      <c r="E304" s="57"/>
      <c r="F304" s="55"/>
      <c r="G304" s="55"/>
      <c r="H304" s="55"/>
      <c r="I304" s="59"/>
      <c r="J304" s="59"/>
      <c r="K304" s="55"/>
      <c r="L304" s="55"/>
      <c r="M304" s="55"/>
      <c r="N304" s="55"/>
      <c r="O304" s="55"/>
      <c r="P304" s="55"/>
      <c r="Q304" s="55"/>
      <c r="R304" s="55"/>
      <c r="S304" s="55"/>
      <c r="T304" s="55"/>
    </row>
    <row r="305" spans="2:20" s="99" customFormat="1" x14ac:dyDescent="0.25">
      <c r="B305" s="58"/>
      <c r="C305" s="96"/>
      <c r="E305" s="57"/>
      <c r="F305" s="55"/>
      <c r="G305" s="55"/>
      <c r="H305" s="55"/>
      <c r="I305" s="59"/>
      <c r="J305" s="59"/>
      <c r="K305" s="55"/>
      <c r="L305" s="55"/>
      <c r="M305" s="55"/>
      <c r="N305" s="55"/>
      <c r="O305" s="55"/>
      <c r="P305" s="55"/>
      <c r="Q305" s="55"/>
      <c r="R305" s="55"/>
      <c r="S305" s="55"/>
      <c r="T305" s="55"/>
    </row>
    <row r="306" spans="2:20" s="99" customFormat="1" x14ac:dyDescent="0.25">
      <c r="B306" s="58"/>
      <c r="C306" s="96"/>
      <c r="E306" s="57"/>
      <c r="F306" s="55"/>
      <c r="G306" s="55"/>
      <c r="H306" s="55"/>
      <c r="I306" s="59"/>
      <c r="J306" s="59"/>
      <c r="K306" s="55"/>
      <c r="L306" s="55"/>
      <c r="M306" s="55"/>
      <c r="N306" s="55"/>
      <c r="O306" s="55"/>
      <c r="P306" s="55"/>
      <c r="Q306" s="55"/>
      <c r="R306" s="55"/>
      <c r="S306" s="55"/>
      <c r="T306" s="55"/>
    </row>
    <row r="307" spans="2:20" s="99" customFormat="1" x14ac:dyDescent="0.25">
      <c r="B307" s="58"/>
      <c r="C307" s="96"/>
      <c r="E307" s="57"/>
      <c r="F307" s="55"/>
      <c r="G307" s="55"/>
      <c r="H307" s="55"/>
      <c r="I307" s="59"/>
      <c r="J307" s="59"/>
      <c r="K307" s="55"/>
      <c r="L307" s="55"/>
      <c r="M307" s="55"/>
      <c r="N307" s="55"/>
      <c r="O307" s="55"/>
      <c r="P307" s="55"/>
      <c r="Q307" s="55"/>
      <c r="R307" s="55"/>
      <c r="S307" s="55"/>
      <c r="T307" s="55"/>
    </row>
    <row r="308" spans="2:20" s="99" customFormat="1" x14ac:dyDescent="0.25">
      <c r="B308" s="58"/>
      <c r="C308" s="96"/>
      <c r="E308" s="57"/>
      <c r="F308" s="55"/>
      <c r="G308" s="55"/>
      <c r="H308" s="55"/>
      <c r="I308" s="59"/>
      <c r="J308" s="59"/>
      <c r="K308" s="55"/>
      <c r="L308" s="55"/>
      <c r="M308" s="55"/>
      <c r="N308" s="55"/>
      <c r="O308" s="55"/>
      <c r="P308" s="55"/>
      <c r="Q308" s="55"/>
      <c r="R308" s="55"/>
      <c r="S308" s="55"/>
      <c r="T308" s="55"/>
    </row>
    <row r="309" spans="2:20" s="99" customFormat="1" x14ac:dyDescent="0.25">
      <c r="B309" s="58"/>
      <c r="C309" s="96"/>
      <c r="E309" s="57"/>
      <c r="F309" s="55"/>
      <c r="G309" s="55"/>
      <c r="H309" s="55"/>
      <c r="I309" s="59"/>
      <c r="J309" s="59"/>
      <c r="K309" s="55"/>
      <c r="L309" s="55"/>
      <c r="M309" s="55"/>
      <c r="N309" s="55"/>
      <c r="O309" s="55"/>
      <c r="P309" s="55"/>
      <c r="Q309" s="55"/>
      <c r="R309" s="55"/>
      <c r="S309" s="55"/>
      <c r="T309" s="55"/>
    </row>
    <row r="310" spans="2:20" s="99" customFormat="1" x14ac:dyDescent="0.25">
      <c r="B310" s="58"/>
      <c r="C310" s="96"/>
      <c r="E310" s="57"/>
      <c r="F310" s="55"/>
      <c r="G310" s="55"/>
      <c r="H310" s="55"/>
      <c r="I310" s="59"/>
      <c r="J310" s="59"/>
      <c r="K310" s="55"/>
      <c r="L310" s="55"/>
      <c r="M310" s="55"/>
      <c r="N310" s="55"/>
      <c r="O310" s="55"/>
      <c r="P310" s="55"/>
      <c r="Q310" s="55"/>
      <c r="R310" s="55"/>
      <c r="S310" s="55"/>
      <c r="T310" s="55"/>
    </row>
    <row r="311" spans="2:20" s="99" customFormat="1" x14ac:dyDescent="0.25">
      <c r="B311" s="58"/>
      <c r="C311" s="96"/>
      <c r="E311" s="57"/>
      <c r="F311" s="55"/>
      <c r="G311" s="55"/>
      <c r="H311" s="55"/>
      <c r="I311" s="59"/>
      <c r="J311" s="59"/>
      <c r="K311" s="55"/>
      <c r="L311" s="55"/>
      <c r="M311" s="55"/>
      <c r="N311" s="55"/>
      <c r="O311" s="55"/>
      <c r="P311" s="55"/>
      <c r="Q311" s="55"/>
      <c r="R311" s="55"/>
      <c r="S311" s="55"/>
      <c r="T311" s="55"/>
    </row>
    <row r="312" spans="2:20" s="99" customFormat="1" x14ac:dyDescent="0.25">
      <c r="B312" s="58"/>
      <c r="C312" s="96"/>
      <c r="E312" s="57"/>
      <c r="F312" s="55"/>
      <c r="G312" s="55"/>
      <c r="H312" s="55"/>
      <c r="I312" s="59"/>
      <c r="J312" s="59"/>
      <c r="K312" s="55"/>
      <c r="L312" s="55"/>
      <c r="M312" s="55"/>
      <c r="N312" s="55"/>
      <c r="O312" s="55"/>
      <c r="P312" s="55"/>
      <c r="Q312" s="55"/>
      <c r="R312" s="55"/>
      <c r="S312" s="55"/>
      <c r="T312" s="55"/>
    </row>
    <row r="313" spans="2:20" s="99" customFormat="1" x14ac:dyDescent="0.25">
      <c r="B313" s="58"/>
      <c r="C313" s="96"/>
      <c r="E313" s="57"/>
      <c r="F313" s="55"/>
      <c r="G313" s="55"/>
      <c r="H313" s="55"/>
      <c r="I313" s="59"/>
      <c r="J313" s="59"/>
      <c r="K313" s="55"/>
      <c r="L313" s="55"/>
      <c r="M313" s="55"/>
      <c r="N313" s="55"/>
      <c r="O313" s="55"/>
      <c r="P313" s="55"/>
      <c r="Q313" s="55"/>
      <c r="R313" s="55"/>
      <c r="S313" s="55"/>
      <c r="T313" s="55"/>
    </row>
    <row r="314" spans="2:20" s="99" customFormat="1" x14ac:dyDescent="0.25">
      <c r="B314" s="58"/>
      <c r="C314" s="96"/>
      <c r="E314" s="57"/>
      <c r="F314" s="55"/>
      <c r="G314" s="55"/>
      <c r="H314" s="55"/>
      <c r="I314" s="59"/>
      <c r="J314" s="59"/>
      <c r="K314" s="55"/>
      <c r="L314" s="55"/>
      <c r="M314" s="55"/>
      <c r="N314" s="55"/>
      <c r="O314" s="55"/>
      <c r="P314" s="55"/>
      <c r="Q314" s="55"/>
      <c r="R314" s="55"/>
      <c r="S314" s="55"/>
      <c r="T314" s="55"/>
    </row>
    <row r="315" spans="2:20" s="99" customFormat="1" x14ac:dyDescent="0.25">
      <c r="B315" s="58"/>
      <c r="C315" s="96"/>
      <c r="E315" s="57"/>
      <c r="F315" s="55"/>
      <c r="G315" s="55"/>
      <c r="H315" s="55"/>
      <c r="I315" s="59"/>
      <c r="J315" s="59"/>
      <c r="K315" s="55"/>
      <c r="L315" s="55"/>
      <c r="M315" s="55"/>
      <c r="N315" s="55"/>
      <c r="O315" s="55"/>
      <c r="P315" s="55"/>
      <c r="Q315" s="55"/>
      <c r="R315" s="55"/>
      <c r="S315" s="55"/>
      <c r="T315" s="55"/>
    </row>
    <row r="316" spans="2:20" s="99" customFormat="1" x14ac:dyDescent="0.25">
      <c r="B316" s="58"/>
      <c r="C316" s="96"/>
      <c r="E316" s="57"/>
      <c r="F316" s="55"/>
      <c r="G316" s="55"/>
      <c r="H316" s="55"/>
      <c r="I316" s="59"/>
      <c r="J316" s="59"/>
      <c r="K316" s="55"/>
      <c r="L316" s="55"/>
      <c r="M316" s="55"/>
      <c r="N316" s="55"/>
      <c r="O316" s="55"/>
      <c r="P316" s="55"/>
      <c r="Q316" s="55"/>
      <c r="R316" s="55"/>
      <c r="S316" s="55"/>
      <c r="T316" s="55"/>
    </row>
    <row r="317" spans="2:20" s="99" customFormat="1" x14ac:dyDescent="0.25">
      <c r="B317" s="58"/>
      <c r="C317" s="96"/>
      <c r="E317" s="57"/>
      <c r="F317" s="55"/>
      <c r="G317" s="55"/>
      <c r="H317" s="55"/>
      <c r="I317" s="59"/>
      <c r="J317" s="59"/>
      <c r="K317" s="55"/>
      <c r="L317" s="55"/>
      <c r="M317" s="55"/>
      <c r="N317" s="55"/>
      <c r="O317" s="55"/>
      <c r="P317" s="55"/>
      <c r="Q317" s="55"/>
      <c r="R317" s="55"/>
      <c r="S317" s="55"/>
      <c r="T317" s="55"/>
    </row>
    <row r="318" spans="2:20" s="99" customFormat="1" x14ac:dyDescent="0.25">
      <c r="B318" s="58"/>
      <c r="C318" s="96"/>
      <c r="E318" s="57"/>
      <c r="F318" s="55"/>
      <c r="G318" s="55"/>
      <c r="H318" s="55"/>
      <c r="I318" s="59"/>
      <c r="J318" s="59"/>
      <c r="K318" s="55"/>
      <c r="L318" s="55"/>
      <c r="M318" s="55"/>
      <c r="N318" s="55"/>
      <c r="O318" s="55"/>
      <c r="P318" s="55"/>
      <c r="Q318" s="55"/>
      <c r="R318" s="55"/>
      <c r="S318" s="55"/>
      <c r="T318" s="55"/>
    </row>
    <row r="319" spans="2:20" s="99" customFormat="1" x14ac:dyDescent="0.25">
      <c r="B319" s="58"/>
      <c r="C319" s="96"/>
      <c r="E319" s="57"/>
      <c r="F319" s="55"/>
      <c r="G319" s="55"/>
      <c r="H319" s="55"/>
      <c r="I319" s="59"/>
      <c r="J319" s="59"/>
      <c r="K319" s="55"/>
      <c r="L319" s="55"/>
      <c r="M319" s="55"/>
      <c r="N319" s="55"/>
      <c r="O319" s="55"/>
      <c r="P319" s="55"/>
      <c r="Q319" s="55"/>
      <c r="R319" s="55"/>
      <c r="S319" s="55"/>
      <c r="T319" s="55"/>
    </row>
    <row r="320" spans="2:20" s="99" customFormat="1" x14ac:dyDescent="0.25">
      <c r="B320" s="58"/>
      <c r="C320" s="96"/>
      <c r="E320" s="57"/>
      <c r="F320" s="55"/>
      <c r="G320" s="55"/>
      <c r="H320" s="55"/>
      <c r="I320" s="59"/>
      <c r="J320" s="59"/>
      <c r="K320" s="55"/>
      <c r="L320" s="55"/>
      <c r="M320" s="55"/>
      <c r="N320" s="55"/>
      <c r="O320" s="55"/>
      <c r="P320" s="55"/>
      <c r="Q320" s="55"/>
      <c r="R320" s="55"/>
      <c r="S320" s="55"/>
      <c r="T320" s="55"/>
    </row>
    <row r="321" spans="2:20" s="99" customFormat="1" x14ac:dyDescent="0.25">
      <c r="B321" s="58"/>
      <c r="C321" s="96"/>
      <c r="E321" s="57"/>
      <c r="F321" s="55"/>
      <c r="G321" s="55"/>
      <c r="H321" s="55"/>
      <c r="I321" s="59"/>
      <c r="J321" s="59"/>
      <c r="K321" s="55"/>
      <c r="L321" s="55"/>
      <c r="M321" s="55"/>
      <c r="N321" s="55"/>
      <c r="O321" s="55"/>
      <c r="P321" s="55"/>
      <c r="Q321" s="55"/>
      <c r="R321" s="55"/>
      <c r="S321" s="55"/>
      <c r="T321" s="55"/>
    </row>
    <row r="322" spans="2:20" s="99" customFormat="1" x14ac:dyDescent="0.25">
      <c r="B322" s="58"/>
      <c r="C322" s="96"/>
      <c r="E322" s="57"/>
      <c r="F322" s="55"/>
      <c r="G322" s="55"/>
      <c r="H322" s="55"/>
      <c r="I322" s="59"/>
      <c r="J322" s="59"/>
      <c r="K322" s="55"/>
      <c r="L322" s="55"/>
      <c r="M322" s="55"/>
      <c r="N322" s="55"/>
      <c r="O322" s="55"/>
      <c r="P322" s="55"/>
      <c r="Q322" s="55"/>
      <c r="R322" s="55"/>
      <c r="S322" s="55"/>
      <c r="T322" s="55"/>
    </row>
    <row r="323" spans="2:20" s="99" customFormat="1" x14ac:dyDescent="0.25">
      <c r="B323" s="58"/>
      <c r="C323" s="96"/>
      <c r="E323" s="57"/>
      <c r="F323" s="55"/>
      <c r="G323" s="55"/>
      <c r="H323" s="55"/>
      <c r="I323" s="59"/>
      <c r="J323" s="59"/>
      <c r="K323" s="55"/>
      <c r="L323" s="55"/>
      <c r="M323" s="55"/>
      <c r="N323" s="55"/>
      <c r="O323" s="55"/>
      <c r="P323" s="55"/>
      <c r="Q323" s="55"/>
      <c r="R323" s="55"/>
      <c r="S323" s="55"/>
      <c r="T323" s="55"/>
    </row>
    <row r="324" spans="2:20" s="99" customFormat="1" x14ac:dyDescent="0.25">
      <c r="B324" s="58"/>
      <c r="C324" s="96"/>
      <c r="E324" s="57"/>
      <c r="F324" s="55"/>
      <c r="G324" s="55"/>
      <c r="H324" s="55"/>
      <c r="I324" s="59"/>
      <c r="J324" s="59"/>
      <c r="K324" s="55"/>
      <c r="L324" s="55"/>
      <c r="M324" s="55"/>
      <c r="N324" s="55"/>
      <c r="O324" s="55"/>
      <c r="P324" s="55"/>
      <c r="Q324" s="55"/>
      <c r="R324" s="55"/>
      <c r="S324" s="55"/>
      <c r="T324" s="55"/>
    </row>
    <row r="325" spans="2:20" s="99" customFormat="1" x14ac:dyDescent="0.25">
      <c r="B325" s="58"/>
      <c r="C325" s="96"/>
      <c r="E325" s="57"/>
      <c r="F325" s="55"/>
      <c r="G325" s="55"/>
      <c r="H325" s="55"/>
      <c r="I325" s="59"/>
      <c r="J325" s="59"/>
      <c r="K325" s="55"/>
      <c r="L325" s="55"/>
      <c r="M325" s="55"/>
      <c r="N325" s="55"/>
      <c r="O325" s="55"/>
      <c r="P325" s="55"/>
      <c r="Q325" s="55"/>
      <c r="R325" s="55"/>
      <c r="S325" s="55"/>
      <c r="T325" s="55"/>
    </row>
    <row r="326" spans="2:20" s="99" customFormat="1" x14ac:dyDescent="0.25">
      <c r="B326" s="58"/>
      <c r="C326" s="96"/>
      <c r="E326" s="57"/>
      <c r="F326" s="55"/>
      <c r="G326" s="55"/>
      <c r="H326" s="55"/>
      <c r="I326" s="59"/>
      <c r="J326" s="59"/>
      <c r="K326" s="55"/>
      <c r="L326" s="55"/>
      <c r="M326" s="55"/>
      <c r="N326" s="55"/>
      <c r="O326" s="55"/>
      <c r="P326" s="55"/>
      <c r="Q326" s="55"/>
      <c r="R326" s="55"/>
      <c r="S326" s="55"/>
      <c r="T326" s="55"/>
    </row>
    <row r="327" spans="2:20" s="99" customFormat="1" x14ac:dyDescent="0.25">
      <c r="B327" s="58"/>
      <c r="C327" s="96"/>
      <c r="E327" s="57"/>
      <c r="F327" s="55"/>
      <c r="G327" s="55"/>
      <c r="H327" s="55"/>
      <c r="I327" s="59"/>
      <c r="J327" s="59"/>
      <c r="K327" s="55"/>
      <c r="L327" s="55"/>
      <c r="M327" s="55"/>
      <c r="N327" s="55"/>
      <c r="O327" s="55"/>
      <c r="P327" s="55"/>
      <c r="Q327" s="55"/>
      <c r="R327" s="55"/>
      <c r="S327" s="55"/>
      <c r="T327" s="55"/>
    </row>
    <row r="328" spans="2:20" s="99" customFormat="1" x14ac:dyDescent="0.25">
      <c r="B328" s="58"/>
      <c r="C328" s="96"/>
      <c r="E328" s="57"/>
      <c r="F328" s="55"/>
      <c r="G328" s="55"/>
      <c r="H328" s="55"/>
      <c r="I328" s="59"/>
      <c r="J328" s="59"/>
      <c r="K328" s="55"/>
      <c r="L328" s="55"/>
      <c r="M328" s="55"/>
      <c r="N328" s="55"/>
      <c r="O328" s="55"/>
      <c r="P328" s="55"/>
      <c r="Q328" s="55"/>
      <c r="R328" s="55"/>
      <c r="S328" s="55"/>
      <c r="T328" s="55"/>
    </row>
    <row r="329" spans="2:20" s="99" customFormat="1" x14ac:dyDescent="0.25">
      <c r="B329" s="58"/>
      <c r="C329" s="96"/>
      <c r="E329" s="57"/>
      <c r="F329" s="55"/>
      <c r="G329" s="55"/>
      <c r="H329" s="55"/>
      <c r="I329" s="59"/>
      <c r="J329" s="59"/>
      <c r="K329" s="55"/>
      <c r="L329" s="55"/>
      <c r="M329" s="55"/>
      <c r="N329" s="55"/>
      <c r="O329" s="55"/>
      <c r="P329" s="55"/>
      <c r="Q329" s="55"/>
      <c r="R329" s="55"/>
      <c r="S329" s="55"/>
      <c r="T329" s="55"/>
    </row>
    <row r="330" spans="2:20" s="99" customFormat="1" x14ac:dyDescent="0.25">
      <c r="B330" s="58"/>
      <c r="C330" s="96"/>
      <c r="E330" s="57"/>
      <c r="F330" s="55"/>
      <c r="G330" s="55"/>
      <c r="H330" s="55"/>
      <c r="I330" s="59"/>
      <c r="J330" s="59"/>
      <c r="K330" s="55"/>
      <c r="L330" s="55"/>
      <c r="M330" s="55"/>
      <c r="N330" s="55"/>
      <c r="O330" s="55"/>
      <c r="P330" s="55"/>
      <c r="Q330" s="55"/>
      <c r="R330" s="55"/>
      <c r="S330" s="55"/>
      <c r="T330" s="55"/>
    </row>
    <row r="331" spans="2:20" s="99" customFormat="1" x14ac:dyDescent="0.25">
      <c r="B331" s="58"/>
      <c r="C331" s="96"/>
      <c r="E331" s="57"/>
      <c r="F331" s="55"/>
      <c r="G331" s="55"/>
      <c r="H331" s="55"/>
      <c r="I331" s="59"/>
      <c r="J331" s="59"/>
      <c r="K331" s="55"/>
      <c r="L331" s="55"/>
      <c r="M331" s="55"/>
      <c r="N331" s="55"/>
      <c r="O331" s="55"/>
      <c r="P331" s="55"/>
      <c r="Q331" s="55"/>
      <c r="R331" s="55"/>
      <c r="S331" s="55"/>
      <c r="T331" s="55"/>
    </row>
    <row r="332" spans="2:20" s="99" customFormat="1" x14ac:dyDescent="0.25">
      <c r="B332" s="58"/>
      <c r="C332" s="96"/>
      <c r="E332" s="57"/>
      <c r="F332" s="55"/>
      <c r="G332" s="55"/>
      <c r="H332" s="55"/>
      <c r="I332" s="59"/>
      <c r="J332" s="59"/>
      <c r="K332" s="55"/>
      <c r="L332" s="55"/>
      <c r="M332" s="55"/>
      <c r="N332" s="55"/>
      <c r="O332" s="55"/>
      <c r="P332" s="55"/>
      <c r="Q332" s="55"/>
      <c r="R332" s="55"/>
      <c r="S332" s="55"/>
      <c r="T332" s="55"/>
    </row>
    <row r="333" spans="2:20" s="99" customFormat="1" x14ac:dyDescent="0.25">
      <c r="B333" s="58"/>
      <c r="C333" s="96"/>
      <c r="E333" s="57"/>
      <c r="F333" s="55"/>
      <c r="G333" s="55"/>
      <c r="H333" s="55"/>
      <c r="I333" s="59"/>
      <c r="J333" s="59"/>
      <c r="K333" s="55"/>
      <c r="L333" s="55"/>
      <c r="M333" s="55"/>
      <c r="N333" s="55"/>
      <c r="O333" s="55"/>
      <c r="P333" s="55"/>
      <c r="Q333" s="55"/>
      <c r="R333" s="55"/>
      <c r="S333" s="55"/>
      <c r="T333" s="55"/>
    </row>
    <row r="334" spans="2:20" s="99" customFormat="1" x14ac:dyDescent="0.25">
      <c r="B334" s="58"/>
      <c r="C334" s="96"/>
      <c r="E334" s="57"/>
      <c r="F334" s="55"/>
      <c r="G334" s="55"/>
      <c r="H334" s="55"/>
      <c r="I334" s="59"/>
      <c r="J334" s="59"/>
      <c r="K334" s="55"/>
      <c r="L334" s="55"/>
      <c r="M334" s="55"/>
      <c r="N334" s="55"/>
      <c r="O334" s="55"/>
      <c r="P334" s="55"/>
      <c r="Q334" s="55"/>
      <c r="R334" s="55"/>
      <c r="S334" s="55"/>
      <c r="T334" s="55"/>
    </row>
    <row r="335" spans="2:20" s="99" customFormat="1" x14ac:dyDescent="0.25">
      <c r="B335" s="58"/>
      <c r="C335" s="96"/>
      <c r="E335" s="57"/>
      <c r="F335" s="55"/>
      <c r="G335" s="55"/>
      <c r="H335" s="55"/>
      <c r="I335" s="59"/>
      <c r="J335" s="59"/>
      <c r="K335" s="55"/>
      <c r="L335" s="55"/>
      <c r="M335" s="55"/>
      <c r="N335" s="55"/>
      <c r="O335" s="55"/>
      <c r="P335" s="55"/>
      <c r="Q335" s="55"/>
      <c r="R335" s="55"/>
      <c r="S335" s="55"/>
      <c r="T335" s="55"/>
    </row>
    <row r="336" spans="2:20" s="99" customFormat="1" x14ac:dyDescent="0.25">
      <c r="B336" s="58"/>
      <c r="C336" s="96"/>
      <c r="E336" s="57"/>
      <c r="F336" s="55"/>
      <c r="G336" s="55"/>
      <c r="H336" s="55"/>
      <c r="I336" s="59"/>
      <c r="J336" s="59"/>
      <c r="K336" s="55"/>
      <c r="L336" s="55"/>
      <c r="M336" s="55"/>
      <c r="N336" s="55"/>
      <c r="O336" s="55"/>
      <c r="P336" s="55"/>
      <c r="Q336" s="55"/>
      <c r="R336" s="55"/>
      <c r="S336" s="55"/>
      <c r="T336" s="55"/>
    </row>
    <row r="337" spans="2:20" s="99" customFormat="1" x14ac:dyDescent="0.25">
      <c r="B337" s="58"/>
      <c r="C337" s="96"/>
      <c r="E337" s="57"/>
      <c r="F337" s="55"/>
      <c r="G337" s="55"/>
      <c r="H337" s="55"/>
      <c r="I337" s="59"/>
      <c r="J337" s="59"/>
      <c r="K337" s="55"/>
      <c r="L337" s="55"/>
      <c r="M337" s="55"/>
      <c r="N337" s="55"/>
      <c r="O337" s="55"/>
      <c r="P337" s="55"/>
      <c r="Q337" s="55"/>
      <c r="R337" s="55"/>
      <c r="S337" s="55"/>
      <c r="T337" s="55"/>
    </row>
    <row r="338" spans="2:20" s="99" customFormat="1" x14ac:dyDescent="0.25">
      <c r="B338" s="58"/>
      <c r="C338" s="96"/>
      <c r="E338" s="57"/>
      <c r="F338" s="55"/>
      <c r="G338" s="55"/>
      <c r="H338" s="55"/>
      <c r="I338" s="59"/>
      <c r="J338" s="59"/>
      <c r="K338" s="55"/>
      <c r="L338" s="55"/>
      <c r="M338" s="55"/>
      <c r="N338" s="55"/>
      <c r="O338" s="55"/>
      <c r="P338" s="55"/>
      <c r="Q338" s="55"/>
      <c r="R338" s="55"/>
      <c r="S338" s="55"/>
      <c r="T338" s="55"/>
    </row>
    <row r="339" spans="2:20" s="99" customFormat="1" x14ac:dyDescent="0.25">
      <c r="B339" s="58"/>
      <c r="C339" s="96"/>
      <c r="E339" s="57"/>
      <c r="F339" s="55"/>
      <c r="G339" s="55"/>
      <c r="H339" s="55"/>
      <c r="I339" s="59"/>
      <c r="J339" s="59"/>
      <c r="K339" s="55"/>
      <c r="L339" s="55"/>
      <c r="M339" s="55"/>
      <c r="N339" s="55"/>
      <c r="O339" s="55"/>
      <c r="P339" s="55"/>
      <c r="Q339" s="55"/>
      <c r="R339" s="55"/>
      <c r="S339" s="55"/>
      <c r="T339" s="55"/>
    </row>
    <row r="340" spans="2:20" s="99" customFormat="1" x14ac:dyDescent="0.25">
      <c r="B340" s="58"/>
      <c r="C340" s="96"/>
      <c r="E340" s="57"/>
      <c r="F340" s="55"/>
      <c r="G340" s="55"/>
      <c r="H340" s="55"/>
      <c r="I340" s="59"/>
      <c r="J340" s="59"/>
      <c r="K340" s="55"/>
      <c r="L340" s="55"/>
      <c r="M340" s="55"/>
      <c r="N340" s="55"/>
      <c r="O340" s="55"/>
      <c r="P340" s="55"/>
      <c r="Q340" s="55"/>
      <c r="R340" s="55"/>
      <c r="S340" s="55"/>
      <c r="T340" s="55"/>
    </row>
    <row r="341" spans="2:20" s="99" customFormat="1" x14ac:dyDescent="0.25">
      <c r="B341" s="58"/>
      <c r="C341" s="96"/>
      <c r="E341" s="57"/>
      <c r="F341" s="55"/>
      <c r="G341" s="55"/>
      <c r="H341" s="55"/>
      <c r="I341" s="59"/>
      <c r="J341" s="59"/>
      <c r="K341" s="55"/>
      <c r="L341" s="55"/>
      <c r="M341" s="55"/>
      <c r="N341" s="55"/>
      <c r="O341" s="55"/>
      <c r="P341" s="55"/>
      <c r="Q341" s="55"/>
      <c r="R341" s="55"/>
      <c r="S341" s="55"/>
      <c r="T341" s="55"/>
    </row>
    <row r="342" spans="2:20" s="99" customFormat="1" x14ac:dyDescent="0.25">
      <c r="B342" s="58"/>
      <c r="C342" s="96"/>
      <c r="E342" s="57"/>
      <c r="F342" s="55"/>
      <c r="G342" s="55"/>
      <c r="H342" s="55"/>
      <c r="I342" s="59"/>
      <c r="J342" s="59"/>
      <c r="K342" s="55"/>
      <c r="L342" s="55"/>
      <c r="M342" s="55"/>
      <c r="N342" s="55"/>
      <c r="O342" s="55"/>
      <c r="P342" s="55"/>
      <c r="Q342" s="55"/>
      <c r="R342" s="55"/>
      <c r="S342" s="55"/>
      <c r="T342" s="55"/>
    </row>
    <row r="343" spans="2:20" s="99" customFormat="1" x14ac:dyDescent="0.25">
      <c r="B343" s="58"/>
      <c r="C343" s="96"/>
      <c r="E343" s="57"/>
      <c r="F343" s="55"/>
      <c r="G343" s="55"/>
      <c r="H343" s="55"/>
      <c r="I343" s="59"/>
      <c r="J343" s="59"/>
      <c r="K343" s="55"/>
      <c r="L343" s="55"/>
      <c r="M343" s="55"/>
      <c r="N343" s="55"/>
      <c r="O343" s="55"/>
      <c r="P343" s="55"/>
      <c r="Q343" s="55"/>
      <c r="R343" s="55"/>
      <c r="S343" s="55"/>
      <c r="T343" s="55"/>
    </row>
    <row r="344" spans="2:20" s="99" customFormat="1" x14ac:dyDescent="0.25">
      <c r="B344" s="58"/>
      <c r="C344" s="96"/>
      <c r="E344" s="57"/>
      <c r="F344" s="55"/>
      <c r="G344" s="55"/>
      <c r="H344" s="55"/>
      <c r="I344" s="59"/>
      <c r="J344" s="59"/>
      <c r="K344" s="55"/>
      <c r="L344" s="55"/>
      <c r="M344" s="55"/>
      <c r="N344" s="55"/>
      <c r="O344" s="55"/>
      <c r="P344" s="55"/>
      <c r="Q344" s="55"/>
      <c r="R344" s="55"/>
      <c r="S344" s="55"/>
      <c r="T344" s="55"/>
    </row>
    <row r="345" spans="2:20" s="99" customFormat="1" x14ac:dyDescent="0.25">
      <c r="B345" s="58"/>
      <c r="C345" s="96"/>
      <c r="E345" s="57"/>
      <c r="F345" s="55"/>
      <c r="G345" s="55"/>
      <c r="H345" s="55"/>
      <c r="I345" s="59"/>
      <c r="J345" s="59"/>
      <c r="K345" s="55"/>
      <c r="L345" s="55"/>
      <c r="M345" s="55"/>
      <c r="N345" s="55"/>
      <c r="O345" s="55"/>
      <c r="P345" s="55"/>
      <c r="Q345" s="55"/>
      <c r="R345" s="55"/>
      <c r="S345" s="55"/>
      <c r="T345" s="55"/>
    </row>
    <row r="346" spans="2:20" s="99" customFormat="1" x14ac:dyDescent="0.25">
      <c r="B346" s="58"/>
      <c r="C346" s="96"/>
      <c r="E346" s="57"/>
      <c r="F346" s="55"/>
      <c r="G346" s="55"/>
      <c r="H346" s="55"/>
      <c r="I346" s="59"/>
      <c r="J346" s="59"/>
      <c r="K346" s="55"/>
      <c r="L346" s="55"/>
      <c r="M346" s="55"/>
      <c r="N346" s="55"/>
      <c r="O346" s="55"/>
      <c r="P346" s="55"/>
      <c r="Q346" s="55"/>
      <c r="R346" s="55"/>
      <c r="S346" s="55"/>
      <c r="T346" s="55"/>
    </row>
    <row r="347" spans="2:20" s="99" customFormat="1" x14ac:dyDescent="0.25">
      <c r="B347" s="58"/>
      <c r="C347" s="96"/>
      <c r="E347" s="57"/>
      <c r="F347" s="55"/>
      <c r="G347" s="55"/>
      <c r="H347" s="55"/>
      <c r="I347" s="59"/>
      <c r="J347" s="59"/>
      <c r="K347" s="55"/>
      <c r="L347" s="55"/>
      <c r="M347" s="55"/>
      <c r="N347" s="55"/>
      <c r="O347" s="55"/>
      <c r="P347" s="55"/>
      <c r="Q347" s="55"/>
      <c r="R347" s="55"/>
      <c r="S347" s="55"/>
      <c r="T347" s="55"/>
    </row>
    <row r="348" spans="2:20" s="99" customFormat="1" x14ac:dyDescent="0.25">
      <c r="B348" s="58"/>
      <c r="C348" s="96"/>
      <c r="E348" s="57"/>
      <c r="F348" s="55"/>
      <c r="G348" s="55"/>
      <c r="H348" s="55"/>
      <c r="I348" s="59"/>
      <c r="J348" s="59"/>
      <c r="K348" s="55"/>
      <c r="L348" s="55"/>
      <c r="M348" s="55"/>
      <c r="N348" s="55"/>
      <c r="O348" s="55"/>
      <c r="P348" s="55"/>
      <c r="Q348" s="55"/>
      <c r="R348" s="55"/>
      <c r="S348" s="55"/>
      <c r="T348" s="55"/>
    </row>
    <row r="349" spans="2:20" s="99" customFormat="1" x14ac:dyDescent="0.25">
      <c r="B349" s="58"/>
      <c r="C349" s="96"/>
      <c r="E349" s="57"/>
      <c r="F349" s="55"/>
      <c r="G349" s="55"/>
      <c r="H349" s="55"/>
      <c r="I349" s="59"/>
      <c r="J349" s="59"/>
      <c r="K349" s="55"/>
      <c r="L349" s="55"/>
      <c r="M349" s="55"/>
      <c r="N349" s="55"/>
      <c r="O349" s="55"/>
      <c r="P349" s="55"/>
      <c r="Q349" s="55"/>
      <c r="R349" s="55"/>
      <c r="S349" s="55"/>
      <c r="T349" s="55"/>
    </row>
    <row r="350" spans="2:20" s="99" customFormat="1" x14ac:dyDescent="0.25">
      <c r="B350" s="58"/>
      <c r="C350" s="96"/>
      <c r="E350" s="57"/>
      <c r="F350" s="55"/>
      <c r="G350" s="55"/>
      <c r="H350" s="55"/>
      <c r="I350" s="59"/>
      <c r="J350" s="59"/>
      <c r="K350" s="55"/>
      <c r="L350" s="55"/>
      <c r="M350" s="55"/>
      <c r="N350" s="55"/>
      <c r="O350" s="55"/>
      <c r="P350" s="55"/>
      <c r="Q350" s="55"/>
      <c r="R350" s="55"/>
      <c r="S350" s="55"/>
      <c r="T350" s="55"/>
    </row>
    <row r="351" spans="2:20" s="99" customFormat="1" x14ac:dyDescent="0.25">
      <c r="B351" s="58"/>
      <c r="C351" s="96"/>
      <c r="E351" s="57"/>
      <c r="F351" s="55"/>
      <c r="G351" s="55"/>
      <c r="H351" s="55"/>
      <c r="I351" s="59"/>
      <c r="J351" s="59"/>
      <c r="K351" s="55"/>
      <c r="L351" s="55"/>
      <c r="M351" s="55"/>
      <c r="N351" s="55"/>
      <c r="O351" s="55"/>
      <c r="P351" s="55"/>
      <c r="Q351" s="55"/>
      <c r="R351" s="55"/>
      <c r="S351" s="55"/>
      <c r="T351" s="55"/>
    </row>
    <row r="352" spans="2:20" s="99" customFormat="1" x14ac:dyDescent="0.25">
      <c r="B352" s="58"/>
      <c r="C352" s="96"/>
      <c r="E352" s="57"/>
      <c r="F352" s="55"/>
      <c r="G352" s="55"/>
      <c r="H352" s="55"/>
      <c r="I352" s="59"/>
      <c r="J352" s="59"/>
      <c r="K352" s="55"/>
      <c r="L352" s="55"/>
      <c r="M352" s="55"/>
      <c r="N352" s="55"/>
      <c r="O352" s="55"/>
      <c r="P352" s="55"/>
      <c r="Q352" s="55"/>
      <c r="R352" s="55"/>
      <c r="S352" s="55"/>
      <c r="T352" s="55"/>
    </row>
    <row r="353" spans="2:20" s="99" customFormat="1" x14ac:dyDescent="0.25">
      <c r="B353" s="58"/>
      <c r="C353" s="96"/>
      <c r="E353" s="57"/>
      <c r="F353" s="55"/>
      <c r="G353" s="55"/>
      <c r="H353" s="55"/>
      <c r="I353" s="59"/>
      <c r="J353" s="59"/>
      <c r="K353" s="55"/>
      <c r="L353" s="55"/>
      <c r="M353" s="55"/>
      <c r="N353" s="55"/>
      <c r="O353" s="55"/>
      <c r="P353" s="55"/>
      <c r="Q353" s="55"/>
      <c r="R353" s="55"/>
      <c r="S353" s="55"/>
      <c r="T353" s="55"/>
    </row>
    <row r="354" spans="2:20" s="99" customFormat="1" x14ac:dyDescent="0.25">
      <c r="B354" s="58"/>
      <c r="C354" s="96"/>
      <c r="E354" s="57"/>
      <c r="F354" s="55"/>
      <c r="G354" s="55"/>
      <c r="H354" s="55"/>
      <c r="I354" s="59"/>
      <c r="J354" s="59"/>
      <c r="K354" s="55"/>
      <c r="L354" s="55"/>
      <c r="M354" s="55"/>
      <c r="N354" s="55"/>
      <c r="O354" s="55"/>
      <c r="P354" s="55"/>
      <c r="Q354" s="55"/>
      <c r="R354" s="55"/>
      <c r="S354" s="55"/>
      <c r="T354" s="55"/>
    </row>
    <row r="355" spans="2:20" s="99" customFormat="1" x14ac:dyDescent="0.25">
      <c r="B355" s="58"/>
      <c r="C355" s="96"/>
      <c r="E355" s="57"/>
      <c r="F355" s="55"/>
      <c r="G355" s="55"/>
      <c r="H355" s="55"/>
      <c r="I355" s="59"/>
      <c r="J355" s="59"/>
      <c r="K355" s="55"/>
      <c r="L355" s="55"/>
      <c r="M355" s="55"/>
      <c r="N355" s="55"/>
      <c r="O355" s="55"/>
      <c r="P355" s="55"/>
      <c r="Q355" s="55"/>
      <c r="R355" s="55"/>
      <c r="S355" s="55"/>
      <c r="T355" s="55"/>
    </row>
    <row r="356" spans="2:20" s="99" customFormat="1" x14ac:dyDescent="0.25">
      <c r="B356" s="58"/>
      <c r="C356" s="96"/>
      <c r="E356" s="57"/>
      <c r="F356" s="55"/>
      <c r="G356" s="55"/>
      <c r="H356" s="55"/>
      <c r="I356" s="59"/>
      <c r="J356" s="59"/>
      <c r="K356" s="55"/>
      <c r="L356" s="55"/>
      <c r="M356" s="55"/>
      <c r="N356" s="55"/>
      <c r="O356" s="55"/>
      <c r="P356" s="55"/>
      <c r="Q356" s="55"/>
      <c r="R356" s="55"/>
      <c r="S356" s="55"/>
      <c r="T356" s="55"/>
    </row>
    <row r="357" spans="2:20" s="99" customFormat="1" x14ac:dyDescent="0.25">
      <c r="B357" s="58"/>
      <c r="C357" s="96"/>
      <c r="E357" s="57"/>
      <c r="F357" s="55"/>
      <c r="G357" s="55"/>
      <c r="H357" s="55"/>
      <c r="I357" s="59"/>
      <c r="J357" s="59"/>
      <c r="K357" s="55"/>
      <c r="L357" s="55"/>
      <c r="M357" s="55"/>
      <c r="N357" s="55"/>
      <c r="O357" s="55"/>
      <c r="P357" s="55"/>
      <c r="Q357" s="55"/>
      <c r="R357" s="55"/>
      <c r="S357" s="55"/>
      <c r="T357" s="55"/>
    </row>
    <row r="358" spans="2:20" s="99" customFormat="1" x14ac:dyDescent="0.25">
      <c r="B358" s="58"/>
      <c r="C358" s="96"/>
      <c r="E358" s="57"/>
      <c r="F358" s="55"/>
      <c r="G358" s="55"/>
      <c r="H358" s="55"/>
      <c r="I358" s="59"/>
      <c r="J358" s="59"/>
      <c r="K358" s="55"/>
      <c r="L358" s="55"/>
      <c r="M358" s="55"/>
      <c r="N358" s="55"/>
      <c r="O358" s="55"/>
      <c r="P358" s="55"/>
      <c r="Q358" s="55"/>
      <c r="R358" s="55"/>
      <c r="S358" s="55"/>
      <c r="T358" s="55"/>
    </row>
    <row r="359" spans="2:20" s="99" customFormat="1" x14ac:dyDescent="0.25">
      <c r="B359" s="58"/>
      <c r="C359" s="96"/>
      <c r="E359" s="57"/>
      <c r="F359" s="55"/>
      <c r="G359" s="55"/>
      <c r="H359" s="55"/>
      <c r="I359" s="59"/>
      <c r="J359" s="59"/>
      <c r="K359" s="55"/>
      <c r="L359" s="55"/>
      <c r="M359" s="55"/>
      <c r="N359" s="55"/>
      <c r="O359" s="55"/>
      <c r="P359" s="55"/>
      <c r="Q359" s="55"/>
      <c r="R359" s="55"/>
      <c r="S359" s="55"/>
      <c r="T359" s="55"/>
    </row>
    <row r="360" spans="2:20" s="99" customFormat="1" x14ac:dyDescent="0.25">
      <c r="B360" s="58"/>
      <c r="C360" s="96"/>
      <c r="E360" s="57"/>
      <c r="F360" s="55"/>
      <c r="G360" s="55"/>
      <c r="H360" s="55"/>
      <c r="I360" s="59"/>
      <c r="J360" s="59"/>
      <c r="K360" s="55"/>
      <c r="L360" s="55"/>
      <c r="M360" s="55"/>
      <c r="N360" s="55"/>
      <c r="O360" s="55"/>
      <c r="P360" s="55"/>
      <c r="Q360" s="55"/>
      <c r="R360" s="55"/>
      <c r="S360" s="55"/>
      <c r="T360" s="55"/>
    </row>
    <row r="361" spans="2:20" s="99" customFormat="1" x14ac:dyDescent="0.25">
      <c r="B361" s="58"/>
      <c r="C361" s="96"/>
      <c r="E361" s="57"/>
      <c r="F361" s="55"/>
      <c r="G361" s="55"/>
      <c r="H361" s="55"/>
      <c r="I361" s="59"/>
      <c r="J361" s="59"/>
      <c r="K361" s="55"/>
      <c r="L361" s="55"/>
      <c r="M361" s="55"/>
      <c r="N361" s="55"/>
      <c r="O361" s="55"/>
      <c r="P361" s="55"/>
      <c r="Q361" s="55"/>
      <c r="R361" s="55"/>
      <c r="S361" s="55"/>
      <c r="T361" s="55"/>
    </row>
    <row r="362" spans="2:20" s="99" customFormat="1" x14ac:dyDescent="0.25">
      <c r="B362" s="58"/>
      <c r="C362" s="96"/>
      <c r="E362" s="57"/>
      <c r="F362" s="55"/>
      <c r="G362" s="55"/>
      <c r="H362" s="55"/>
      <c r="I362" s="59"/>
      <c r="J362" s="59"/>
      <c r="K362" s="55"/>
      <c r="L362" s="55"/>
      <c r="M362" s="55"/>
      <c r="N362" s="55"/>
      <c r="O362" s="55"/>
      <c r="P362" s="55"/>
      <c r="Q362" s="55"/>
      <c r="R362" s="55"/>
      <c r="S362" s="55"/>
      <c r="T362" s="55"/>
    </row>
    <row r="363" spans="2:20" s="99" customFormat="1" x14ac:dyDescent="0.25">
      <c r="B363" s="58"/>
      <c r="C363" s="96"/>
      <c r="E363" s="57"/>
      <c r="F363" s="55"/>
      <c r="G363" s="55"/>
      <c r="H363" s="55"/>
      <c r="I363" s="59"/>
      <c r="J363" s="59"/>
      <c r="K363" s="55"/>
      <c r="L363" s="55"/>
      <c r="M363" s="55"/>
      <c r="N363" s="55"/>
      <c r="O363" s="55"/>
      <c r="P363" s="55"/>
      <c r="Q363" s="55"/>
      <c r="R363" s="55"/>
      <c r="S363" s="55"/>
      <c r="T363" s="55"/>
    </row>
    <row r="364" spans="2:20" s="99" customFormat="1" x14ac:dyDescent="0.25">
      <c r="B364" s="58"/>
      <c r="C364" s="96"/>
      <c r="E364" s="57"/>
      <c r="F364" s="55"/>
      <c r="G364" s="55"/>
      <c r="H364" s="55"/>
      <c r="I364" s="59"/>
      <c r="J364" s="59"/>
      <c r="K364" s="55"/>
      <c r="L364" s="55"/>
      <c r="M364" s="55"/>
      <c r="N364" s="55"/>
      <c r="O364" s="55"/>
      <c r="P364" s="55"/>
      <c r="Q364" s="55"/>
      <c r="R364" s="55"/>
      <c r="S364" s="55"/>
      <c r="T364" s="55"/>
    </row>
    <row r="365" spans="2:20" s="99" customFormat="1" x14ac:dyDescent="0.25">
      <c r="B365" s="58"/>
      <c r="C365" s="96"/>
      <c r="E365" s="57"/>
      <c r="F365" s="55"/>
      <c r="G365" s="55"/>
      <c r="H365" s="55"/>
      <c r="I365" s="59"/>
      <c r="J365" s="59"/>
      <c r="K365" s="55"/>
      <c r="L365" s="55"/>
      <c r="M365" s="55"/>
      <c r="N365" s="55"/>
      <c r="O365" s="55"/>
      <c r="P365" s="55"/>
      <c r="Q365" s="55"/>
      <c r="R365" s="55"/>
      <c r="S365" s="55"/>
      <c r="T365" s="55"/>
    </row>
    <row r="366" spans="2:20" s="99" customFormat="1" x14ac:dyDescent="0.25">
      <c r="B366" s="58"/>
      <c r="C366" s="96"/>
      <c r="E366" s="57"/>
      <c r="F366" s="55"/>
      <c r="G366" s="55"/>
      <c r="H366" s="55"/>
      <c r="I366" s="59"/>
      <c r="J366" s="59"/>
      <c r="K366" s="55"/>
      <c r="L366" s="55"/>
      <c r="M366" s="55"/>
      <c r="N366" s="55"/>
      <c r="O366" s="55"/>
      <c r="P366" s="55"/>
      <c r="Q366" s="55"/>
      <c r="R366" s="55"/>
      <c r="S366" s="55"/>
      <c r="T366" s="55"/>
    </row>
    <row r="367" spans="2:20" s="99" customFormat="1" x14ac:dyDescent="0.25">
      <c r="B367" s="58"/>
      <c r="C367" s="96"/>
      <c r="E367" s="57"/>
      <c r="F367" s="55"/>
      <c r="G367" s="55"/>
      <c r="H367" s="55"/>
      <c r="I367" s="59"/>
      <c r="J367" s="59"/>
      <c r="K367" s="55"/>
      <c r="L367" s="55"/>
      <c r="M367" s="55"/>
      <c r="N367" s="55"/>
      <c r="O367" s="55"/>
      <c r="P367" s="55"/>
      <c r="Q367" s="55"/>
      <c r="R367" s="55"/>
      <c r="S367" s="55"/>
      <c r="T367" s="55"/>
    </row>
    <row r="368" spans="2:20" s="99" customFormat="1" x14ac:dyDescent="0.25">
      <c r="B368" s="58"/>
      <c r="C368" s="96"/>
      <c r="E368" s="57"/>
      <c r="F368" s="55"/>
      <c r="G368" s="55"/>
      <c r="H368" s="55"/>
      <c r="I368" s="59"/>
      <c r="J368" s="59"/>
      <c r="K368" s="55"/>
      <c r="L368" s="55"/>
      <c r="M368" s="55"/>
      <c r="N368" s="55"/>
      <c r="O368" s="55"/>
      <c r="P368" s="55"/>
      <c r="Q368" s="55"/>
      <c r="R368" s="55"/>
      <c r="S368" s="55"/>
      <c r="T368" s="55"/>
    </row>
    <row r="369" spans="2:20" s="99" customFormat="1" x14ac:dyDescent="0.25">
      <c r="B369" s="58"/>
      <c r="C369" s="96"/>
      <c r="E369" s="57"/>
      <c r="F369" s="55"/>
      <c r="G369" s="55"/>
      <c r="H369" s="55"/>
      <c r="I369" s="59"/>
      <c r="J369" s="59"/>
      <c r="K369" s="55"/>
      <c r="L369" s="55"/>
      <c r="M369" s="55"/>
      <c r="N369" s="55"/>
      <c r="O369" s="55"/>
      <c r="P369" s="55"/>
      <c r="Q369" s="55"/>
      <c r="R369" s="55"/>
      <c r="S369" s="55"/>
      <c r="T369" s="55"/>
    </row>
    <row r="370" spans="2:20" s="99" customFormat="1" x14ac:dyDescent="0.25">
      <c r="B370" s="58"/>
      <c r="C370" s="96"/>
      <c r="E370" s="57"/>
      <c r="F370" s="55"/>
      <c r="G370" s="55"/>
      <c r="H370" s="55"/>
      <c r="I370" s="59"/>
      <c r="J370" s="59"/>
      <c r="K370" s="55"/>
      <c r="L370" s="55"/>
      <c r="M370" s="55"/>
      <c r="N370" s="55"/>
      <c r="O370" s="55"/>
      <c r="P370" s="55"/>
      <c r="Q370" s="55"/>
      <c r="R370" s="55"/>
      <c r="S370" s="55"/>
      <c r="T370" s="55"/>
    </row>
    <row r="371" spans="2:20" s="99" customFormat="1" x14ac:dyDescent="0.25">
      <c r="B371" s="58"/>
      <c r="C371" s="96"/>
      <c r="E371" s="57"/>
      <c r="F371" s="55"/>
      <c r="G371" s="55"/>
      <c r="H371" s="55"/>
      <c r="I371" s="59"/>
      <c r="J371" s="59"/>
      <c r="K371" s="55"/>
      <c r="L371" s="55"/>
      <c r="M371" s="55"/>
      <c r="N371" s="55"/>
      <c r="O371" s="55"/>
      <c r="P371" s="55"/>
      <c r="Q371" s="55"/>
      <c r="R371" s="55"/>
      <c r="S371" s="55"/>
      <c r="T371" s="55"/>
    </row>
    <row r="372" spans="2:20" s="99" customFormat="1" x14ac:dyDescent="0.25">
      <c r="B372" s="58"/>
      <c r="C372" s="96"/>
      <c r="E372" s="57"/>
      <c r="F372" s="55"/>
      <c r="G372" s="55"/>
      <c r="H372" s="55"/>
      <c r="I372" s="59"/>
      <c r="J372" s="59"/>
      <c r="K372" s="55"/>
      <c r="L372" s="55"/>
      <c r="M372" s="55"/>
      <c r="N372" s="55"/>
      <c r="O372" s="55"/>
      <c r="P372" s="55"/>
      <c r="Q372" s="55"/>
      <c r="R372" s="55"/>
      <c r="S372" s="55"/>
      <c r="T372" s="55"/>
    </row>
    <row r="373" spans="2:20" s="99" customFormat="1" x14ac:dyDescent="0.25">
      <c r="B373" s="58"/>
      <c r="C373" s="96"/>
      <c r="E373" s="57"/>
      <c r="F373" s="55"/>
      <c r="G373" s="55"/>
      <c r="H373" s="55"/>
      <c r="I373" s="59"/>
      <c r="J373" s="59"/>
      <c r="K373" s="55"/>
      <c r="L373" s="55"/>
      <c r="M373" s="55"/>
      <c r="N373" s="55"/>
      <c r="O373" s="55"/>
      <c r="P373" s="55"/>
      <c r="Q373" s="55"/>
      <c r="R373" s="55"/>
      <c r="S373" s="55"/>
      <c r="T373" s="55"/>
    </row>
    <row r="374" spans="2:20" s="99" customFormat="1" x14ac:dyDescent="0.25">
      <c r="B374" s="58"/>
      <c r="C374" s="96"/>
      <c r="E374" s="57"/>
      <c r="F374" s="55"/>
      <c r="G374" s="55"/>
      <c r="H374" s="55"/>
      <c r="I374" s="59"/>
      <c r="J374" s="59"/>
      <c r="K374" s="55"/>
      <c r="L374" s="55"/>
      <c r="M374" s="55"/>
      <c r="N374" s="55"/>
      <c r="O374" s="55"/>
      <c r="P374" s="55"/>
      <c r="Q374" s="55"/>
      <c r="R374" s="55"/>
      <c r="S374" s="55"/>
      <c r="T374" s="55"/>
    </row>
    <row r="375" spans="2:20" s="99" customFormat="1" x14ac:dyDescent="0.25">
      <c r="B375" s="58"/>
      <c r="C375" s="96"/>
      <c r="E375" s="57"/>
      <c r="F375" s="55"/>
      <c r="G375" s="55"/>
      <c r="H375" s="55"/>
      <c r="I375" s="59"/>
      <c r="J375" s="59"/>
      <c r="K375" s="55"/>
      <c r="L375" s="55"/>
      <c r="M375" s="55"/>
      <c r="N375" s="55"/>
      <c r="O375" s="55"/>
      <c r="P375" s="55"/>
      <c r="Q375" s="55"/>
      <c r="R375" s="55"/>
      <c r="S375" s="55"/>
      <c r="T375" s="55"/>
    </row>
    <row r="376" spans="2:20" s="99" customFormat="1" x14ac:dyDescent="0.25">
      <c r="B376" s="58"/>
      <c r="C376" s="96"/>
      <c r="E376" s="57"/>
      <c r="F376" s="55"/>
      <c r="G376" s="55"/>
      <c r="H376" s="55"/>
      <c r="I376" s="59"/>
      <c r="J376" s="59"/>
      <c r="K376" s="55"/>
      <c r="L376" s="55"/>
      <c r="M376" s="55"/>
      <c r="N376" s="55"/>
      <c r="O376" s="55"/>
      <c r="P376" s="55"/>
      <c r="Q376" s="55"/>
      <c r="R376" s="55"/>
      <c r="S376" s="55"/>
      <c r="T376" s="55"/>
    </row>
    <row r="377" spans="2:20" s="99" customFormat="1" x14ac:dyDescent="0.25">
      <c r="B377" s="58"/>
      <c r="C377" s="96"/>
      <c r="E377" s="57"/>
      <c r="F377" s="55"/>
      <c r="G377" s="55"/>
      <c r="H377" s="55"/>
      <c r="I377" s="59"/>
      <c r="J377" s="59"/>
      <c r="K377" s="55"/>
      <c r="L377" s="55"/>
      <c r="M377" s="55"/>
      <c r="N377" s="55"/>
      <c r="O377" s="55"/>
      <c r="P377" s="55"/>
      <c r="Q377" s="55"/>
      <c r="R377" s="55"/>
      <c r="S377" s="55"/>
      <c r="T377" s="55"/>
    </row>
    <row r="378" spans="2:20" s="99" customFormat="1" x14ac:dyDescent="0.25">
      <c r="B378" s="58"/>
      <c r="C378" s="96"/>
      <c r="E378" s="57"/>
      <c r="F378" s="55"/>
      <c r="G378" s="55"/>
      <c r="H378" s="55"/>
      <c r="I378" s="59"/>
      <c r="J378" s="59"/>
      <c r="K378" s="55"/>
      <c r="L378" s="55"/>
      <c r="M378" s="55"/>
      <c r="N378" s="55"/>
      <c r="O378" s="55"/>
      <c r="P378" s="55"/>
      <c r="Q378" s="55"/>
      <c r="R378" s="55"/>
      <c r="S378" s="55"/>
      <c r="T378" s="55"/>
    </row>
    <row r="379" spans="2:20" s="99" customFormat="1" x14ac:dyDescent="0.25">
      <c r="B379" s="58"/>
      <c r="C379" s="96"/>
      <c r="E379" s="57"/>
      <c r="F379" s="55"/>
      <c r="G379" s="55"/>
      <c r="H379" s="55"/>
      <c r="I379" s="59"/>
      <c r="J379" s="59"/>
      <c r="K379" s="55"/>
      <c r="L379" s="55"/>
      <c r="M379" s="55"/>
      <c r="N379" s="55"/>
      <c r="O379" s="55"/>
      <c r="P379" s="55"/>
      <c r="Q379" s="55"/>
      <c r="R379" s="55"/>
      <c r="S379" s="55"/>
      <c r="T379" s="55"/>
    </row>
    <row r="380" spans="2:20" s="99" customFormat="1" x14ac:dyDescent="0.25">
      <c r="B380" s="58"/>
      <c r="C380" s="96"/>
      <c r="E380" s="57"/>
      <c r="F380" s="55"/>
      <c r="G380" s="55"/>
      <c r="H380" s="55"/>
      <c r="I380" s="59"/>
      <c r="J380" s="59"/>
      <c r="K380" s="55"/>
      <c r="L380" s="55"/>
      <c r="M380" s="55"/>
      <c r="N380" s="55"/>
      <c r="O380" s="55"/>
      <c r="P380" s="55"/>
      <c r="Q380" s="55"/>
      <c r="R380" s="55"/>
      <c r="S380" s="55"/>
      <c r="T380" s="55"/>
    </row>
    <row r="381" spans="2:20" s="99" customFormat="1" x14ac:dyDescent="0.25">
      <c r="B381" s="58"/>
      <c r="C381" s="96"/>
      <c r="E381" s="57"/>
      <c r="F381" s="55"/>
      <c r="G381" s="55"/>
      <c r="H381" s="55"/>
      <c r="I381" s="59"/>
      <c r="J381" s="59"/>
      <c r="K381" s="55"/>
      <c r="L381" s="55"/>
      <c r="M381" s="55"/>
      <c r="N381" s="55"/>
      <c r="O381" s="55"/>
      <c r="P381" s="55"/>
      <c r="Q381" s="55"/>
      <c r="R381" s="55"/>
      <c r="S381" s="55"/>
      <c r="T381" s="55"/>
    </row>
    <row r="382" spans="2:20" s="99" customFormat="1" x14ac:dyDescent="0.25">
      <c r="B382" s="58"/>
      <c r="C382" s="96"/>
      <c r="E382" s="57"/>
      <c r="F382" s="55"/>
      <c r="G382" s="55"/>
      <c r="H382" s="55"/>
      <c r="I382" s="59"/>
      <c r="J382" s="59"/>
      <c r="K382" s="55"/>
      <c r="L382" s="55"/>
      <c r="M382" s="55"/>
      <c r="N382" s="55"/>
      <c r="O382" s="55"/>
      <c r="P382" s="55"/>
      <c r="Q382" s="55"/>
      <c r="R382" s="55"/>
      <c r="S382" s="55"/>
      <c r="T382" s="55"/>
    </row>
    <row r="383" spans="2:20" s="99" customFormat="1" x14ac:dyDescent="0.25">
      <c r="B383" s="58"/>
      <c r="C383" s="96"/>
      <c r="E383" s="57"/>
      <c r="F383" s="55"/>
      <c r="G383" s="55"/>
      <c r="H383" s="55"/>
      <c r="I383" s="59"/>
      <c r="J383" s="59"/>
      <c r="K383" s="55"/>
      <c r="L383" s="55"/>
      <c r="M383" s="55"/>
      <c r="N383" s="55"/>
      <c r="O383" s="55"/>
      <c r="P383" s="55"/>
      <c r="Q383" s="55"/>
      <c r="R383" s="55"/>
      <c r="S383" s="55"/>
      <c r="T383" s="55"/>
    </row>
    <row r="384" spans="2:20" s="99" customFormat="1" x14ac:dyDescent="0.25">
      <c r="B384" s="58"/>
      <c r="C384" s="96"/>
      <c r="E384" s="57"/>
      <c r="F384" s="55"/>
      <c r="G384" s="55"/>
      <c r="H384" s="55"/>
      <c r="I384" s="59"/>
      <c r="J384" s="59"/>
      <c r="K384" s="55"/>
      <c r="L384" s="55"/>
      <c r="M384" s="55"/>
      <c r="N384" s="55"/>
      <c r="O384" s="55"/>
      <c r="P384" s="55"/>
      <c r="Q384" s="55"/>
      <c r="R384" s="55"/>
      <c r="S384" s="55"/>
      <c r="T384" s="55"/>
    </row>
    <row r="385" spans="2:20" s="99" customFormat="1" x14ac:dyDescent="0.25">
      <c r="B385" s="58"/>
      <c r="C385" s="96"/>
      <c r="E385" s="57"/>
      <c r="F385" s="55"/>
      <c r="G385" s="55"/>
      <c r="H385" s="55"/>
      <c r="I385" s="59"/>
      <c r="J385" s="59"/>
      <c r="K385" s="55"/>
      <c r="L385" s="55"/>
      <c r="M385" s="55"/>
      <c r="N385" s="55"/>
      <c r="O385" s="55"/>
      <c r="P385" s="55"/>
      <c r="Q385" s="55"/>
      <c r="R385" s="55"/>
      <c r="S385" s="55"/>
      <c r="T385" s="55"/>
    </row>
    <row r="386" spans="2:20" s="99" customFormat="1" x14ac:dyDescent="0.25">
      <c r="B386" s="58"/>
      <c r="C386" s="96"/>
      <c r="E386" s="57"/>
      <c r="F386" s="55"/>
      <c r="G386" s="55"/>
      <c r="H386" s="55"/>
      <c r="I386" s="59"/>
      <c r="J386" s="59"/>
      <c r="K386" s="55"/>
      <c r="L386" s="55"/>
      <c r="M386" s="55"/>
      <c r="N386" s="55"/>
      <c r="O386" s="55"/>
      <c r="P386" s="55"/>
      <c r="Q386" s="55"/>
      <c r="R386" s="55"/>
      <c r="S386" s="55"/>
      <c r="T386" s="55"/>
    </row>
    <row r="387" spans="2:20" s="99" customFormat="1" x14ac:dyDescent="0.25">
      <c r="B387" s="58"/>
      <c r="C387" s="96"/>
      <c r="E387" s="57"/>
      <c r="F387" s="55"/>
      <c r="G387" s="55"/>
      <c r="H387" s="55"/>
      <c r="I387" s="59"/>
      <c r="J387" s="59"/>
      <c r="K387" s="55"/>
      <c r="L387" s="55"/>
      <c r="M387" s="55"/>
      <c r="N387" s="55"/>
      <c r="O387" s="55"/>
      <c r="P387" s="55"/>
      <c r="Q387" s="55"/>
      <c r="R387" s="55"/>
      <c r="S387" s="55"/>
      <c r="T387" s="55"/>
    </row>
    <row r="388" spans="2:20" s="99" customFormat="1" x14ac:dyDescent="0.25">
      <c r="B388" s="58"/>
      <c r="C388" s="96"/>
      <c r="E388" s="57"/>
      <c r="F388" s="55"/>
      <c r="G388" s="55"/>
      <c r="H388" s="55"/>
      <c r="I388" s="59"/>
      <c r="J388" s="59"/>
      <c r="K388" s="55"/>
      <c r="L388" s="55"/>
      <c r="M388" s="55"/>
      <c r="N388" s="55"/>
      <c r="O388" s="55"/>
      <c r="P388" s="55"/>
      <c r="Q388" s="55"/>
      <c r="R388" s="55"/>
      <c r="S388" s="55"/>
      <c r="T388" s="55"/>
    </row>
    <row r="389" spans="2:20" s="99" customFormat="1" x14ac:dyDescent="0.25">
      <c r="B389" s="58"/>
      <c r="C389" s="96"/>
      <c r="E389" s="57"/>
      <c r="F389" s="55"/>
      <c r="G389" s="55"/>
      <c r="H389" s="55"/>
      <c r="I389" s="59"/>
      <c r="J389" s="59"/>
      <c r="K389" s="55"/>
      <c r="L389" s="55"/>
      <c r="M389" s="55"/>
      <c r="N389" s="55"/>
      <c r="O389" s="55"/>
      <c r="P389" s="55"/>
      <c r="Q389" s="55"/>
      <c r="R389" s="55"/>
      <c r="S389" s="55"/>
      <c r="T389" s="55"/>
    </row>
    <row r="390" spans="2:20" s="99" customFormat="1" x14ac:dyDescent="0.25">
      <c r="B390" s="58"/>
      <c r="C390" s="96"/>
      <c r="E390" s="57"/>
      <c r="F390" s="55"/>
      <c r="G390" s="55"/>
      <c r="H390" s="55"/>
      <c r="I390" s="59"/>
      <c r="J390" s="59"/>
      <c r="K390" s="55"/>
      <c r="L390" s="55"/>
      <c r="M390" s="55"/>
      <c r="N390" s="55"/>
      <c r="O390" s="55"/>
      <c r="P390" s="55"/>
      <c r="Q390" s="55"/>
      <c r="R390" s="55"/>
      <c r="S390" s="55"/>
      <c r="T390" s="55"/>
    </row>
    <row r="391" spans="2:20" s="99" customFormat="1" x14ac:dyDescent="0.25">
      <c r="B391" s="58"/>
      <c r="C391" s="96"/>
      <c r="E391" s="57"/>
      <c r="F391" s="55"/>
      <c r="G391" s="55"/>
      <c r="H391" s="55"/>
      <c r="I391" s="59"/>
      <c r="J391" s="59"/>
      <c r="K391" s="55"/>
      <c r="L391" s="55"/>
      <c r="M391" s="55"/>
      <c r="N391" s="55"/>
      <c r="O391" s="55"/>
      <c r="P391" s="55"/>
      <c r="Q391" s="55"/>
      <c r="R391" s="55"/>
      <c r="S391" s="55"/>
      <c r="T391" s="55"/>
    </row>
    <row r="392" spans="2:20" s="99" customFormat="1" x14ac:dyDescent="0.25">
      <c r="B392" s="58"/>
      <c r="C392" s="96"/>
      <c r="E392" s="57"/>
      <c r="F392" s="55"/>
      <c r="G392" s="55"/>
      <c r="H392" s="55"/>
      <c r="I392" s="59"/>
      <c r="J392" s="59"/>
      <c r="K392" s="55"/>
      <c r="L392" s="55"/>
      <c r="M392" s="55"/>
      <c r="N392" s="55"/>
      <c r="O392" s="55"/>
      <c r="P392" s="55"/>
      <c r="Q392" s="55"/>
      <c r="R392" s="55"/>
      <c r="S392" s="55"/>
      <c r="T392" s="55"/>
    </row>
    <row r="393" spans="2:20" s="99" customFormat="1" x14ac:dyDescent="0.25">
      <c r="B393" s="58"/>
      <c r="C393" s="96"/>
      <c r="E393" s="57"/>
      <c r="F393" s="55"/>
      <c r="G393" s="55"/>
      <c r="H393" s="55"/>
      <c r="I393" s="59"/>
      <c r="J393" s="59"/>
      <c r="K393" s="55"/>
      <c r="L393" s="55"/>
      <c r="M393" s="55"/>
      <c r="N393" s="55"/>
      <c r="O393" s="55"/>
      <c r="P393" s="55"/>
      <c r="Q393" s="55"/>
      <c r="R393" s="55"/>
      <c r="S393" s="55"/>
      <c r="T393" s="55"/>
    </row>
    <row r="394" spans="2:20" s="99" customFormat="1" x14ac:dyDescent="0.25">
      <c r="B394" s="58"/>
      <c r="C394" s="96"/>
      <c r="E394" s="57"/>
      <c r="F394" s="55"/>
      <c r="G394" s="55"/>
      <c r="H394" s="55"/>
      <c r="I394" s="59"/>
      <c r="J394" s="59"/>
      <c r="K394" s="55"/>
      <c r="L394" s="55"/>
      <c r="M394" s="55"/>
      <c r="N394" s="55"/>
      <c r="O394" s="55"/>
      <c r="P394" s="55"/>
      <c r="Q394" s="55"/>
      <c r="R394" s="55"/>
      <c r="S394" s="55"/>
      <c r="T394" s="55"/>
    </row>
    <row r="395" spans="2:20" s="99" customFormat="1" x14ac:dyDescent="0.25">
      <c r="B395" s="58"/>
      <c r="C395" s="96"/>
      <c r="E395" s="57"/>
      <c r="F395" s="55"/>
      <c r="G395" s="55"/>
      <c r="H395" s="55"/>
      <c r="I395" s="59"/>
      <c r="J395" s="59"/>
      <c r="K395" s="55"/>
      <c r="L395" s="55"/>
      <c r="M395" s="55"/>
      <c r="N395" s="55"/>
      <c r="O395" s="55"/>
      <c r="P395" s="55"/>
      <c r="Q395" s="55"/>
      <c r="R395" s="55"/>
      <c r="S395" s="55"/>
      <c r="T395" s="55"/>
    </row>
    <row r="396" spans="2:20" s="99" customFormat="1" x14ac:dyDescent="0.25">
      <c r="B396" s="58"/>
      <c r="C396" s="96"/>
      <c r="E396" s="57"/>
      <c r="F396" s="55"/>
      <c r="G396" s="55"/>
      <c r="H396" s="55"/>
      <c r="I396" s="59"/>
      <c r="J396" s="59"/>
      <c r="K396" s="55"/>
      <c r="L396" s="55"/>
      <c r="M396" s="55"/>
      <c r="N396" s="55"/>
      <c r="O396" s="55"/>
      <c r="P396" s="55"/>
      <c r="Q396" s="55"/>
      <c r="R396" s="55"/>
      <c r="S396" s="55"/>
      <c r="T396" s="55"/>
    </row>
    <row r="397" spans="2:20" s="99" customFormat="1" x14ac:dyDescent="0.25">
      <c r="B397" s="58"/>
      <c r="C397" s="96"/>
      <c r="E397" s="57"/>
      <c r="F397" s="55"/>
      <c r="G397" s="55"/>
      <c r="H397" s="55"/>
      <c r="I397" s="59"/>
      <c r="J397" s="59"/>
      <c r="K397" s="55"/>
      <c r="L397" s="55"/>
      <c r="M397" s="55"/>
      <c r="N397" s="55"/>
      <c r="O397" s="55"/>
      <c r="P397" s="55"/>
      <c r="Q397" s="55"/>
      <c r="R397" s="55"/>
      <c r="S397" s="55"/>
      <c r="T397" s="55"/>
    </row>
    <row r="398" spans="2:20" s="99" customFormat="1" x14ac:dyDescent="0.25">
      <c r="B398" s="58"/>
      <c r="C398" s="96"/>
      <c r="E398" s="57"/>
      <c r="F398" s="55"/>
      <c r="G398" s="55"/>
      <c r="H398" s="55"/>
      <c r="I398" s="59"/>
      <c r="J398" s="59"/>
      <c r="K398" s="55"/>
      <c r="L398" s="55"/>
      <c r="M398" s="55"/>
      <c r="N398" s="55"/>
      <c r="O398" s="55"/>
      <c r="P398" s="55"/>
      <c r="Q398" s="55"/>
      <c r="R398" s="55"/>
      <c r="S398" s="55"/>
      <c r="T398" s="55"/>
    </row>
    <row r="399" spans="2:20" s="99" customFormat="1" x14ac:dyDescent="0.25">
      <c r="B399" s="58"/>
      <c r="C399" s="96"/>
      <c r="E399" s="57"/>
      <c r="F399" s="55"/>
      <c r="G399" s="55"/>
      <c r="H399" s="55"/>
      <c r="I399" s="59"/>
      <c r="J399" s="59"/>
      <c r="K399" s="55"/>
      <c r="L399" s="55"/>
      <c r="M399" s="55"/>
      <c r="N399" s="55"/>
      <c r="O399" s="55"/>
      <c r="P399" s="55"/>
      <c r="Q399" s="55"/>
      <c r="R399" s="55"/>
      <c r="S399" s="55"/>
      <c r="T399" s="55"/>
    </row>
    <row r="400" spans="2:20" s="99" customFormat="1" x14ac:dyDescent="0.25">
      <c r="B400" s="58"/>
      <c r="C400" s="96"/>
      <c r="E400" s="57"/>
      <c r="F400" s="55"/>
      <c r="G400" s="55"/>
      <c r="H400" s="55"/>
      <c r="I400" s="59"/>
      <c r="J400" s="59"/>
      <c r="K400" s="55"/>
      <c r="L400" s="55"/>
      <c r="M400" s="55"/>
      <c r="N400" s="55"/>
      <c r="O400" s="55"/>
      <c r="P400" s="55"/>
      <c r="Q400" s="55"/>
      <c r="R400" s="55"/>
      <c r="S400" s="55"/>
      <c r="T400" s="55"/>
    </row>
    <row r="401" spans="2:20" s="99" customFormat="1" x14ac:dyDescent="0.25">
      <c r="B401" s="58"/>
      <c r="C401" s="96"/>
      <c r="E401" s="57"/>
      <c r="F401" s="55"/>
      <c r="G401" s="55"/>
      <c r="H401" s="55"/>
      <c r="I401" s="59"/>
      <c r="J401" s="59"/>
      <c r="K401" s="55"/>
      <c r="L401" s="55"/>
      <c r="M401" s="55"/>
      <c r="N401" s="55"/>
      <c r="O401" s="55"/>
      <c r="P401" s="55"/>
      <c r="Q401" s="55"/>
      <c r="R401" s="55"/>
      <c r="S401" s="55"/>
      <c r="T401" s="55"/>
    </row>
    <row r="402" spans="2:20" s="99" customFormat="1" x14ac:dyDescent="0.25">
      <c r="B402" s="58"/>
      <c r="C402" s="96"/>
      <c r="E402" s="57"/>
      <c r="F402" s="55"/>
      <c r="G402" s="55"/>
      <c r="H402" s="55"/>
      <c r="I402" s="59"/>
      <c r="J402" s="59"/>
      <c r="K402" s="55"/>
      <c r="L402" s="55"/>
      <c r="M402" s="55"/>
      <c r="N402" s="55"/>
      <c r="O402" s="55"/>
      <c r="P402" s="55"/>
      <c r="Q402" s="55"/>
      <c r="R402" s="55"/>
      <c r="S402" s="55"/>
      <c r="T402" s="55"/>
    </row>
    <row r="403" spans="2:20" s="99" customFormat="1" x14ac:dyDescent="0.25">
      <c r="B403" s="58"/>
      <c r="C403" s="96"/>
      <c r="E403" s="57"/>
      <c r="F403" s="55"/>
      <c r="G403" s="55"/>
      <c r="H403" s="55"/>
      <c r="I403" s="59"/>
      <c r="J403" s="59"/>
      <c r="K403" s="55"/>
      <c r="L403" s="55"/>
      <c r="M403" s="55"/>
      <c r="N403" s="55"/>
      <c r="O403" s="55"/>
      <c r="P403" s="55"/>
      <c r="Q403" s="55"/>
      <c r="R403" s="55"/>
      <c r="S403" s="55"/>
      <c r="T403" s="55"/>
    </row>
    <row r="404" spans="2:20" s="99" customFormat="1" x14ac:dyDescent="0.25">
      <c r="B404" s="58"/>
      <c r="C404" s="96"/>
      <c r="E404" s="57"/>
      <c r="F404" s="55"/>
      <c r="G404" s="55"/>
      <c r="H404" s="55"/>
      <c r="I404" s="59"/>
      <c r="J404" s="59"/>
      <c r="K404" s="55"/>
      <c r="L404" s="55"/>
      <c r="M404" s="55"/>
      <c r="N404" s="55"/>
      <c r="O404" s="55"/>
      <c r="P404" s="55"/>
      <c r="Q404" s="55"/>
      <c r="R404" s="55"/>
      <c r="S404" s="55"/>
      <c r="T404" s="55"/>
    </row>
    <row r="405" spans="2:20" s="99" customFormat="1" x14ac:dyDescent="0.25">
      <c r="B405" s="58"/>
      <c r="C405" s="96"/>
      <c r="E405" s="57"/>
      <c r="F405" s="55"/>
      <c r="G405" s="55"/>
      <c r="H405" s="55"/>
      <c r="I405" s="59"/>
      <c r="J405" s="59"/>
      <c r="K405" s="55"/>
      <c r="L405" s="55"/>
      <c r="M405" s="55"/>
      <c r="N405" s="55"/>
      <c r="O405" s="55"/>
      <c r="P405" s="55"/>
      <c r="Q405" s="55"/>
      <c r="R405" s="55"/>
      <c r="S405" s="55"/>
      <c r="T405" s="55"/>
    </row>
    <row r="406" spans="2:20" s="99" customFormat="1" x14ac:dyDescent="0.25">
      <c r="B406" s="58"/>
      <c r="C406" s="96"/>
      <c r="E406" s="57"/>
      <c r="F406" s="55"/>
      <c r="G406" s="55"/>
      <c r="H406" s="55"/>
      <c r="I406" s="59"/>
      <c r="J406" s="59"/>
      <c r="K406" s="55"/>
      <c r="L406" s="55"/>
      <c r="M406" s="55"/>
      <c r="N406" s="55"/>
      <c r="O406" s="55"/>
      <c r="P406" s="55"/>
      <c r="Q406" s="55"/>
      <c r="R406" s="55"/>
      <c r="S406" s="55"/>
      <c r="T406" s="55"/>
    </row>
    <row r="407" spans="2:20" s="99" customFormat="1" x14ac:dyDescent="0.25">
      <c r="B407" s="58"/>
      <c r="C407" s="96"/>
      <c r="E407" s="57"/>
      <c r="F407" s="55"/>
      <c r="G407" s="55"/>
      <c r="H407" s="55"/>
      <c r="I407" s="59"/>
      <c r="J407" s="59"/>
      <c r="K407" s="55"/>
      <c r="L407" s="55"/>
      <c r="M407" s="55"/>
      <c r="N407" s="55"/>
      <c r="O407" s="55"/>
      <c r="P407" s="55"/>
      <c r="Q407" s="55"/>
      <c r="R407" s="55"/>
      <c r="S407" s="55"/>
      <c r="T407" s="55"/>
    </row>
    <row r="408" spans="2:20" s="99" customFormat="1" x14ac:dyDescent="0.25">
      <c r="B408" s="58"/>
      <c r="C408" s="96"/>
      <c r="E408" s="57"/>
      <c r="F408" s="55"/>
      <c r="G408" s="55"/>
      <c r="H408" s="55"/>
      <c r="I408" s="59"/>
      <c r="J408" s="59"/>
      <c r="K408" s="55"/>
      <c r="L408" s="55"/>
      <c r="M408" s="55"/>
      <c r="N408" s="55"/>
      <c r="O408" s="55"/>
      <c r="P408" s="55"/>
      <c r="Q408" s="55"/>
      <c r="R408" s="55"/>
      <c r="S408" s="55"/>
      <c r="T408" s="55"/>
    </row>
    <row r="409" spans="2:20" s="99" customFormat="1" x14ac:dyDescent="0.25">
      <c r="B409" s="58"/>
      <c r="C409" s="96"/>
      <c r="E409" s="57"/>
      <c r="F409" s="55"/>
      <c r="G409" s="55"/>
      <c r="H409" s="55"/>
      <c r="I409" s="59"/>
      <c r="J409" s="59"/>
      <c r="K409" s="55"/>
      <c r="L409" s="55"/>
      <c r="M409" s="55"/>
      <c r="N409" s="55"/>
      <c r="O409" s="55"/>
      <c r="P409" s="55"/>
      <c r="Q409" s="55"/>
      <c r="R409" s="55"/>
      <c r="S409" s="55"/>
      <c r="T409" s="55"/>
    </row>
    <row r="410" spans="2:20" s="99" customFormat="1" x14ac:dyDescent="0.25">
      <c r="B410" s="58"/>
      <c r="C410" s="96"/>
      <c r="E410" s="57"/>
      <c r="F410" s="55"/>
      <c r="G410" s="55"/>
      <c r="H410" s="55"/>
      <c r="I410" s="59"/>
      <c r="J410" s="59"/>
      <c r="K410" s="55"/>
      <c r="L410" s="55"/>
      <c r="M410" s="55"/>
      <c r="N410" s="55"/>
      <c r="O410" s="55"/>
      <c r="P410" s="55"/>
      <c r="Q410" s="55"/>
      <c r="R410" s="55"/>
      <c r="S410" s="55"/>
      <c r="T410" s="55"/>
    </row>
    <row r="411" spans="2:20" s="99" customFormat="1" x14ac:dyDescent="0.25">
      <c r="B411" s="58"/>
      <c r="C411" s="96"/>
      <c r="E411" s="57"/>
      <c r="F411" s="55"/>
      <c r="G411" s="55"/>
      <c r="H411" s="55"/>
      <c r="I411" s="59"/>
      <c r="J411" s="59"/>
      <c r="K411" s="55"/>
      <c r="L411" s="55"/>
      <c r="M411" s="55"/>
      <c r="N411" s="55"/>
      <c r="O411" s="55"/>
      <c r="P411" s="55"/>
      <c r="Q411" s="55"/>
      <c r="R411" s="55"/>
      <c r="S411" s="55"/>
      <c r="T411" s="55"/>
    </row>
    <row r="412" spans="2:20" s="99" customFormat="1" x14ac:dyDescent="0.25">
      <c r="B412" s="58"/>
      <c r="C412" s="96"/>
      <c r="E412" s="57"/>
      <c r="F412" s="55"/>
      <c r="G412" s="55"/>
      <c r="H412" s="55"/>
      <c r="I412" s="59"/>
      <c r="J412" s="59"/>
      <c r="K412" s="55"/>
      <c r="L412" s="55"/>
      <c r="M412" s="55"/>
      <c r="N412" s="55"/>
      <c r="O412" s="55"/>
      <c r="P412" s="55"/>
      <c r="Q412" s="55"/>
      <c r="R412" s="55"/>
      <c r="S412" s="55"/>
      <c r="T412" s="55"/>
    </row>
    <row r="413" spans="2:20" s="99" customFormat="1" x14ac:dyDescent="0.25">
      <c r="B413" s="58"/>
      <c r="C413" s="96"/>
      <c r="E413" s="57"/>
      <c r="F413" s="55"/>
      <c r="G413" s="55"/>
      <c r="H413" s="55"/>
      <c r="I413" s="59"/>
      <c r="J413" s="59"/>
      <c r="K413" s="55"/>
      <c r="L413" s="55"/>
      <c r="M413" s="55"/>
      <c r="N413" s="55"/>
      <c r="O413" s="55"/>
      <c r="P413" s="55"/>
      <c r="Q413" s="55"/>
      <c r="R413" s="55"/>
      <c r="S413" s="55"/>
      <c r="T413" s="55"/>
    </row>
    <row r="414" spans="2:20" s="99" customFormat="1" x14ac:dyDescent="0.25">
      <c r="B414" s="58"/>
      <c r="C414" s="96"/>
      <c r="E414" s="57"/>
      <c r="F414" s="55"/>
      <c r="G414" s="55"/>
      <c r="H414" s="55"/>
      <c r="I414" s="59"/>
      <c r="J414" s="59"/>
      <c r="K414" s="55"/>
      <c r="L414" s="55"/>
      <c r="M414" s="55"/>
      <c r="N414" s="55"/>
      <c r="O414" s="55"/>
      <c r="P414" s="55"/>
      <c r="Q414" s="55"/>
      <c r="R414" s="55"/>
      <c r="S414" s="55"/>
      <c r="T414" s="55"/>
    </row>
    <row r="415" spans="2:20" s="99" customFormat="1" x14ac:dyDescent="0.25">
      <c r="B415" s="58"/>
      <c r="C415" s="96"/>
      <c r="E415" s="57"/>
      <c r="F415" s="55"/>
      <c r="G415" s="55"/>
      <c r="H415" s="55"/>
      <c r="I415" s="59"/>
      <c r="J415" s="59"/>
      <c r="K415" s="55"/>
      <c r="L415" s="55"/>
      <c r="M415" s="55"/>
      <c r="N415" s="55"/>
      <c r="O415" s="55"/>
      <c r="P415" s="55"/>
      <c r="Q415" s="55"/>
      <c r="R415" s="55"/>
      <c r="S415" s="55"/>
      <c r="T415" s="55"/>
    </row>
    <row r="416" spans="2:20" s="99" customFormat="1" x14ac:dyDescent="0.25">
      <c r="B416" s="58"/>
      <c r="C416" s="96"/>
      <c r="E416" s="57"/>
      <c r="F416" s="55"/>
      <c r="G416" s="55"/>
      <c r="H416" s="55"/>
      <c r="I416" s="59"/>
      <c r="J416" s="59"/>
      <c r="K416" s="55"/>
      <c r="L416" s="55"/>
      <c r="M416" s="55"/>
      <c r="N416" s="55"/>
      <c r="O416" s="55"/>
      <c r="P416" s="55"/>
      <c r="Q416" s="55"/>
      <c r="R416" s="55"/>
      <c r="S416" s="55"/>
      <c r="T416" s="55"/>
    </row>
    <row r="417" spans="2:20" s="99" customFormat="1" x14ac:dyDescent="0.25">
      <c r="B417" s="58"/>
      <c r="C417" s="96"/>
      <c r="E417" s="57"/>
      <c r="F417" s="55"/>
      <c r="G417" s="55"/>
      <c r="H417" s="55"/>
      <c r="I417" s="59"/>
      <c r="J417" s="59"/>
      <c r="K417" s="55"/>
      <c r="L417" s="55"/>
      <c r="M417" s="55"/>
      <c r="N417" s="55"/>
      <c r="O417" s="55"/>
      <c r="P417" s="55"/>
      <c r="Q417" s="55"/>
      <c r="R417" s="55"/>
      <c r="S417" s="55"/>
      <c r="T417" s="55"/>
    </row>
    <row r="418" spans="2:20" s="99" customFormat="1" x14ac:dyDescent="0.25">
      <c r="B418" s="58"/>
      <c r="C418" s="96"/>
      <c r="E418" s="57"/>
      <c r="F418" s="55"/>
      <c r="G418" s="55"/>
      <c r="H418" s="55"/>
      <c r="I418" s="59"/>
      <c r="J418" s="59"/>
      <c r="K418" s="55"/>
      <c r="L418" s="55"/>
      <c r="M418" s="55"/>
      <c r="N418" s="55"/>
      <c r="O418" s="55"/>
      <c r="P418" s="55"/>
      <c r="Q418" s="55"/>
      <c r="R418" s="55"/>
      <c r="S418" s="55"/>
      <c r="T418" s="55"/>
    </row>
    <row r="419" spans="2:20" s="99" customFormat="1" x14ac:dyDescent="0.25">
      <c r="B419" s="58"/>
      <c r="C419" s="96"/>
      <c r="E419" s="57"/>
      <c r="F419" s="55"/>
      <c r="G419" s="55"/>
      <c r="H419" s="55"/>
      <c r="I419" s="59"/>
      <c r="J419" s="59"/>
      <c r="K419" s="55"/>
      <c r="L419" s="55"/>
      <c r="M419" s="55"/>
      <c r="N419" s="55"/>
      <c r="O419" s="55"/>
      <c r="P419" s="55"/>
      <c r="Q419" s="55"/>
      <c r="R419" s="55"/>
      <c r="S419" s="55"/>
      <c r="T419" s="55"/>
    </row>
    <row r="420" spans="2:20" s="99" customFormat="1" x14ac:dyDescent="0.25">
      <c r="B420" s="58"/>
      <c r="C420" s="96"/>
      <c r="E420" s="57"/>
      <c r="F420" s="55"/>
      <c r="G420" s="55"/>
      <c r="H420" s="55"/>
      <c r="I420" s="59"/>
      <c r="J420" s="59"/>
      <c r="K420" s="55"/>
      <c r="L420" s="55"/>
      <c r="M420" s="55"/>
      <c r="N420" s="55"/>
      <c r="O420" s="55"/>
      <c r="P420" s="55"/>
      <c r="Q420" s="55"/>
      <c r="R420" s="55"/>
      <c r="S420" s="55"/>
      <c r="T420" s="55"/>
    </row>
    <row r="421" spans="2:20" s="99" customFormat="1" x14ac:dyDescent="0.25">
      <c r="B421" s="58"/>
      <c r="C421" s="96"/>
      <c r="E421" s="57"/>
      <c r="F421" s="55"/>
      <c r="G421" s="55"/>
      <c r="H421" s="55"/>
      <c r="I421" s="59"/>
      <c r="J421" s="59"/>
      <c r="K421" s="55"/>
      <c r="L421" s="55"/>
      <c r="M421" s="55"/>
      <c r="N421" s="55"/>
      <c r="O421" s="55"/>
      <c r="P421" s="55"/>
      <c r="Q421" s="55"/>
      <c r="R421" s="55"/>
      <c r="S421" s="55"/>
      <c r="T421" s="55"/>
    </row>
    <row r="422" spans="2:20" s="99" customFormat="1" x14ac:dyDescent="0.25">
      <c r="B422" s="58"/>
      <c r="C422" s="96"/>
      <c r="E422" s="57"/>
      <c r="F422" s="55"/>
      <c r="G422" s="55"/>
      <c r="H422" s="55"/>
      <c r="I422" s="59"/>
      <c r="J422" s="59"/>
      <c r="K422" s="55"/>
      <c r="L422" s="55"/>
      <c r="M422" s="55"/>
      <c r="N422" s="55"/>
      <c r="O422" s="55"/>
      <c r="P422" s="55"/>
      <c r="Q422" s="55"/>
      <c r="R422" s="55"/>
      <c r="S422" s="55"/>
      <c r="T422" s="55"/>
    </row>
    <row r="423" spans="2:20" s="99" customFormat="1" x14ac:dyDescent="0.25">
      <c r="B423" s="58"/>
      <c r="C423" s="96"/>
      <c r="E423" s="57"/>
      <c r="F423" s="55"/>
      <c r="G423" s="55"/>
      <c r="H423" s="55"/>
      <c r="I423" s="59"/>
      <c r="J423" s="59"/>
      <c r="K423" s="55"/>
      <c r="L423" s="55"/>
      <c r="M423" s="55"/>
      <c r="N423" s="55"/>
      <c r="O423" s="55"/>
      <c r="P423" s="55"/>
      <c r="Q423" s="55"/>
      <c r="R423" s="55"/>
      <c r="S423" s="55"/>
      <c r="T423" s="55"/>
    </row>
    <row r="424" spans="2:20" s="99" customFormat="1" x14ac:dyDescent="0.25">
      <c r="B424" s="58"/>
      <c r="C424" s="96"/>
      <c r="E424" s="57"/>
      <c r="F424" s="55"/>
      <c r="G424" s="55"/>
      <c r="H424" s="55"/>
      <c r="I424" s="59"/>
      <c r="J424" s="59"/>
      <c r="K424" s="55"/>
      <c r="L424" s="55"/>
      <c r="M424" s="55"/>
      <c r="N424" s="55"/>
      <c r="O424" s="55"/>
      <c r="P424" s="55"/>
      <c r="Q424" s="55"/>
      <c r="R424" s="55"/>
      <c r="S424" s="55"/>
      <c r="T424" s="55"/>
    </row>
    <row r="425" spans="2:20" s="99" customFormat="1" x14ac:dyDescent="0.25">
      <c r="B425" s="58"/>
      <c r="C425" s="96"/>
      <c r="E425" s="57"/>
      <c r="F425" s="55"/>
      <c r="G425" s="55"/>
      <c r="H425" s="55"/>
      <c r="I425" s="59"/>
      <c r="J425" s="59"/>
      <c r="K425" s="55"/>
      <c r="L425" s="55"/>
      <c r="M425" s="55"/>
      <c r="N425" s="55"/>
      <c r="O425" s="55"/>
      <c r="P425" s="55"/>
      <c r="Q425" s="55"/>
      <c r="R425" s="55"/>
      <c r="S425" s="55"/>
      <c r="T425" s="55"/>
    </row>
    <row r="426" spans="2:20" s="99" customFormat="1" x14ac:dyDescent="0.25">
      <c r="B426" s="58"/>
      <c r="C426" s="96"/>
      <c r="E426" s="57"/>
      <c r="F426" s="55"/>
      <c r="G426" s="55"/>
      <c r="H426" s="55"/>
      <c r="I426" s="59"/>
      <c r="J426" s="59"/>
      <c r="K426" s="55"/>
      <c r="L426" s="55"/>
      <c r="M426" s="55"/>
      <c r="N426" s="55"/>
      <c r="O426" s="55"/>
      <c r="P426" s="55"/>
      <c r="Q426" s="55"/>
      <c r="R426" s="55"/>
      <c r="S426" s="55"/>
      <c r="T426" s="55"/>
    </row>
    <row r="427" spans="2:20" s="99" customFormat="1" x14ac:dyDescent="0.25">
      <c r="B427" s="58"/>
      <c r="C427" s="96"/>
      <c r="E427" s="57"/>
      <c r="F427" s="55"/>
      <c r="G427" s="55"/>
      <c r="H427" s="55"/>
      <c r="I427" s="59"/>
      <c r="J427" s="59"/>
      <c r="K427" s="55"/>
      <c r="L427" s="55"/>
      <c r="M427" s="55"/>
      <c r="N427" s="55"/>
      <c r="O427" s="55"/>
      <c r="P427" s="55"/>
      <c r="Q427" s="55"/>
      <c r="R427" s="55"/>
      <c r="S427" s="55"/>
      <c r="T427" s="55"/>
    </row>
    <row r="428" spans="2:20" s="99" customFormat="1" x14ac:dyDescent="0.25">
      <c r="B428" s="58"/>
      <c r="C428" s="96"/>
      <c r="E428" s="57"/>
      <c r="F428" s="55"/>
      <c r="G428" s="55"/>
      <c r="H428" s="55"/>
      <c r="I428" s="59"/>
      <c r="J428" s="59"/>
      <c r="K428" s="55"/>
      <c r="L428" s="55"/>
      <c r="M428" s="55"/>
      <c r="N428" s="55"/>
      <c r="O428" s="55"/>
      <c r="P428" s="55"/>
      <c r="Q428" s="55"/>
      <c r="R428" s="55"/>
      <c r="S428" s="55"/>
      <c r="T428" s="55"/>
    </row>
    <row r="429" spans="2:20" s="99" customFormat="1" x14ac:dyDescent="0.25">
      <c r="B429" s="58"/>
      <c r="C429" s="96"/>
      <c r="E429" s="57"/>
      <c r="F429" s="55"/>
      <c r="G429" s="55"/>
      <c r="H429" s="55"/>
      <c r="I429" s="59"/>
      <c r="J429" s="59"/>
      <c r="K429" s="55"/>
      <c r="L429" s="55"/>
      <c r="M429" s="55"/>
      <c r="N429" s="55"/>
      <c r="O429" s="55"/>
      <c r="P429" s="55"/>
      <c r="Q429" s="55"/>
      <c r="R429" s="55"/>
      <c r="S429" s="55"/>
      <c r="T429" s="55"/>
    </row>
    <row r="430" spans="2:20" s="99" customFormat="1" x14ac:dyDescent="0.25">
      <c r="B430" s="58"/>
      <c r="C430" s="96"/>
      <c r="E430" s="57"/>
      <c r="F430" s="55"/>
      <c r="G430" s="55"/>
      <c r="H430" s="55"/>
      <c r="I430" s="59"/>
      <c r="J430" s="59"/>
      <c r="K430" s="55"/>
      <c r="L430" s="55"/>
      <c r="M430" s="55"/>
      <c r="N430" s="55"/>
      <c r="O430" s="55"/>
      <c r="P430" s="55"/>
      <c r="Q430" s="55"/>
      <c r="R430" s="55"/>
      <c r="S430" s="55"/>
      <c r="T430" s="55"/>
    </row>
    <row r="431" spans="2:20" s="99" customFormat="1" x14ac:dyDescent="0.25">
      <c r="B431" s="58"/>
      <c r="C431" s="96"/>
      <c r="E431" s="57"/>
      <c r="F431" s="55"/>
      <c r="G431" s="55"/>
      <c r="H431" s="55"/>
      <c r="I431" s="59"/>
      <c r="J431" s="59"/>
      <c r="K431" s="55"/>
      <c r="L431" s="55"/>
      <c r="M431" s="55"/>
      <c r="N431" s="55"/>
      <c r="O431" s="55"/>
      <c r="P431" s="55"/>
      <c r="Q431" s="55"/>
      <c r="R431" s="55"/>
      <c r="S431" s="55"/>
      <c r="T431" s="55"/>
    </row>
    <row r="432" spans="2:20" s="99" customFormat="1" x14ac:dyDescent="0.25">
      <c r="B432" s="58"/>
      <c r="C432" s="96"/>
      <c r="E432" s="57"/>
      <c r="F432" s="55"/>
      <c r="G432" s="55"/>
      <c r="H432" s="55"/>
      <c r="I432" s="59"/>
      <c r="J432" s="59"/>
      <c r="K432" s="55"/>
      <c r="L432" s="55"/>
      <c r="M432" s="55"/>
      <c r="N432" s="55"/>
      <c r="O432" s="55"/>
      <c r="P432" s="55"/>
      <c r="Q432" s="55"/>
      <c r="R432" s="55"/>
      <c r="S432" s="55"/>
      <c r="T432" s="55"/>
    </row>
    <row r="433" spans="2:20" s="99" customFormat="1" x14ac:dyDescent="0.25">
      <c r="B433" s="58"/>
      <c r="C433" s="96"/>
      <c r="E433" s="57"/>
      <c r="F433" s="55"/>
      <c r="G433" s="55"/>
      <c r="H433" s="55"/>
      <c r="I433" s="59"/>
      <c r="J433" s="59"/>
      <c r="K433" s="55"/>
      <c r="L433" s="55"/>
      <c r="M433" s="55"/>
      <c r="N433" s="55"/>
      <c r="O433" s="55"/>
      <c r="P433" s="55"/>
      <c r="Q433" s="55"/>
      <c r="R433" s="55"/>
      <c r="S433" s="55"/>
      <c r="T433" s="55"/>
    </row>
    <row r="434" spans="2:20" s="99" customFormat="1" x14ac:dyDescent="0.25">
      <c r="B434" s="58"/>
      <c r="C434" s="96"/>
      <c r="E434" s="57"/>
      <c r="F434" s="55"/>
      <c r="G434" s="55"/>
      <c r="H434" s="55"/>
      <c r="I434" s="59"/>
      <c r="J434" s="59"/>
      <c r="K434" s="55"/>
      <c r="L434" s="55"/>
      <c r="M434" s="55"/>
      <c r="N434" s="55"/>
      <c r="O434" s="55"/>
      <c r="P434" s="55"/>
      <c r="Q434" s="55"/>
      <c r="R434" s="55"/>
      <c r="S434" s="55"/>
      <c r="T434" s="55"/>
    </row>
    <row r="435" spans="2:20" s="99" customFormat="1" x14ac:dyDescent="0.25">
      <c r="B435" s="58"/>
      <c r="C435" s="96"/>
      <c r="E435" s="57"/>
      <c r="F435" s="55"/>
      <c r="G435" s="55"/>
      <c r="H435" s="55"/>
      <c r="I435" s="59"/>
      <c r="J435" s="59"/>
      <c r="K435" s="55"/>
      <c r="L435" s="55"/>
      <c r="M435" s="55"/>
      <c r="N435" s="55"/>
      <c r="O435" s="55"/>
      <c r="P435" s="55"/>
      <c r="Q435" s="55"/>
      <c r="R435" s="55"/>
      <c r="S435" s="55"/>
      <c r="T435" s="55"/>
    </row>
    <row r="436" spans="2:20" s="99" customFormat="1" x14ac:dyDescent="0.25">
      <c r="B436" s="58"/>
      <c r="C436" s="96"/>
      <c r="E436" s="57"/>
      <c r="F436" s="55"/>
      <c r="G436" s="55"/>
      <c r="H436" s="55"/>
      <c r="I436" s="59"/>
      <c r="J436" s="59"/>
      <c r="K436" s="55"/>
      <c r="L436" s="55"/>
      <c r="M436" s="55"/>
      <c r="N436" s="55"/>
      <c r="O436" s="55"/>
      <c r="P436" s="55"/>
      <c r="Q436" s="55"/>
      <c r="R436" s="55"/>
      <c r="S436" s="55"/>
      <c r="T436" s="55"/>
    </row>
    <row r="437" spans="2:20" s="99" customFormat="1" x14ac:dyDescent="0.25">
      <c r="B437" s="58"/>
      <c r="C437" s="96"/>
      <c r="E437" s="57"/>
      <c r="F437" s="55"/>
      <c r="G437" s="55"/>
      <c r="H437" s="55"/>
      <c r="I437" s="59"/>
      <c r="J437" s="59"/>
      <c r="K437" s="55"/>
      <c r="L437" s="55"/>
      <c r="M437" s="55"/>
      <c r="N437" s="55"/>
      <c r="O437" s="55"/>
      <c r="P437" s="55"/>
      <c r="Q437" s="55"/>
      <c r="R437" s="55"/>
      <c r="S437" s="55"/>
      <c r="T437" s="55"/>
    </row>
    <row r="438" spans="2:20" s="99" customFormat="1" x14ac:dyDescent="0.25">
      <c r="B438" s="58"/>
      <c r="C438" s="96"/>
      <c r="E438" s="57"/>
      <c r="F438" s="55"/>
      <c r="G438" s="55"/>
      <c r="H438" s="55"/>
      <c r="I438" s="59"/>
      <c r="J438" s="59"/>
      <c r="K438" s="55"/>
      <c r="L438" s="55"/>
      <c r="M438" s="55"/>
      <c r="N438" s="55"/>
      <c r="O438" s="55"/>
      <c r="P438" s="55"/>
      <c r="Q438" s="55"/>
      <c r="R438" s="55"/>
      <c r="S438" s="55"/>
      <c r="T438" s="55"/>
    </row>
    <row r="439" spans="2:20" s="99" customFormat="1" x14ac:dyDescent="0.25">
      <c r="B439" s="58"/>
      <c r="C439" s="96"/>
      <c r="E439" s="57"/>
      <c r="F439" s="55"/>
      <c r="G439" s="55"/>
      <c r="H439" s="55"/>
      <c r="I439" s="59"/>
      <c r="J439" s="59"/>
      <c r="K439" s="55"/>
      <c r="L439" s="55"/>
      <c r="M439" s="55"/>
      <c r="N439" s="55"/>
      <c r="O439" s="55"/>
      <c r="P439" s="55"/>
      <c r="Q439" s="55"/>
      <c r="R439" s="55"/>
      <c r="S439" s="55"/>
      <c r="T439" s="55"/>
    </row>
    <row r="440" spans="2:20" s="99" customFormat="1" x14ac:dyDescent="0.25">
      <c r="B440" s="58"/>
      <c r="C440" s="96"/>
      <c r="E440" s="57"/>
      <c r="F440" s="55"/>
      <c r="G440" s="55"/>
      <c r="H440" s="55"/>
      <c r="I440" s="59"/>
      <c r="J440" s="59"/>
      <c r="K440" s="55"/>
      <c r="L440" s="55"/>
      <c r="M440" s="55"/>
      <c r="N440" s="55"/>
      <c r="O440" s="55"/>
      <c r="P440" s="55"/>
      <c r="Q440" s="55"/>
      <c r="R440" s="55"/>
      <c r="S440" s="55"/>
      <c r="T440" s="55"/>
    </row>
    <row r="441" spans="2:20" s="99" customFormat="1" x14ac:dyDescent="0.25">
      <c r="B441" s="58"/>
      <c r="C441" s="96"/>
      <c r="E441" s="57"/>
      <c r="F441" s="55"/>
      <c r="G441" s="55"/>
      <c r="H441" s="55"/>
      <c r="I441" s="59"/>
      <c r="J441" s="59"/>
      <c r="K441" s="55"/>
      <c r="L441" s="55"/>
      <c r="M441" s="55"/>
      <c r="N441" s="55"/>
      <c r="O441" s="55"/>
      <c r="P441" s="55"/>
      <c r="Q441" s="55"/>
      <c r="R441" s="55"/>
      <c r="S441" s="55"/>
      <c r="T441" s="55"/>
    </row>
    <row r="442" spans="2:20" s="99" customFormat="1" x14ac:dyDescent="0.25">
      <c r="B442" s="58"/>
      <c r="C442" s="96"/>
      <c r="E442" s="57"/>
      <c r="F442" s="55"/>
      <c r="G442" s="55"/>
      <c r="H442" s="55"/>
      <c r="I442" s="59"/>
      <c r="J442" s="59"/>
      <c r="K442" s="55"/>
      <c r="L442" s="55"/>
      <c r="M442" s="55"/>
      <c r="N442" s="55"/>
      <c r="O442" s="55"/>
      <c r="P442" s="55"/>
      <c r="Q442" s="55"/>
      <c r="R442" s="55"/>
      <c r="S442" s="55"/>
      <c r="T442" s="55"/>
    </row>
    <row r="443" spans="2:20" s="99" customFormat="1" x14ac:dyDescent="0.25">
      <c r="B443" s="58"/>
      <c r="C443" s="96"/>
      <c r="E443" s="57"/>
      <c r="F443" s="55"/>
      <c r="G443" s="55"/>
      <c r="H443" s="55"/>
      <c r="I443" s="59"/>
      <c r="J443" s="59"/>
      <c r="K443" s="55"/>
      <c r="L443" s="55"/>
      <c r="M443" s="55"/>
      <c r="N443" s="55"/>
      <c r="O443" s="55"/>
      <c r="P443" s="55"/>
      <c r="Q443" s="55"/>
      <c r="R443" s="55"/>
      <c r="S443" s="55"/>
      <c r="T443" s="55"/>
    </row>
    <row r="444" spans="2:20" s="99" customFormat="1" x14ac:dyDescent="0.25">
      <c r="B444" s="58"/>
      <c r="C444" s="96"/>
      <c r="E444" s="57"/>
      <c r="F444" s="55"/>
      <c r="G444" s="55"/>
      <c r="H444" s="55"/>
      <c r="I444" s="59"/>
      <c r="J444" s="59"/>
      <c r="K444" s="55"/>
      <c r="L444" s="55"/>
      <c r="M444" s="55"/>
      <c r="N444" s="55"/>
      <c r="O444" s="55"/>
      <c r="P444" s="55"/>
      <c r="Q444" s="55"/>
      <c r="R444" s="55"/>
      <c r="S444" s="55"/>
      <c r="T444" s="55"/>
    </row>
    <row r="445" spans="2:20" s="99" customFormat="1" x14ac:dyDescent="0.25">
      <c r="B445" s="58"/>
      <c r="C445" s="96"/>
      <c r="E445" s="57"/>
      <c r="F445" s="55"/>
      <c r="G445" s="55"/>
      <c r="H445" s="55"/>
      <c r="I445" s="59"/>
      <c r="J445" s="59"/>
      <c r="K445" s="55"/>
      <c r="L445" s="55"/>
      <c r="M445" s="55"/>
      <c r="N445" s="55"/>
      <c r="O445" s="55"/>
      <c r="P445" s="55"/>
      <c r="Q445" s="55"/>
      <c r="R445" s="55"/>
      <c r="S445" s="55"/>
      <c r="T445" s="55"/>
    </row>
    <row r="446" spans="2:20" s="99" customFormat="1" x14ac:dyDescent="0.25">
      <c r="B446" s="58"/>
      <c r="C446" s="96"/>
      <c r="E446" s="57"/>
      <c r="F446" s="55"/>
      <c r="G446" s="55"/>
      <c r="H446" s="55"/>
      <c r="I446" s="59"/>
      <c r="J446" s="59"/>
      <c r="K446" s="55"/>
      <c r="L446" s="55"/>
      <c r="M446" s="55"/>
      <c r="N446" s="55"/>
      <c r="O446" s="55"/>
      <c r="P446" s="55"/>
      <c r="Q446" s="55"/>
      <c r="R446" s="55"/>
      <c r="S446" s="55"/>
      <c r="T446" s="55"/>
    </row>
    <row r="447" spans="2:20" s="99" customFormat="1" x14ac:dyDescent="0.25">
      <c r="B447" s="58"/>
      <c r="C447" s="96"/>
      <c r="E447" s="57"/>
      <c r="F447" s="55"/>
      <c r="G447" s="55"/>
      <c r="H447" s="55"/>
      <c r="I447" s="59"/>
      <c r="J447" s="59"/>
      <c r="K447" s="55"/>
      <c r="L447" s="55"/>
      <c r="M447" s="55"/>
      <c r="N447" s="55"/>
      <c r="O447" s="55"/>
      <c r="P447" s="55"/>
      <c r="Q447" s="55"/>
      <c r="R447" s="55"/>
      <c r="S447" s="55"/>
      <c r="T447" s="55"/>
    </row>
    <row r="448" spans="2:20" s="99" customFormat="1" x14ac:dyDescent="0.25">
      <c r="B448" s="58"/>
      <c r="C448" s="96"/>
      <c r="E448" s="57"/>
      <c r="F448" s="55"/>
      <c r="G448" s="55"/>
      <c r="H448" s="55"/>
      <c r="I448" s="59"/>
      <c r="J448" s="59"/>
      <c r="K448" s="55"/>
      <c r="L448" s="55"/>
      <c r="M448" s="55"/>
      <c r="N448" s="55"/>
      <c r="O448" s="55"/>
      <c r="P448" s="55"/>
      <c r="Q448" s="55"/>
      <c r="R448" s="55"/>
      <c r="S448" s="55"/>
      <c r="T448" s="55"/>
    </row>
    <row r="449" spans="2:20" s="99" customFormat="1" x14ac:dyDescent="0.25">
      <c r="B449" s="58"/>
      <c r="C449" s="96"/>
      <c r="E449" s="57"/>
      <c r="F449" s="55"/>
      <c r="G449" s="55"/>
      <c r="H449" s="55"/>
      <c r="I449" s="59"/>
      <c r="J449" s="59"/>
      <c r="K449" s="55"/>
      <c r="L449" s="55"/>
      <c r="M449" s="55"/>
      <c r="N449" s="55"/>
      <c r="O449" s="55"/>
      <c r="P449" s="55"/>
      <c r="Q449" s="55"/>
      <c r="R449" s="55"/>
      <c r="S449" s="55"/>
      <c r="T449" s="55"/>
    </row>
    <row r="450" spans="2:20" s="99" customFormat="1" x14ac:dyDescent="0.25">
      <c r="B450" s="58"/>
      <c r="C450" s="96"/>
      <c r="E450" s="57"/>
      <c r="F450" s="55"/>
      <c r="G450" s="55"/>
      <c r="H450" s="55"/>
      <c r="I450" s="59"/>
      <c r="J450" s="59"/>
      <c r="K450" s="55"/>
      <c r="L450" s="55"/>
      <c r="M450" s="55"/>
      <c r="N450" s="55"/>
      <c r="O450" s="55"/>
      <c r="P450" s="55"/>
      <c r="Q450" s="55"/>
      <c r="R450" s="55"/>
      <c r="S450" s="55"/>
      <c r="T450" s="55"/>
    </row>
    <row r="451" spans="2:20" s="99" customFormat="1" x14ac:dyDescent="0.25">
      <c r="B451" s="58"/>
      <c r="C451" s="96"/>
      <c r="E451" s="57"/>
      <c r="F451" s="55"/>
      <c r="G451" s="55"/>
      <c r="H451" s="55"/>
      <c r="I451" s="59"/>
      <c r="J451" s="59"/>
      <c r="K451" s="55"/>
      <c r="L451" s="55"/>
      <c r="M451" s="55"/>
      <c r="N451" s="55"/>
      <c r="O451" s="55"/>
      <c r="P451" s="55"/>
      <c r="Q451" s="55"/>
      <c r="R451" s="55"/>
      <c r="S451" s="55"/>
      <c r="T451" s="55"/>
    </row>
    <row r="452" spans="2:20" s="99" customFormat="1" x14ac:dyDescent="0.25">
      <c r="B452" s="58"/>
      <c r="C452" s="96"/>
      <c r="E452" s="57"/>
      <c r="F452" s="55"/>
      <c r="G452" s="55"/>
      <c r="H452" s="55"/>
      <c r="I452" s="59"/>
      <c r="J452" s="59"/>
      <c r="K452" s="55"/>
      <c r="L452" s="55"/>
      <c r="M452" s="55"/>
      <c r="N452" s="55"/>
      <c r="O452" s="55"/>
      <c r="P452" s="55"/>
      <c r="Q452" s="55"/>
      <c r="R452" s="55"/>
      <c r="S452" s="55"/>
      <c r="T452" s="55"/>
    </row>
    <row r="453" spans="2:20" s="99" customFormat="1" x14ac:dyDescent="0.25">
      <c r="B453" s="58"/>
      <c r="C453" s="96"/>
      <c r="E453" s="57"/>
      <c r="F453" s="55"/>
      <c r="G453" s="55"/>
      <c r="H453" s="55"/>
      <c r="I453" s="59"/>
      <c r="J453" s="59"/>
      <c r="K453" s="55"/>
      <c r="L453" s="55"/>
      <c r="M453" s="55"/>
      <c r="N453" s="55"/>
      <c r="O453" s="55"/>
      <c r="P453" s="55"/>
      <c r="Q453" s="55"/>
      <c r="R453" s="55"/>
      <c r="S453" s="55"/>
      <c r="T453" s="55"/>
    </row>
    <row r="454" spans="2:20" s="99" customFormat="1" x14ac:dyDescent="0.25">
      <c r="B454" s="58"/>
      <c r="C454" s="96"/>
      <c r="E454" s="57"/>
      <c r="F454" s="55"/>
      <c r="G454" s="55"/>
      <c r="H454" s="55"/>
      <c r="I454" s="59"/>
      <c r="J454" s="59"/>
      <c r="K454" s="55"/>
      <c r="L454" s="55"/>
      <c r="M454" s="55"/>
      <c r="N454" s="55"/>
      <c r="O454" s="55"/>
      <c r="P454" s="55"/>
      <c r="Q454" s="55"/>
      <c r="R454" s="55"/>
      <c r="S454" s="55"/>
      <c r="T454" s="55"/>
    </row>
    <row r="455" spans="2:20" s="99" customFormat="1" x14ac:dyDescent="0.25">
      <c r="B455" s="58"/>
      <c r="C455" s="96"/>
      <c r="E455" s="57"/>
      <c r="F455" s="55"/>
      <c r="G455" s="55"/>
      <c r="H455" s="55"/>
      <c r="I455" s="59"/>
      <c r="J455" s="59"/>
      <c r="K455" s="55"/>
      <c r="L455" s="55"/>
      <c r="M455" s="55"/>
      <c r="N455" s="55"/>
      <c r="O455" s="55"/>
      <c r="P455" s="55"/>
      <c r="Q455" s="55"/>
      <c r="R455" s="55"/>
      <c r="S455" s="55"/>
      <c r="T455" s="55"/>
    </row>
    <row r="456" spans="2:20" s="99" customFormat="1" x14ac:dyDescent="0.25">
      <c r="B456" s="58"/>
      <c r="C456" s="96"/>
      <c r="E456" s="57"/>
      <c r="F456" s="55"/>
      <c r="G456" s="55"/>
      <c r="H456" s="55"/>
      <c r="I456" s="59"/>
      <c r="J456" s="59"/>
      <c r="K456" s="55"/>
      <c r="L456" s="55"/>
      <c r="M456" s="55"/>
      <c r="N456" s="55"/>
      <c r="O456" s="55"/>
      <c r="P456" s="55"/>
      <c r="Q456" s="55"/>
      <c r="R456" s="55"/>
      <c r="S456" s="55"/>
      <c r="T456" s="55"/>
    </row>
    <row r="457" spans="2:20" s="99" customFormat="1" x14ac:dyDescent="0.25">
      <c r="B457" s="58"/>
      <c r="C457" s="96"/>
      <c r="E457" s="57"/>
      <c r="F457" s="55"/>
      <c r="G457" s="55"/>
      <c r="H457" s="55"/>
      <c r="I457" s="59"/>
      <c r="J457" s="59"/>
      <c r="K457" s="55"/>
      <c r="L457" s="55"/>
      <c r="M457" s="55"/>
      <c r="N457" s="55"/>
      <c r="O457" s="55"/>
      <c r="P457" s="55"/>
      <c r="Q457" s="55"/>
      <c r="R457" s="55"/>
      <c r="S457" s="55"/>
      <c r="T457" s="55"/>
    </row>
    <row r="458" spans="2:20" s="99" customFormat="1" x14ac:dyDescent="0.25">
      <c r="B458" s="58"/>
      <c r="C458" s="96"/>
      <c r="E458" s="57"/>
      <c r="F458" s="55"/>
      <c r="G458" s="55"/>
      <c r="H458" s="55"/>
      <c r="I458" s="59"/>
      <c r="J458" s="59"/>
      <c r="K458" s="55"/>
      <c r="L458" s="55"/>
      <c r="M458" s="55"/>
      <c r="N458" s="55"/>
      <c r="O458" s="55"/>
      <c r="P458" s="55"/>
      <c r="Q458" s="55"/>
      <c r="R458" s="55"/>
      <c r="S458" s="55"/>
      <c r="T458" s="55"/>
    </row>
    <row r="459" spans="2:20" s="99" customFormat="1" x14ac:dyDescent="0.25">
      <c r="B459" s="58"/>
      <c r="C459" s="96"/>
      <c r="E459" s="57"/>
      <c r="F459" s="55"/>
      <c r="G459" s="55"/>
      <c r="H459" s="55"/>
      <c r="I459" s="59"/>
      <c r="J459" s="59"/>
      <c r="K459" s="55"/>
      <c r="L459" s="55"/>
      <c r="M459" s="55"/>
      <c r="N459" s="55"/>
      <c r="O459" s="55"/>
      <c r="P459" s="55"/>
      <c r="Q459" s="55"/>
      <c r="R459" s="55"/>
      <c r="S459" s="55"/>
      <c r="T459" s="55"/>
    </row>
    <row r="460" spans="2:20" s="99" customFormat="1" x14ac:dyDescent="0.25">
      <c r="B460" s="58"/>
      <c r="C460" s="96"/>
      <c r="E460" s="57"/>
      <c r="F460" s="55"/>
      <c r="G460" s="55"/>
      <c r="H460" s="55"/>
      <c r="I460" s="59"/>
      <c r="J460" s="59"/>
      <c r="K460" s="55"/>
      <c r="L460" s="55"/>
      <c r="M460" s="55"/>
      <c r="N460" s="55"/>
      <c r="O460" s="55"/>
      <c r="P460" s="55"/>
      <c r="Q460" s="55"/>
      <c r="R460" s="55"/>
      <c r="S460" s="55"/>
      <c r="T460" s="55"/>
    </row>
    <row r="461" spans="2:20" s="99" customFormat="1" x14ac:dyDescent="0.25">
      <c r="B461" s="58"/>
      <c r="C461" s="96"/>
      <c r="E461" s="57"/>
      <c r="F461" s="55"/>
      <c r="G461" s="55"/>
      <c r="H461" s="55"/>
      <c r="I461" s="59"/>
      <c r="J461" s="59"/>
      <c r="K461" s="55"/>
      <c r="L461" s="55"/>
      <c r="M461" s="55"/>
      <c r="N461" s="55"/>
      <c r="O461" s="55"/>
      <c r="P461" s="55"/>
      <c r="Q461" s="55"/>
      <c r="R461" s="55"/>
      <c r="S461" s="55"/>
      <c r="T461" s="55"/>
    </row>
    <row r="462" spans="2:20" s="99" customFormat="1" x14ac:dyDescent="0.25">
      <c r="B462" s="58"/>
      <c r="C462" s="96"/>
      <c r="E462" s="57"/>
      <c r="F462" s="55"/>
      <c r="G462" s="55"/>
      <c r="H462" s="55"/>
      <c r="I462" s="59"/>
      <c r="J462" s="59"/>
      <c r="K462" s="55"/>
      <c r="L462" s="55"/>
      <c r="M462" s="55"/>
      <c r="N462" s="55"/>
      <c r="O462" s="55"/>
      <c r="P462" s="55"/>
      <c r="Q462" s="55"/>
      <c r="R462" s="55"/>
      <c r="S462" s="55"/>
      <c r="T462" s="55"/>
    </row>
    <row r="463" spans="2:20" s="99" customFormat="1" x14ac:dyDescent="0.25">
      <c r="B463" s="58"/>
      <c r="C463" s="96"/>
      <c r="E463" s="57"/>
      <c r="F463" s="55"/>
      <c r="G463" s="55"/>
      <c r="H463" s="55"/>
      <c r="I463" s="59"/>
      <c r="J463" s="59"/>
      <c r="K463" s="55"/>
      <c r="L463" s="55"/>
      <c r="M463" s="55"/>
      <c r="N463" s="55"/>
      <c r="O463" s="55"/>
      <c r="P463" s="55"/>
      <c r="Q463" s="55"/>
      <c r="R463" s="55"/>
      <c r="S463" s="55"/>
      <c r="T463" s="55"/>
    </row>
    <row r="464" spans="2:20" s="99" customFormat="1" x14ac:dyDescent="0.25">
      <c r="B464" s="58"/>
      <c r="C464" s="96"/>
      <c r="E464" s="57"/>
      <c r="F464" s="55"/>
      <c r="G464" s="55"/>
      <c r="H464" s="55"/>
      <c r="I464" s="59"/>
      <c r="J464" s="59"/>
      <c r="K464" s="55"/>
      <c r="L464" s="55"/>
      <c r="M464" s="55"/>
      <c r="N464" s="55"/>
      <c r="O464" s="55"/>
      <c r="P464" s="55"/>
      <c r="Q464" s="55"/>
      <c r="R464" s="55"/>
      <c r="S464" s="55"/>
      <c r="T464" s="55"/>
    </row>
    <row r="465" spans="2:20" s="99" customFormat="1" x14ac:dyDescent="0.25">
      <c r="B465" s="58"/>
      <c r="C465" s="96"/>
      <c r="E465" s="57"/>
      <c r="F465" s="55"/>
      <c r="G465" s="55"/>
      <c r="H465" s="55"/>
      <c r="I465" s="59"/>
      <c r="J465" s="59"/>
      <c r="K465" s="55"/>
      <c r="L465" s="55"/>
      <c r="M465" s="55"/>
      <c r="N465" s="55"/>
      <c r="O465" s="55"/>
      <c r="P465" s="55"/>
      <c r="Q465" s="55"/>
      <c r="R465" s="55"/>
      <c r="S465" s="55"/>
      <c r="T465" s="55"/>
    </row>
    <row r="466" spans="2:20" s="99" customFormat="1" x14ac:dyDescent="0.25">
      <c r="B466" s="58"/>
      <c r="C466" s="96"/>
      <c r="E466" s="57"/>
      <c r="F466" s="55"/>
      <c r="G466" s="55"/>
      <c r="H466" s="55"/>
      <c r="I466" s="59"/>
      <c r="J466" s="59"/>
      <c r="K466" s="55"/>
      <c r="L466" s="55"/>
      <c r="M466" s="55"/>
      <c r="N466" s="55"/>
      <c r="O466" s="55"/>
      <c r="P466" s="55"/>
      <c r="Q466" s="55"/>
      <c r="R466" s="55"/>
      <c r="S466" s="55"/>
      <c r="T466" s="55"/>
    </row>
    <row r="467" spans="2:20" s="99" customFormat="1" x14ac:dyDescent="0.25">
      <c r="B467" s="58"/>
      <c r="C467" s="96"/>
      <c r="E467" s="57"/>
      <c r="F467" s="55"/>
      <c r="G467" s="55"/>
      <c r="H467" s="55"/>
      <c r="I467" s="59"/>
      <c r="J467" s="59"/>
      <c r="K467" s="55"/>
      <c r="L467" s="55"/>
      <c r="M467" s="55"/>
      <c r="N467" s="55"/>
      <c r="O467" s="55"/>
      <c r="P467" s="55"/>
      <c r="Q467" s="55"/>
      <c r="R467" s="55"/>
      <c r="S467" s="55"/>
      <c r="T467" s="55"/>
    </row>
    <row r="468" spans="2:20" s="99" customFormat="1" x14ac:dyDescent="0.25">
      <c r="B468" s="58"/>
      <c r="C468" s="96"/>
      <c r="E468" s="57"/>
      <c r="F468" s="55"/>
      <c r="G468" s="55"/>
      <c r="H468" s="55"/>
      <c r="I468" s="59"/>
      <c r="J468" s="59"/>
      <c r="K468" s="55"/>
      <c r="L468" s="55"/>
      <c r="M468" s="55"/>
      <c r="N468" s="55"/>
      <c r="O468" s="55"/>
      <c r="P468" s="55"/>
      <c r="Q468" s="55"/>
      <c r="R468" s="55"/>
      <c r="S468" s="55"/>
      <c r="T468" s="55"/>
    </row>
    <row r="469" spans="2:20" s="99" customFormat="1" x14ac:dyDescent="0.25">
      <c r="B469" s="58"/>
      <c r="C469" s="96"/>
      <c r="E469" s="57"/>
      <c r="F469" s="55"/>
      <c r="G469" s="55"/>
      <c r="H469" s="55"/>
      <c r="I469" s="59"/>
      <c r="J469" s="59"/>
      <c r="K469" s="55"/>
      <c r="L469" s="55"/>
      <c r="M469" s="55"/>
      <c r="N469" s="55"/>
      <c r="O469" s="55"/>
      <c r="P469" s="55"/>
      <c r="Q469" s="55"/>
      <c r="R469" s="55"/>
      <c r="S469" s="55"/>
      <c r="T469" s="55"/>
    </row>
    <row r="470" spans="2:20" s="99" customFormat="1" x14ac:dyDescent="0.25">
      <c r="B470" s="58"/>
      <c r="C470" s="96"/>
      <c r="E470" s="57"/>
      <c r="F470" s="55"/>
      <c r="G470" s="55"/>
      <c r="H470" s="55"/>
      <c r="I470" s="59"/>
      <c r="J470" s="59"/>
      <c r="K470" s="55"/>
      <c r="L470" s="55"/>
      <c r="M470" s="55"/>
      <c r="N470" s="55"/>
      <c r="O470" s="55"/>
      <c r="P470" s="55"/>
      <c r="Q470" s="55"/>
      <c r="R470" s="55"/>
      <c r="S470" s="55"/>
      <c r="T470" s="55"/>
    </row>
    <row r="471" spans="2:20" s="99" customFormat="1" x14ac:dyDescent="0.25">
      <c r="B471" s="58"/>
      <c r="C471" s="96"/>
      <c r="E471" s="57"/>
      <c r="F471" s="55"/>
      <c r="G471" s="55"/>
      <c r="H471" s="55"/>
      <c r="I471" s="59"/>
      <c r="J471" s="59"/>
      <c r="K471" s="55"/>
      <c r="L471" s="55"/>
      <c r="M471" s="55"/>
      <c r="N471" s="55"/>
      <c r="O471" s="55"/>
      <c r="P471" s="55"/>
      <c r="Q471" s="55"/>
      <c r="R471" s="55"/>
      <c r="S471" s="55"/>
      <c r="T471" s="55"/>
    </row>
    <row r="472" spans="2:20" s="99" customFormat="1" x14ac:dyDescent="0.25">
      <c r="B472" s="58"/>
      <c r="C472" s="96"/>
      <c r="E472" s="57"/>
      <c r="F472" s="55"/>
      <c r="G472" s="55"/>
      <c r="H472" s="55"/>
      <c r="I472" s="59"/>
      <c r="J472" s="59"/>
      <c r="K472" s="55"/>
      <c r="L472" s="55"/>
      <c r="M472" s="55"/>
      <c r="N472" s="55"/>
      <c r="O472" s="55"/>
      <c r="P472" s="55"/>
      <c r="Q472" s="55"/>
      <c r="R472" s="55"/>
      <c r="S472" s="55"/>
      <c r="T472" s="55"/>
    </row>
    <row r="473" spans="2:20" s="99" customFormat="1" x14ac:dyDescent="0.25">
      <c r="B473" s="58"/>
      <c r="C473" s="96"/>
      <c r="E473" s="57"/>
      <c r="F473" s="55"/>
      <c r="G473" s="55"/>
      <c r="H473" s="55"/>
      <c r="I473" s="59"/>
      <c r="J473" s="59"/>
      <c r="K473" s="55"/>
      <c r="L473" s="55"/>
      <c r="M473" s="55"/>
      <c r="N473" s="55"/>
      <c r="O473" s="55"/>
      <c r="P473" s="55"/>
      <c r="Q473" s="55"/>
      <c r="R473" s="55"/>
      <c r="S473" s="55"/>
      <c r="T473" s="55"/>
    </row>
    <row r="474" spans="2:20" s="99" customFormat="1" x14ac:dyDescent="0.25">
      <c r="B474" s="58"/>
      <c r="C474" s="96"/>
      <c r="E474" s="57"/>
      <c r="F474" s="55"/>
      <c r="G474" s="55"/>
      <c r="H474" s="55"/>
      <c r="I474" s="59"/>
      <c r="J474" s="59"/>
      <c r="K474" s="55"/>
      <c r="L474" s="55"/>
      <c r="M474" s="55"/>
      <c r="N474" s="55"/>
      <c r="O474" s="55"/>
      <c r="P474" s="55"/>
      <c r="Q474" s="55"/>
      <c r="R474" s="55"/>
      <c r="S474" s="55"/>
      <c r="T474" s="55"/>
    </row>
    <row r="475" spans="2:20" s="99" customFormat="1" x14ac:dyDescent="0.25">
      <c r="B475" s="58"/>
      <c r="C475" s="96"/>
      <c r="E475" s="57"/>
      <c r="F475" s="55"/>
      <c r="G475" s="55"/>
      <c r="H475" s="55"/>
      <c r="I475" s="59"/>
      <c r="J475" s="59"/>
      <c r="K475" s="55"/>
      <c r="L475" s="55"/>
      <c r="M475" s="55"/>
      <c r="N475" s="55"/>
      <c r="O475" s="55"/>
      <c r="P475" s="55"/>
      <c r="Q475" s="55"/>
      <c r="R475" s="55"/>
      <c r="S475" s="55"/>
      <c r="T475" s="55"/>
    </row>
    <row r="476" spans="2:20" s="99" customFormat="1" x14ac:dyDescent="0.25">
      <c r="B476" s="58"/>
      <c r="C476" s="96"/>
      <c r="E476" s="57"/>
      <c r="F476" s="55"/>
      <c r="G476" s="55"/>
      <c r="H476" s="55"/>
      <c r="I476" s="59"/>
      <c r="J476" s="59"/>
      <c r="K476" s="55"/>
      <c r="L476" s="55"/>
      <c r="M476" s="55"/>
      <c r="N476" s="55"/>
      <c r="O476" s="55"/>
      <c r="P476" s="55"/>
      <c r="Q476" s="55"/>
      <c r="R476" s="55"/>
      <c r="S476" s="55"/>
      <c r="T476" s="55"/>
    </row>
    <row r="477" spans="2:20" s="99" customFormat="1" x14ac:dyDescent="0.25">
      <c r="B477" s="58"/>
      <c r="C477" s="96"/>
      <c r="E477" s="57"/>
      <c r="F477" s="55"/>
      <c r="G477" s="55"/>
      <c r="H477" s="55"/>
      <c r="I477" s="59"/>
      <c r="J477" s="59"/>
      <c r="K477" s="55"/>
      <c r="L477" s="55"/>
      <c r="M477" s="55"/>
      <c r="N477" s="55"/>
      <c r="O477" s="55"/>
      <c r="P477" s="55"/>
      <c r="Q477" s="55"/>
      <c r="R477" s="55"/>
      <c r="S477" s="55"/>
      <c r="T477" s="55"/>
    </row>
    <row r="478" spans="2:20" s="99" customFormat="1" x14ac:dyDescent="0.25">
      <c r="B478" s="58"/>
      <c r="C478" s="96"/>
      <c r="E478" s="57"/>
      <c r="F478" s="55"/>
      <c r="G478" s="55"/>
      <c r="H478" s="55"/>
      <c r="I478" s="59"/>
      <c r="J478" s="59"/>
      <c r="K478" s="55"/>
      <c r="L478" s="55"/>
      <c r="M478" s="55"/>
      <c r="N478" s="55"/>
      <c r="O478" s="55"/>
      <c r="P478" s="55"/>
      <c r="Q478" s="55"/>
      <c r="R478" s="55"/>
      <c r="S478" s="55"/>
      <c r="T478" s="55"/>
    </row>
    <row r="479" spans="2:20" s="99" customFormat="1" x14ac:dyDescent="0.25">
      <c r="B479" s="58"/>
      <c r="C479" s="96"/>
      <c r="E479" s="57"/>
      <c r="F479" s="55"/>
      <c r="G479" s="55"/>
      <c r="H479" s="55"/>
      <c r="I479" s="59"/>
      <c r="J479" s="59"/>
      <c r="K479" s="55"/>
      <c r="L479" s="55"/>
      <c r="M479" s="55"/>
      <c r="N479" s="55"/>
      <c r="O479" s="55"/>
      <c r="P479" s="55"/>
      <c r="Q479" s="55"/>
      <c r="R479" s="55"/>
      <c r="S479" s="55"/>
      <c r="T479" s="55"/>
    </row>
    <row r="480" spans="2:20" s="99" customFormat="1" x14ac:dyDescent="0.25">
      <c r="B480" s="58"/>
      <c r="C480" s="96"/>
      <c r="E480" s="57"/>
      <c r="F480" s="55"/>
      <c r="G480" s="55"/>
      <c r="H480" s="55"/>
      <c r="I480" s="59"/>
      <c r="J480" s="59"/>
      <c r="K480" s="55"/>
      <c r="L480" s="55"/>
      <c r="M480" s="55"/>
      <c r="N480" s="55"/>
      <c r="O480" s="55"/>
      <c r="P480" s="55"/>
      <c r="Q480" s="55"/>
      <c r="R480" s="55"/>
      <c r="S480" s="55"/>
      <c r="T480" s="55"/>
    </row>
    <row r="481" spans="2:20" s="99" customFormat="1" x14ac:dyDescent="0.25">
      <c r="B481" s="58"/>
      <c r="C481" s="96"/>
      <c r="E481" s="57"/>
      <c r="F481" s="55"/>
      <c r="G481" s="55"/>
      <c r="H481" s="55"/>
      <c r="I481" s="59"/>
      <c r="J481" s="59"/>
      <c r="K481" s="55"/>
      <c r="L481" s="55"/>
      <c r="M481" s="55"/>
      <c r="N481" s="55"/>
      <c r="O481" s="55"/>
      <c r="P481" s="55"/>
      <c r="Q481" s="55"/>
      <c r="R481" s="55"/>
      <c r="S481" s="55"/>
      <c r="T481" s="55"/>
    </row>
    <row r="482" spans="2:20" s="99" customFormat="1" x14ac:dyDescent="0.25">
      <c r="B482" s="58"/>
      <c r="C482" s="96"/>
      <c r="E482" s="57"/>
      <c r="F482" s="55"/>
      <c r="G482" s="55"/>
      <c r="H482" s="55"/>
      <c r="I482" s="59"/>
      <c r="J482" s="59"/>
      <c r="K482" s="55"/>
      <c r="L482" s="55"/>
      <c r="M482" s="55"/>
      <c r="N482" s="55"/>
      <c r="O482" s="55"/>
      <c r="P482" s="55"/>
      <c r="Q482" s="55"/>
      <c r="R482" s="55"/>
      <c r="S482" s="55"/>
      <c r="T482" s="55"/>
    </row>
    <row r="483" spans="2:20" s="99" customFormat="1" x14ac:dyDescent="0.25">
      <c r="B483" s="58"/>
      <c r="C483" s="96"/>
      <c r="E483" s="57"/>
      <c r="F483" s="55"/>
      <c r="G483" s="55"/>
      <c r="H483" s="55"/>
      <c r="I483" s="59"/>
      <c r="J483" s="59"/>
      <c r="K483" s="55"/>
      <c r="L483" s="55"/>
      <c r="M483" s="55"/>
      <c r="N483" s="55"/>
      <c r="O483" s="55"/>
      <c r="P483" s="55"/>
      <c r="Q483" s="55"/>
      <c r="R483" s="55"/>
      <c r="S483" s="55"/>
      <c r="T483" s="55"/>
    </row>
    <row r="484" spans="2:20" s="99" customFormat="1" x14ac:dyDescent="0.25">
      <c r="B484" s="58"/>
      <c r="C484" s="96"/>
      <c r="E484" s="57"/>
      <c r="F484" s="55"/>
      <c r="G484" s="55"/>
      <c r="H484" s="55"/>
      <c r="I484" s="59"/>
      <c r="J484" s="59"/>
      <c r="K484" s="55"/>
      <c r="L484" s="55"/>
      <c r="M484" s="55"/>
      <c r="N484" s="55"/>
      <c r="O484" s="55"/>
      <c r="P484" s="55"/>
      <c r="Q484" s="55"/>
      <c r="R484" s="55"/>
      <c r="S484" s="55"/>
      <c r="T484" s="55"/>
    </row>
    <row r="485" spans="2:20" s="99" customFormat="1" x14ac:dyDescent="0.25">
      <c r="B485" s="58"/>
      <c r="C485" s="96"/>
      <c r="E485" s="57"/>
      <c r="F485" s="55"/>
      <c r="G485" s="55"/>
      <c r="H485" s="55"/>
      <c r="I485" s="59"/>
      <c r="J485" s="59"/>
      <c r="K485" s="55"/>
      <c r="L485" s="55"/>
      <c r="M485" s="55"/>
      <c r="N485" s="55"/>
      <c r="O485" s="55"/>
      <c r="P485" s="55"/>
      <c r="Q485" s="55"/>
      <c r="R485" s="55"/>
      <c r="S485" s="55"/>
      <c r="T485" s="55"/>
    </row>
    <row r="486" spans="2:20" s="99" customFormat="1" x14ac:dyDescent="0.25">
      <c r="B486" s="58"/>
      <c r="C486" s="96"/>
      <c r="E486" s="57"/>
      <c r="F486" s="55"/>
      <c r="G486" s="55"/>
      <c r="H486" s="55"/>
      <c r="I486" s="59"/>
      <c r="J486" s="59"/>
      <c r="K486" s="55"/>
      <c r="L486" s="55"/>
      <c r="M486" s="55"/>
      <c r="N486" s="55"/>
      <c r="O486" s="55"/>
      <c r="P486" s="55"/>
      <c r="Q486" s="55"/>
      <c r="R486" s="55"/>
      <c r="S486" s="55"/>
      <c r="T486" s="55"/>
    </row>
    <row r="487" spans="2:20" s="99" customFormat="1" x14ac:dyDescent="0.25">
      <c r="B487" s="58"/>
      <c r="C487" s="96"/>
      <c r="E487" s="57"/>
      <c r="F487" s="55"/>
      <c r="G487" s="55"/>
      <c r="H487" s="55"/>
      <c r="I487" s="59"/>
      <c r="J487" s="59"/>
      <c r="K487" s="55"/>
      <c r="L487" s="55"/>
      <c r="M487" s="55"/>
      <c r="N487" s="55"/>
      <c r="O487" s="55"/>
      <c r="P487" s="55"/>
      <c r="Q487" s="55"/>
      <c r="R487" s="55"/>
      <c r="S487" s="55"/>
      <c r="T487" s="55"/>
    </row>
    <row r="488" spans="2:20" s="99" customFormat="1" x14ac:dyDescent="0.25">
      <c r="B488" s="58"/>
      <c r="C488" s="96"/>
      <c r="E488" s="57"/>
      <c r="F488" s="55"/>
      <c r="G488" s="55"/>
      <c r="H488" s="55"/>
      <c r="I488" s="59"/>
      <c r="J488" s="59"/>
      <c r="K488" s="55"/>
      <c r="L488" s="55"/>
      <c r="M488" s="55"/>
      <c r="N488" s="55"/>
      <c r="O488" s="55"/>
      <c r="P488" s="55"/>
      <c r="Q488" s="55"/>
      <c r="R488" s="55"/>
      <c r="S488" s="55"/>
      <c r="T488" s="55"/>
    </row>
    <row r="489" spans="2:20" s="99" customFormat="1" x14ac:dyDescent="0.25">
      <c r="B489" s="58"/>
      <c r="C489" s="96"/>
      <c r="E489" s="57"/>
      <c r="F489" s="55"/>
      <c r="G489" s="55"/>
      <c r="H489" s="55"/>
      <c r="I489" s="59"/>
      <c r="J489" s="59"/>
      <c r="K489" s="55"/>
      <c r="L489" s="55"/>
      <c r="M489" s="55"/>
      <c r="N489" s="55"/>
      <c r="O489" s="55"/>
      <c r="P489" s="55"/>
      <c r="Q489" s="55"/>
      <c r="R489" s="55"/>
      <c r="S489" s="55"/>
      <c r="T489" s="55"/>
    </row>
    <row r="490" spans="2:20" s="99" customFormat="1" x14ac:dyDescent="0.25">
      <c r="B490" s="58"/>
      <c r="C490" s="96"/>
      <c r="E490" s="57"/>
      <c r="F490" s="55"/>
      <c r="G490" s="55"/>
      <c r="H490" s="55"/>
      <c r="I490" s="59"/>
      <c r="J490" s="59"/>
      <c r="K490" s="55"/>
      <c r="L490" s="55"/>
      <c r="M490" s="55"/>
      <c r="N490" s="55"/>
      <c r="O490" s="55"/>
      <c r="P490" s="55"/>
      <c r="Q490" s="55"/>
      <c r="R490" s="55"/>
      <c r="S490" s="55"/>
      <c r="T490" s="55"/>
    </row>
    <row r="491" spans="2:20" s="99" customFormat="1" x14ac:dyDescent="0.25">
      <c r="B491" s="58"/>
      <c r="C491" s="96"/>
      <c r="E491" s="57"/>
      <c r="F491" s="55"/>
      <c r="G491" s="55"/>
      <c r="H491" s="55"/>
      <c r="I491" s="59"/>
      <c r="J491" s="59"/>
      <c r="K491" s="55"/>
      <c r="L491" s="55"/>
      <c r="M491" s="55"/>
      <c r="N491" s="55"/>
      <c r="O491" s="55"/>
      <c r="P491" s="55"/>
      <c r="Q491" s="55"/>
      <c r="R491" s="55"/>
      <c r="S491" s="55"/>
      <c r="T491" s="55"/>
    </row>
    <row r="492" spans="2:20" s="99" customFormat="1" x14ac:dyDescent="0.25">
      <c r="B492" s="58"/>
      <c r="C492" s="96"/>
      <c r="E492" s="57"/>
      <c r="F492" s="55"/>
      <c r="G492" s="55"/>
      <c r="H492" s="55"/>
      <c r="I492" s="59"/>
      <c r="J492" s="59"/>
      <c r="K492" s="55"/>
      <c r="L492" s="55"/>
      <c r="M492" s="55"/>
      <c r="N492" s="55"/>
      <c r="O492" s="55"/>
      <c r="P492" s="55"/>
      <c r="Q492" s="55"/>
      <c r="R492" s="55"/>
      <c r="S492" s="55"/>
      <c r="T492" s="55"/>
    </row>
    <row r="493" spans="2:20" s="99" customFormat="1" x14ac:dyDescent="0.25">
      <c r="B493" s="58"/>
      <c r="C493" s="96"/>
      <c r="E493" s="57"/>
      <c r="F493" s="55"/>
      <c r="G493" s="55"/>
      <c r="H493" s="55"/>
      <c r="I493" s="59"/>
      <c r="J493" s="59"/>
      <c r="K493" s="55"/>
      <c r="L493" s="55"/>
      <c r="M493" s="55"/>
      <c r="N493" s="55"/>
      <c r="O493" s="55"/>
      <c r="P493" s="55"/>
      <c r="Q493" s="55"/>
      <c r="R493" s="55"/>
      <c r="S493" s="55"/>
      <c r="T493" s="55"/>
    </row>
    <row r="494" spans="2:20" s="99" customFormat="1" x14ac:dyDescent="0.25">
      <c r="B494" s="58"/>
      <c r="C494" s="96"/>
      <c r="E494" s="57"/>
      <c r="F494" s="55"/>
      <c r="G494" s="55"/>
      <c r="H494" s="55"/>
      <c r="I494" s="59"/>
      <c r="J494" s="59"/>
      <c r="K494" s="55"/>
      <c r="L494" s="55"/>
      <c r="M494" s="55"/>
      <c r="N494" s="55"/>
      <c r="O494" s="55"/>
      <c r="P494" s="55"/>
      <c r="Q494" s="55"/>
      <c r="R494" s="55"/>
      <c r="S494" s="55"/>
      <c r="T494" s="55"/>
    </row>
    <row r="495" spans="2:20" s="99" customFormat="1" x14ac:dyDescent="0.25">
      <c r="B495" s="58"/>
      <c r="C495" s="96"/>
      <c r="E495" s="57"/>
      <c r="F495" s="55"/>
      <c r="G495" s="55"/>
      <c r="H495" s="55"/>
      <c r="I495" s="59"/>
      <c r="J495" s="59"/>
      <c r="K495" s="55"/>
      <c r="L495" s="55"/>
      <c r="M495" s="55"/>
      <c r="N495" s="55"/>
      <c r="O495" s="55"/>
      <c r="P495" s="55"/>
      <c r="Q495" s="55"/>
      <c r="R495" s="55"/>
      <c r="S495" s="55"/>
      <c r="T495" s="55"/>
    </row>
    <row r="496" spans="2:20" s="99" customFormat="1" x14ac:dyDescent="0.25">
      <c r="B496" s="58"/>
      <c r="C496" s="96"/>
      <c r="E496" s="57"/>
      <c r="F496" s="55"/>
      <c r="G496" s="55"/>
      <c r="H496" s="55"/>
      <c r="I496" s="59"/>
      <c r="J496" s="59"/>
      <c r="K496" s="55"/>
      <c r="L496" s="55"/>
      <c r="M496" s="55"/>
      <c r="N496" s="55"/>
      <c r="O496" s="55"/>
      <c r="P496" s="55"/>
      <c r="Q496" s="55"/>
      <c r="R496" s="55"/>
      <c r="S496" s="55"/>
      <c r="T496" s="55"/>
    </row>
    <row r="497" spans="2:20" s="99" customFormat="1" x14ac:dyDescent="0.25">
      <c r="B497" s="58"/>
      <c r="C497" s="96"/>
      <c r="E497" s="57"/>
      <c r="F497" s="55"/>
      <c r="G497" s="55"/>
      <c r="H497" s="55"/>
      <c r="I497" s="59"/>
      <c r="J497" s="59"/>
      <c r="K497" s="55"/>
      <c r="L497" s="55"/>
      <c r="M497" s="55"/>
      <c r="N497" s="55"/>
      <c r="O497" s="55"/>
      <c r="P497" s="55"/>
      <c r="Q497" s="55"/>
      <c r="R497" s="55"/>
      <c r="S497" s="55"/>
      <c r="T497" s="55"/>
    </row>
    <row r="498" spans="2:20" s="99" customFormat="1" x14ac:dyDescent="0.25">
      <c r="B498" s="58"/>
      <c r="C498" s="96"/>
      <c r="E498" s="57"/>
      <c r="F498" s="55"/>
      <c r="G498" s="55"/>
      <c r="H498" s="55"/>
      <c r="I498" s="59"/>
      <c r="J498" s="59"/>
      <c r="K498" s="55"/>
      <c r="L498" s="55"/>
      <c r="M498" s="55"/>
      <c r="N498" s="55"/>
      <c r="O498" s="55"/>
      <c r="P498" s="55"/>
      <c r="Q498" s="55"/>
      <c r="R498" s="55"/>
      <c r="S498" s="55"/>
      <c r="T498" s="55"/>
    </row>
    <row r="499" spans="2:20" s="99" customFormat="1" x14ac:dyDescent="0.25">
      <c r="B499" s="58"/>
      <c r="C499" s="96"/>
      <c r="E499" s="57"/>
      <c r="F499" s="55"/>
      <c r="G499" s="55"/>
      <c r="H499" s="55"/>
      <c r="I499" s="59"/>
      <c r="J499" s="59"/>
      <c r="K499" s="55"/>
      <c r="L499" s="55"/>
      <c r="M499" s="55"/>
      <c r="N499" s="55"/>
      <c r="O499" s="55"/>
      <c r="P499" s="55"/>
      <c r="Q499" s="55"/>
      <c r="R499" s="55"/>
      <c r="S499" s="55"/>
      <c r="T499" s="55"/>
    </row>
    <row r="500" spans="2:20" s="99" customFormat="1" x14ac:dyDescent="0.25">
      <c r="B500" s="58"/>
      <c r="C500" s="96"/>
      <c r="E500" s="57"/>
      <c r="F500" s="55"/>
      <c r="G500" s="55"/>
      <c r="H500" s="55"/>
      <c r="I500" s="59"/>
      <c r="J500" s="59"/>
      <c r="K500" s="55"/>
      <c r="L500" s="55"/>
      <c r="M500" s="55"/>
      <c r="N500" s="55"/>
      <c r="O500" s="55"/>
      <c r="P500" s="55"/>
      <c r="Q500" s="55"/>
      <c r="R500" s="55"/>
      <c r="S500" s="55"/>
      <c r="T500" s="55"/>
    </row>
    <row r="501" spans="2:20" s="99" customFormat="1" x14ac:dyDescent="0.25">
      <c r="B501" s="58"/>
      <c r="C501" s="96"/>
      <c r="E501" s="57"/>
      <c r="F501" s="55"/>
      <c r="G501" s="55"/>
      <c r="H501" s="55"/>
      <c r="I501" s="59"/>
      <c r="J501" s="59"/>
      <c r="K501" s="55"/>
      <c r="L501" s="55"/>
      <c r="M501" s="55"/>
      <c r="N501" s="55"/>
      <c r="O501" s="55"/>
      <c r="P501" s="55"/>
      <c r="Q501" s="55"/>
      <c r="R501" s="55"/>
      <c r="S501" s="55"/>
      <c r="T501" s="55"/>
    </row>
    <row r="502" spans="2:20" s="99" customFormat="1" x14ac:dyDescent="0.25">
      <c r="B502" s="58"/>
      <c r="C502" s="96"/>
      <c r="E502" s="57"/>
      <c r="F502" s="55"/>
      <c r="G502" s="55"/>
      <c r="H502" s="55"/>
      <c r="I502" s="59"/>
      <c r="J502" s="59"/>
      <c r="K502" s="55"/>
      <c r="L502" s="55"/>
      <c r="M502" s="55"/>
      <c r="N502" s="55"/>
      <c r="O502" s="55"/>
      <c r="P502" s="55"/>
      <c r="Q502" s="55"/>
      <c r="R502" s="55"/>
      <c r="S502" s="55"/>
      <c r="T502" s="55"/>
    </row>
    <row r="503" spans="2:20" s="99" customFormat="1" x14ac:dyDescent="0.25">
      <c r="B503" s="58"/>
      <c r="C503" s="96"/>
      <c r="E503" s="57"/>
      <c r="F503" s="55"/>
      <c r="G503" s="55"/>
      <c r="H503" s="55"/>
      <c r="I503" s="59"/>
      <c r="J503" s="59"/>
      <c r="K503" s="55"/>
      <c r="L503" s="55"/>
      <c r="M503" s="55"/>
      <c r="N503" s="55"/>
      <c r="O503" s="55"/>
      <c r="P503" s="55"/>
      <c r="Q503" s="55"/>
      <c r="R503" s="55"/>
      <c r="S503" s="55"/>
      <c r="T503" s="55"/>
    </row>
    <row r="504" spans="2:20" s="99" customFormat="1" x14ac:dyDescent="0.25">
      <c r="B504" s="58"/>
      <c r="C504" s="96"/>
      <c r="E504" s="57"/>
      <c r="F504" s="55"/>
      <c r="G504" s="55"/>
      <c r="H504" s="55"/>
      <c r="I504" s="59"/>
      <c r="J504" s="59"/>
      <c r="K504" s="55"/>
      <c r="L504" s="55"/>
      <c r="M504" s="55"/>
      <c r="N504" s="55"/>
      <c r="O504" s="55"/>
      <c r="P504" s="55"/>
      <c r="Q504" s="55"/>
      <c r="R504" s="55"/>
      <c r="S504" s="55"/>
      <c r="T504" s="55"/>
    </row>
    <row r="505" spans="2:20" s="99" customFormat="1" x14ac:dyDescent="0.25">
      <c r="B505" s="58"/>
      <c r="C505" s="96"/>
      <c r="E505" s="57"/>
      <c r="F505" s="55"/>
      <c r="G505" s="55"/>
      <c r="H505" s="55"/>
      <c r="I505" s="59"/>
      <c r="J505" s="59"/>
      <c r="K505" s="55"/>
      <c r="L505" s="55"/>
      <c r="M505" s="55"/>
      <c r="N505" s="55"/>
      <c r="O505" s="55"/>
      <c r="P505" s="55"/>
      <c r="Q505" s="55"/>
      <c r="R505" s="55"/>
      <c r="S505" s="55"/>
      <c r="T505" s="55"/>
    </row>
    <row r="506" spans="2:20" s="99" customFormat="1" x14ac:dyDescent="0.25">
      <c r="B506" s="58"/>
      <c r="C506" s="96"/>
      <c r="E506" s="57"/>
      <c r="F506" s="55"/>
      <c r="G506" s="55"/>
      <c r="H506" s="55"/>
      <c r="I506" s="59"/>
      <c r="J506" s="59"/>
      <c r="K506" s="55"/>
      <c r="L506" s="55"/>
      <c r="M506" s="55"/>
      <c r="N506" s="55"/>
      <c r="O506" s="55"/>
      <c r="P506" s="55"/>
      <c r="Q506" s="55"/>
      <c r="R506" s="55"/>
      <c r="S506" s="55"/>
      <c r="T506" s="55"/>
    </row>
    <row r="507" spans="2:20" s="99" customFormat="1" x14ac:dyDescent="0.25">
      <c r="B507" s="58"/>
      <c r="C507" s="96"/>
      <c r="E507" s="57"/>
      <c r="F507" s="55"/>
      <c r="G507" s="55"/>
      <c r="H507" s="55"/>
      <c r="I507" s="59"/>
      <c r="J507" s="59"/>
      <c r="K507" s="55"/>
      <c r="L507" s="55"/>
      <c r="M507" s="55"/>
      <c r="N507" s="55"/>
      <c r="O507" s="55"/>
      <c r="P507" s="55"/>
      <c r="Q507" s="55"/>
      <c r="R507" s="55"/>
      <c r="S507" s="55"/>
      <c r="T507" s="55"/>
    </row>
    <row r="508" spans="2:20" s="99" customFormat="1" x14ac:dyDescent="0.25">
      <c r="B508" s="58"/>
      <c r="C508" s="96"/>
      <c r="E508" s="57"/>
      <c r="F508" s="55"/>
      <c r="G508" s="55"/>
      <c r="H508" s="55"/>
      <c r="I508" s="59"/>
      <c r="J508" s="59"/>
      <c r="K508" s="55"/>
      <c r="L508" s="55"/>
      <c r="M508" s="55"/>
      <c r="N508" s="55"/>
      <c r="O508" s="55"/>
      <c r="P508" s="55"/>
      <c r="Q508" s="55"/>
      <c r="R508" s="55"/>
      <c r="S508" s="55"/>
      <c r="T508" s="55"/>
    </row>
    <row r="509" spans="2:20" s="99" customFormat="1" x14ac:dyDescent="0.25">
      <c r="B509" s="58"/>
      <c r="C509" s="96"/>
      <c r="E509" s="57"/>
      <c r="F509" s="55"/>
      <c r="G509" s="55"/>
      <c r="H509" s="55"/>
      <c r="I509" s="59"/>
      <c r="J509" s="59"/>
      <c r="K509" s="55"/>
      <c r="L509" s="55"/>
      <c r="M509" s="55"/>
      <c r="N509" s="55"/>
      <c r="O509" s="55"/>
      <c r="P509" s="55"/>
      <c r="Q509" s="55"/>
      <c r="R509" s="55"/>
      <c r="S509" s="55"/>
      <c r="T509" s="55"/>
    </row>
    <row r="510" spans="2:20" s="99" customFormat="1" x14ac:dyDescent="0.25">
      <c r="B510" s="58"/>
      <c r="C510" s="96"/>
      <c r="E510" s="57"/>
      <c r="F510" s="55"/>
      <c r="G510" s="55"/>
      <c r="H510" s="55"/>
      <c r="I510" s="59"/>
      <c r="J510" s="59"/>
      <c r="K510" s="55"/>
      <c r="L510" s="55"/>
      <c r="M510" s="55"/>
      <c r="N510" s="55"/>
      <c r="O510" s="55"/>
      <c r="P510" s="55"/>
      <c r="Q510" s="55"/>
      <c r="R510" s="55"/>
      <c r="S510" s="55"/>
      <c r="T510" s="55"/>
    </row>
    <row r="511" spans="2:20" s="99" customFormat="1" x14ac:dyDescent="0.25">
      <c r="B511" s="58"/>
      <c r="C511" s="96"/>
      <c r="E511" s="57"/>
      <c r="F511" s="55"/>
      <c r="G511" s="55"/>
      <c r="H511" s="55"/>
      <c r="I511" s="59"/>
      <c r="J511" s="59"/>
      <c r="K511" s="55"/>
      <c r="L511" s="55"/>
      <c r="M511" s="55"/>
      <c r="N511" s="55"/>
      <c r="O511" s="55"/>
      <c r="P511" s="55"/>
      <c r="Q511" s="55"/>
      <c r="R511" s="55"/>
      <c r="S511" s="55"/>
      <c r="T511" s="55"/>
    </row>
    <row r="512" spans="2:20" s="99" customFormat="1" x14ac:dyDescent="0.25">
      <c r="B512" s="58"/>
      <c r="C512" s="96"/>
      <c r="E512" s="57"/>
      <c r="F512" s="55"/>
      <c r="G512" s="55"/>
      <c r="H512" s="55"/>
      <c r="I512" s="59"/>
      <c r="J512" s="59"/>
      <c r="K512" s="55"/>
      <c r="L512" s="55"/>
      <c r="M512" s="55"/>
      <c r="N512" s="55"/>
      <c r="O512" s="55"/>
      <c r="P512" s="55"/>
      <c r="Q512" s="55"/>
      <c r="R512" s="55"/>
      <c r="S512" s="55"/>
      <c r="T512" s="55"/>
    </row>
    <row r="513" spans="2:20" s="99" customFormat="1" x14ac:dyDescent="0.25">
      <c r="B513" s="58"/>
      <c r="C513" s="96"/>
      <c r="E513" s="57"/>
      <c r="F513" s="55"/>
      <c r="G513" s="55"/>
      <c r="H513" s="55"/>
      <c r="I513" s="59"/>
      <c r="J513" s="59"/>
      <c r="K513" s="55"/>
      <c r="L513" s="55"/>
      <c r="M513" s="55"/>
      <c r="N513" s="55"/>
      <c r="O513" s="55"/>
      <c r="P513" s="55"/>
      <c r="Q513" s="55"/>
      <c r="R513" s="55"/>
      <c r="S513" s="55"/>
      <c r="T513" s="55"/>
    </row>
    <row r="514" spans="2:20" s="99" customFormat="1" x14ac:dyDescent="0.25">
      <c r="B514" s="58"/>
      <c r="C514" s="96"/>
      <c r="E514" s="57"/>
      <c r="F514" s="55"/>
      <c r="G514" s="55"/>
      <c r="H514" s="55"/>
      <c r="I514" s="59"/>
      <c r="J514" s="59"/>
      <c r="K514" s="55"/>
      <c r="L514" s="55"/>
      <c r="M514" s="55"/>
      <c r="N514" s="55"/>
      <c r="O514" s="55"/>
      <c r="P514" s="55"/>
      <c r="Q514" s="55"/>
      <c r="R514" s="55"/>
      <c r="S514" s="55"/>
      <c r="T514" s="55"/>
    </row>
    <row r="515" spans="2:20" s="99" customFormat="1" x14ac:dyDescent="0.25">
      <c r="B515" s="58"/>
      <c r="C515" s="96"/>
      <c r="E515" s="57"/>
      <c r="F515" s="55"/>
      <c r="G515" s="55"/>
      <c r="H515" s="55"/>
      <c r="I515" s="59"/>
      <c r="J515" s="59"/>
      <c r="K515" s="55"/>
      <c r="L515" s="55"/>
      <c r="M515" s="55"/>
      <c r="N515" s="55"/>
      <c r="O515" s="55"/>
      <c r="P515" s="55"/>
      <c r="Q515" s="55"/>
      <c r="R515" s="55"/>
      <c r="S515" s="55"/>
      <c r="T515" s="55"/>
    </row>
    <row r="516" spans="2:20" s="99" customFormat="1" x14ac:dyDescent="0.25">
      <c r="B516" s="58"/>
      <c r="C516" s="96"/>
      <c r="E516" s="57"/>
      <c r="F516" s="55"/>
      <c r="G516" s="55"/>
      <c r="H516" s="55"/>
      <c r="I516" s="59"/>
      <c r="J516" s="59"/>
      <c r="K516" s="55"/>
      <c r="L516" s="55"/>
      <c r="M516" s="55"/>
      <c r="N516" s="55"/>
      <c r="O516" s="55"/>
      <c r="P516" s="55"/>
      <c r="Q516" s="55"/>
      <c r="R516" s="55"/>
      <c r="S516" s="55"/>
      <c r="T516" s="55"/>
    </row>
    <row r="517" spans="2:20" s="99" customFormat="1" x14ac:dyDescent="0.25">
      <c r="B517" s="58"/>
      <c r="C517" s="96"/>
      <c r="E517" s="57"/>
      <c r="F517" s="55"/>
      <c r="G517" s="55"/>
      <c r="H517" s="55"/>
      <c r="I517" s="59"/>
      <c r="J517" s="59"/>
      <c r="K517" s="55"/>
      <c r="L517" s="55"/>
      <c r="M517" s="55"/>
      <c r="N517" s="55"/>
      <c r="O517" s="55"/>
      <c r="P517" s="55"/>
      <c r="Q517" s="55"/>
      <c r="R517" s="55"/>
      <c r="S517" s="55"/>
      <c r="T517" s="55"/>
    </row>
    <row r="518" spans="2:20" s="99" customFormat="1" x14ac:dyDescent="0.25">
      <c r="B518" s="58"/>
      <c r="C518" s="96"/>
      <c r="E518" s="57"/>
      <c r="F518" s="55"/>
      <c r="G518" s="55"/>
      <c r="H518" s="55"/>
      <c r="I518" s="59"/>
      <c r="J518" s="59"/>
      <c r="K518" s="55"/>
      <c r="L518" s="55"/>
      <c r="M518" s="55"/>
      <c r="N518" s="55"/>
      <c r="O518" s="55"/>
      <c r="P518" s="55"/>
      <c r="Q518" s="55"/>
      <c r="R518" s="55"/>
      <c r="S518" s="55"/>
      <c r="T518" s="55"/>
    </row>
    <row r="519" spans="2:20" s="99" customFormat="1" x14ac:dyDescent="0.25">
      <c r="B519" s="58"/>
      <c r="C519" s="96"/>
      <c r="E519" s="57"/>
      <c r="F519" s="55"/>
      <c r="G519" s="55"/>
      <c r="H519" s="55"/>
      <c r="I519" s="59"/>
      <c r="J519" s="59"/>
      <c r="K519" s="55"/>
      <c r="L519" s="55"/>
      <c r="M519" s="55"/>
      <c r="N519" s="55"/>
      <c r="O519" s="55"/>
      <c r="P519" s="55"/>
      <c r="Q519" s="55"/>
      <c r="R519" s="55"/>
      <c r="S519" s="55"/>
      <c r="T519" s="55"/>
    </row>
    <row r="520" spans="2:20" s="99" customFormat="1" x14ac:dyDescent="0.25">
      <c r="B520" s="58"/>
      <c r="C520" s="96"/>
      <c r="E520" s="57"/>
      <c r="F520" s="55"/>
      <c r="G520" s="55"/>
      <c r="H520" s="55"/>
      <c r="I520" s="59"/>
      <c r="J520" s="59"/>
      <c r="K520" s="55"/>
      <c r="L520" s="55"/>
      <c r="M520" s="55"/>
      <c r="N520" s="55"/>
      <c r="O520" s="55"/>
      <c r="P520" s="55"/>
      <c r="Q520" s="55"/>
      <c r="R520" s="55"/>
      <c r="S520" s="55"/>
      <c r="T520" s="55"/>
    </row>
    <row r="521" spans="2:20" s="99" customFormat="1" x14ac:dyDescent="0.25">
      <c r="B521" s="58"/>
      <c r="C521" s="96"/>
      <c r="E521" s="57"/>
      <c r="F521" s="55"/>
      <c r="G521" s="55"/>
      <c r="H521" s="55"/>
      <c r="I521" s="59"/>
      <c r="J521" s="59"/>
      <c r="K521" s="55"/>
      <c r="L521" s="55"/>
      <c r="M521" s="55"/>
      <c r="N521" s="55"/>
      <c r="O521" s="55"/>
      <c r="P521" s="55"/>
      <c r="Q521" s="55"/>
      <c r="R521" s="55"/>
      <c r="S521" s="55"/>
      <c r="T521" s="55"/>
    </row>
    <row r="522" spans="2:20" s="99" customFormat="1" x14ac:dyDescent="0.25">
      <c r="B522" s="58"/>
      <c r="C522" s="96"/>
      <c r="E522" s="57"/>
      <c r="F522" s="55"/>
      <c r="G522" s="55"/>
      <c r="H522" s="55"/>
      <c r="I522" s="59"/>
      <c r="J522" s="59"/>
      <c r="K522" s="55"/>
      <c r="L522" s="55"/>
      <c r="M522" s="55"/>
      <c r="N522" s="55"/>
      <c r="O522" s="55"/>
      <c r="P522" s="55"/>
      <c r="Q522" s="55"/>
      <c r="R522" s="55"/>
      <c r="S522" s="55"/>
      <c r="T522" s="55"/>
    </row>
    <row r="523" spans="2:20" s="99" customFormat="1" x14ac:dyDescent="0.25">
      <c r="B523" s="58"/>
      <c r="C523" s="96"/>
      <c r="E523" s="57"/>
      <c r="F523" s="55"/>
      <c r="G523" s="55"/>
      <c r="H523" s="55"/>
      <c r="I523" s="59"/>
      <c r="J523" s="59"/>
      <c r="K523" s="55"/>
      <c r="L523" s="55"/>
      <c r="M523" s="55"/>
      <c r="N523" s="55"/>
      <c r="O523" s="55"/>
      <c r="P523" s="55"/>
      <c r="Q523" s="55"/>
      <c r="R523" s="55"/>
      <c r="S523" s="55"/>
      <c r="T523" s="55"/>
    </row>
    <row r="524" spans="2:20" s="99" customFormat="1" x14ac:dyDescent="0.25">
      <c r="B524" s="58"/>
      <c r="C524" s="96"/>
      <c r="E524" s="57"/>
      <c r="F524" s="55"/>
      <c r="G524" s="55"/>
      <c r="H524" s="55"/>
      <c r="I524" s="59"/>
      <c r="J524" s="59"/>
      <c r="K524" s="55"/>
      <c r="L524" s="55"/>
      <c r="M524" s="55"/>
      <c r="N524" s="55"/>
      <c r="O524" s="55"/>
      <c r="P524" s="55"/>
      <c r="Q524" s="55"/>
      <c r="R524" s="55"/>
      <c r="S524" s="55"/>
      <c r="T524" s="55"/>
    </row>
    <row r="525" spans="2:20" s="99" customFormat="1" x14ac:dyDescent="0.25">
      <c r="B525" s="58"/>
      <c r="C525" s="96"/>
      <c r="E525" s="57"/>
      <c r="F525" s="55"/>
      <c r="G525" s="55"/>
      <c r="H525" s="55"/>
      <c r="I525" s="59"/>
      <c r="J525" s="59"/>
      <c r="K525" s="55"/>
      <c r="L525" s="55"/>
      <c r="M525" s="55"/>
      <c r="N525" s="55"/>
      <c r="O525" s="55"/>
      <c r="P525" s="55"/>
      <c r="Q525" s="55"/>
      <c r="R525" s="55"/>
      <c r="S525" s="55"/>
      <c r="T525" s="55"/>
    </row>
    <row r="526" spans="2:20" s="99" customFormat="1" x14ac:dyDescent="0.25">
      <c r="B526" s="58"/>
      <c r="C526" s="96"/>
      <c r="E526" s="57"/>
      <c r="F526" s="55"/>
      <c r="G526" s="55"/>
      <c r="H526" s="55"/>
      <c r="I526" s="59"/>
      <c r="J526" s="59"/>
      <c r="K526" s="55"/>
      <c r="L526" s="55"/>
      <c r="M526" s="55"/>
      <c r="N526" s="55"/>
      <c r="O526" s="55"/>
      <c r="P526" s="55"/>
      <c r="Q526" s="55"/>
      <c r="R526" s="55"/>
      <c r="S526" s="55"/>
      <c r="T526" s="55"/>
    </row>
    <row r="527" spans="2:20" s="99" customFormat="1" x14ac:dyDescent="0.25">
      <c r="B527" s="58"/>
      <c r="C527" s="96"/>
      <c r="E527" s="57"/>
      <c r="F527" s="55"/>
      <c r="G527" s="55"/>
      <c r="H527" s="55"/>
      <c r="I527" s="59"/>
      <c r="J527" s="59"/>
      <c r="K527" s="55"/>
      <c r="L527" s="55"/>
      <c r="M527" s="55"/>
      <c r="N527" s="55"/>
      <c r="O527" s="55"/>
      <c r="P527" s="55"/>
      <c r="Q527" s="55"/>
      <c r="R527" s="55"/>
      <c r="S527" s="55"/>
      <c r="T527" s="55"/>
    </row>
    <row r="528" spans="2:20" s="99" customFormat="1" x14ac:dyDescent="0.25">
      <c r="B528" s="58"/>
      <c r="C528" s="96"/>
      <c r="E528" s="57"/>
      <c r="F528" s="55"/>
      <c r="G528" s="55"/>
      <c r="H528" s="55"/>
      <c r="I528" s="59"/>
      <c r="J528" s="59"/>
      <c r="K528" s="55"/>
      <c r="L528" s="55"/>
      <c r="M528" s="55"/>
      <c r="N528" s="55"/>
      <c r="O528" s="55"/>
      <c r="P528" s="55"/>
      <c r="Q528" s="55"/>
      <c r="R528" s="55"/>
      <c r="S528" s="55"/>
      <c r="T528" s="55"/>
    </row>
    <row r="529" spans="2:20" s="99" customFormat="1" x14ac:dyDescent="0.25">
      <c r="B529" s="58"/>
      <c r="C529" s="96"/>
      <c r="E529" s="57"/>
      <c r="F529" s="55"/>
      <c r="G529" s="55"/>
      <c r="H529" s="55"/>
      <c r="I529" s="59"/>
      <c r="J529" s="59"/>
      <c r="K529" s="55"/>
      <c r="L529" s="55"/>
      <c r="M529" s="55"/>
      <c r="N529" s="55"/>
      <c r="O529" s="55"/>
      <c r="P529" s="55"/>
      <c r="Q529" s="55"/>
      <c r="R529" s="55"/>
      <c r="S529" s="55"/>
      <c r="T529" s="55"/>
    </row>
    <row r="530" spans="2:20" s="99" customFormat="1" x14ac:dyDescent="0.25">
      <c r="B530" s="58"/>
      <c r="C530" s="96"/>
      <c r="E530" s="57"/>
      <c r="F530" s="55"/>
      <c r="G530" s="55"/>
      <c r="H530" s="55"/>
      <c r="I530" s="59"/>
      <c r="J530" s="59"/>
      <c r="K530" s="55"/>
      <c r="L530" s="55"/>
      <c r="M530" s="55"/>
      <c r="N530" s="55"/>
      <c r="O530" s="55"/>
      <c r="P530" s="55"/>
      <c r="Q530" s="55"/>
      <c r="R530" s="55"/>
      <c r="S530" s="55"/>
      <c r="T530" s="55"/>
    </row>
    <row r="531" spans="2:20" s="99" customFormat="1" x14ac:dyDescent="0.25">
      <c r="B531" s="58"/>
      <c r="C531" s="96"/>
      <c r="E531" s="57"/>
      <c r="F531" s="55"/>
      <c r="G531" s="55"/>
      <c r="H531" s="55"/>
      <c r="I531" s="59"/>
      <c r="J531" s="59"/>
      <c r="K531" s="55"/>
      <c r="L531" s="55"/>
      <c r="M531" s="55"/>
      <c r="N531" s="55"/>
      <c r="O531" s="55"/>
      <c r="P531" s="55"/>
      <c r="Q531" s="55"/>
      <c r="R531" s="55"/>
      <c r="S531" s="55"/>
      <c r="T531" s="55"/>
    </row>
    <row r="532" spans="2:20" s="99" customFormat="1" x14ac:dyDescent="0.25">
      <c r="B532" s="58"/>
      <c r="C532" s="96"/>
      <c r="E532" s="57"/>
      <c r="F532" s="55"/>
      <c r="G532" s="55"/>
      <c r="H532" s="55"/>
      <c r="I532" s="59"/>
      <c r="J532" s="59"/>
      <c r="K532" s="55"/>
      <c r="L532" s="55"/>
      <c r="M532" s="55"/>
      <c r="N532" s="55"/>
      <c r="O532" s="55"/>
      <c r="P532" s="55"/>
      <c r="Q532" s="55"/>
      <c r="R532" s="55"/>
      <c r="S532" s="55"/>
      <c r="T532" s="55"/>
    </row>
    <row r="533" spans="2:20" s="99" customFormat="1" x14ac:dyDescent="0.25">
      <c r="B533" s="58"/>
      <c r="C533" s="96"/>
      <c r="E533" s="57"/>
      <c r="F533" s="55"/>
      <c r="G533" s="55"/>
      <c r="H533" s="55"/>
      <c r="I533" s="59"/>
      <c r="J533" s="59"/>
      <c r="K533" s="55"/>
      <c r="L533" s="55"/>
      <c r="M533" s="55"/>
      <c r="N533" s="55"/>
      <c r="O533" s="55"/>
      <c r="P533" s="55"/>
      <c r="Q533" s="55"/>
      <c r="R533" s="55"/>
      <c r="S533" s="55"/>
      <c r="T533" s="55"/>
    </row>
    <row r="534" spans="2:20" s="99" customFormat="1" x14ac:dyDescent="0.25">
      <c r="B534" s="58"/>
      <c r="C534" s="96"/>
      <c r="E534" s="57"/>
      <c r="F534" s="55"/>
      <c r="G534" s="55"/>
      <c r="H534" s="55"/>
      <c r="I534" s="59"/>
      <c r="J534" s="59"/>
      <c r="K534" s="55"/>
      <c r="L534" s="55"/>
      <c r="M534" s="55"/>
      <c r="N534" s="55"/>
      <c r="O534" s="55"/>
      <c r="P534" s="55"/>
      <c r="Q534" s="55"/>
      <c r="R534" s="55"/>
      <c r="S534" s="55"/>
      <c r="T534" s="55"/>
    </row>
    <row r="535" spans="2:20" s="99" customFormat="1" x14ac:dyDescent="0.25">
      <c r="B535" s="58"/>
      <c r="C535" s="96"/>
      <c r="E535" s="57"/>
      <c r="F535" s="55"/>
      <c r="G535" s="55"/>
      <c r="H535" s="55"/>
      <c r="I535" s="59"/>
      <c r="J535" s="59"/>
      <c r="K535" s="55"/>
      <c r="L535" s="55"/>
      <c r="M535" s="55"/>
      <c r="N535" s="55"/>
      <c r="O535" s="55"/>
      <c r="P535" s="55"/>
      <c r="Q535" s="55"/>
      <c r="R535" s="55"/>
      <c r="S535" s="55"/>
      <c r="T535" s="55"/>
    </row>
    <row r="536" spans="2:20" s="99" customFormat="1" x14ac:dyDescent="0.25">
      <c r="B536" s="58"/>
      <c r="C536" s="96"/>
      <c r="E536" s="57"/>
      <c r="F536" s="55"/>
      <c r="G536" s="55"/>
      <c r="H536" s="55"/>
      <c r="I536" s="59"/>
      <c r="J536" s="59"/>
      <c r="K536" s="55"/>
      <c r="L536" s="55"/>
      <c r="M536" s="55"/>
      <c r="N536" s="55"/>
      <c r="O536" s="55"/>
      <c r="P536" s="55"/>
      <c r="Q536" s="55"/>
      <c r="R536" s="55"/>
      <c r="S536" s="55"/>
      <c r="T536" s="55"/>
    </row>
    <row r="537" spans="2:20" s="99" customFormat="1" x14ac:dyDescent="0.25">
      <c r="B537" s="58"/>
      <c r="C537" s="96"/>
      <c r="E537" s="57"/>
      <c r="F537" s="55"/>
      <c r="G537" s="55"/>
      <c r="H537" s="55"/>
      <c r="I537" s="59"/>
      <c r="J537" s="59"/>
      <c r="K537" s="55"/>
      <c r="L537" s="55"/>
      <c r="M537" s="55"/>
      <c r="N537" s="55"/>
      <c r="O537" s="55"/>
      <c r="P537" s="55"/>
      <c r="Q537" s="55"/>
      <c r="R537" s="55"/>
      <c r="S537" s="55"/>
      <c r="T537" s="55"/>
    </row>
    <row r="538" spans="2:20" s="99" customFormat="1" x14ac:dyDescent="0.25">
      <c r="B538" s="58"/>
      <c r="C538" s="96"/>
      <c r="E538" s="57"/>
      <c r="F538" s="55"/>
      <c r="G538" s="55"/>
      <c r="H538" s="55"/>
      <c r="I538" s="59"/>
      <c r="J538" s="59"/>
      <c r="K538" s="55"/>
      <c r="L538" s="55"/>
      <c r="M538" s="55"/>
      <c r="N538" s="55"/>
      <c r="O538" s="55"/>
      <c r="P538" s="55"/>
      <c r="Q538" s="55"/>
      <c r="R538" s="55"/>
      <c r="S538" s="55"/>
      <c r="T538" s="55"/>
    </row>
    <row r="539" spans="2:20" s="99" customFormat="1" x14ac:dyDescent="0.25">
      <c r="B539" s="58"/>
      <c r="C539" s="96"/>
      <c r="E539" s="57"/>
      <c r="F539" s="55"/>
      <c r="G539" s="55"/>
      <c r="H539" s="55"/>
      <c r="I539" s="59"/>
      <c r="J539" s="59"/>
      <c r="K539" s="55"/>
      <c r="L539" s="55"/>
      <c r="M539" s="55"/>
      <c r="N539" s="55"/>
      <c r="O539" s="55"/>
      <c r="P539" s="55"/>
      <c r="Q539" s="55"/>
      <c r="R539" s="55"/>
      <c r="S539" s="55"/>
      <c r="T539" s="55"/>
    </row>
    <row r="540" spans="2:20" s="99" customFormat="1" x14ac:dyDescent="0.25">
      <c r="B540" s="58"/>
      <c r="C540" s="96"/>
      <c r="E540" s="57"/>
      <c r="F540" s="55"/>
      <c r="G540" s="55"/>
      <c r="H540" s="55"/>
      <c r="I540" s="59"/>
      <c r="J540" s="59"/>
      <c r="K540" s="55"/>
      <c r="L540" s="55"/>
      <c r="M540" s="55"/>
      <c r="N540" s="55"/>
      <c r="O540" s="55"/>
      <c r="P540" s="55"/>
      <c r="Q540" s="55"/>
      <c r="R540" s="55"/>
      <c r="S540" s="55"/>
      <c r="T540" s="55"/>
    </row>
    <row r="541" spans="2:20" s="99" customFormat="1" x14ac:dyDescent="0.25">
      <c r="B541" s="58"/>
      <c r="C541" s="96"/>
      <c r="E541" s="57"/>
      <c r="F541" s="55"/>
      <c r="G541" s="55"/>
      <c r="H541" s="55"/>
      <c r="I541" s="59"/>
      <c r="J541" s="59"/>
      <c r="K541" s="55"/>
      <c r="L541" s="55"/>
      <c r="M541" s="55"/>
      <c r="N541" s="55"/>
      <c r="O541" s="55"/>
      <c r="P541" s="55"/>
      <c r="Q541" s="55"/>
      <c r="R541" s="55"/>
      <c r="S541" s="55"/>
      <c r="T541" s="55"/>
    </row>
    <row r="542" spans="2:20" s="99" customFormat="1" x14ac:dyDescent="0.25">
      <c r="B542" s="58"/>
      <c r="C542" s="96"/>
      <c r="E542" s="57"/>
      <c r="F542" s="55"/>
      <c r="G542" s="55"/>
      <c r="H542" s="55"/>
      <c r="I542" s="59"/>
      <c r="J542" s="59"/>
      <c r="K542" s="55"/>
      <c r="L542" s="55"/>
      <c r="M542" s="55"/>
      <c r="N542" s="55"/>
      <c r="O542" s="55"/>
      <c r="P542" s="55"/>
      <c r="Q542" s="55"/>
      <c r="R542" s="55"/>
      <c r="S542" s="55"/>
      <c r="T542" s="55"/>
    </row>
    <row r="543" spans="2:20" s="99" customFormat="1" x14ac:dyDescent="0.25">
      <c r="B543" s="58"/>
      <c r="C543" s="96"/>
      <c r="E543" s="57"/>
      <c r="F543" s="55"/>
      <c r="G543" s="55"/>
      <c r="H543" s="55"/>
      <c r="I543" s="59"/>
      <c r="J543" s="59"/>
      <c r="K543" s="55"/>
      <c r="L543" s="55"/>
      <c r="M543" s="55"/>
      <c r="N543" s="55"/>
      <c r="O543" s="55"/>
      <c r="P543" s="55"/>
      <c r="Q543" s="55"/>
      <c r="R543" s="55"/>
      <c r="S543" s="55"/>
      <c r="T543" s="55"/>
    </row>
    <row r="544" spans="2:20" s="99" customFormat="1" x14ac:dyDescent="0.25">
      <c r="B544" s="58"/>
      <c r="C544" s="96"/>
      <c r="E544" s="57"/>
      <c r="F544" s="55"/>
      <c r="G544" s="55"/>
      <c r="H544" s="55"/>
      <c r="I544" s="59"/>
      <c r="J544" s="59"/>
      <c r="K544" s="55"/>
      <c r="L544" s="55"/>
      <c r="M544" s="55"/>
      <c r="N544" s="55"/>
      <c r="O544" s="55"/>
      <c r="P544" s="55"/>
      <c r="Q544" s="55"/>
      <c r="R544" s="55"/>
      <c r="S544" s="55"/>
      <c r="T544" s="55"/>
    </row>
    <row r="545" spans="2:20" s="99" customFormat="1" x14ac:dyDescent="0.25">
      <c r="B545" s="58"/>
      <c r="C545" s="96"/>
      <c r="E545" s="57"/>
      <c r="F545" s="55"/>
      <c r="G545" s="55"/>
      <c r="H545" s="55"/>
      <c r="I545" s="59"/>
      <c r="J545" s="59"/>
      <c r="K545" s="55"/>
      <c r="L545" s="55"/>
      <c r="M545" s="55"/>
      <c r="N545" s="55"/>
      <c r="O545" s="55"/>
      <c r="P545" s="55"/>
      <c r="Q545" s="55"/>
      <c r="R545" s="55"/>
      <c r="S545" s="55"/>
      <c r="T545" s="55"/>
    </row>
    <row r="546" spans="2:20" s="99" customFormat="1" x14ac:dyDescent="0.25">
      <c r="B546" s="58"/>
      <c r="C546" s="96"/>
      <c r="E546" s="57"/>
      <c r="F546" s="55"/>
      <c r="G546" s="55"/>
      <c r="H546" s="55"/>
      <c r="I546" s="59"/>
      <c r="J546" s="59"/>
      <c r="K546" s="55"/>
      <c r="L546" s="55"/>
      <c r="M546" s="55"/>
      <c r="N546" s="55"/>
      <c r="O546" s="55"/>
      <c r="P546" s="55"/>
      <c r="Q546" s="55"/>
      <c r="R546" s="55"/>
      <c r="S546" s="55"/>
      <c r="T546" s="55"/>
    </row>
    <row r="547" spans="2:20" s="99" customFormat="1" x14ac:dyDescent="0.25">
      <c r="B547" s="58"/>
      <c r="C547" s="96"/>
      <c r="E547" s="57"/>
      <c r="F547" s="55"/>
      <c r="G547" s="55"/>
      <c r="H547" s="55"/>
      <c r="I547" s="59"/>
      <c r="J547" s="59"/>
      <c r="K547" s="55"/>
      <c r="L547" s="55"/>
      <c r="M547" s="55"/>
      <c r="N547" s="55"/>
      <c r="O547" s="55"/>
      <c r="P547" s="55"/>
      <c r="Q547" s="55"/>
      <c r="R547" s="55"/>
      <c r="S547" s="55"/>
      <c r="T547" s="55"/>
    </row>
    <row r="548" spans="2:20" s="99" customFormat="1" x14ac:dyDescent="0.25">
      <c r="B548" s="58"/>
      <c r="C548" s="96"/>
      <c r="E548" s="57"/>
      <c r="F548" s="55"/>
      <c r="G548" s="55"/>
      <c r="H548" s="55"/>
      <c r="I548" s="59"/>
      <c r="J548" s="59"/>
      <c r="K548" s="55"/>
      <c r="L548" s="55"/>
      <c r="M548" s="55"/>
      <c r="N548" s="55"/>
      <c r="O548" s="55"/>
      <c r="P548" s="55"/>
      <c r="Q548" s="55"/>
      <c r="R548" s="55"/>
      <c r="S548" s="55"/>
      <c r="T548" s="55"/>
    </row>
    <row r="549" spans="2:20" s="99" customFormat="1" x14ac:dyDescent="0.25">
      <c r="B549" s="58"/>
      <c r="C549" s="96"/>
      <c r="E549" s="57"/>
      <c r="F549" s="55"/>
      <c r="G549" s="55"/>
      <c r="H549" s="55"/>
      <c r="I549" s="59"/>
      <c r="J549" s="59"/>
      <c r="K549" s="55"/>
      <c r="L549" s="55"/>
      <c r="M549" s="55"/>
      <c r="N549" s="55"/>
      <c r="O549" s="55"/>
      <c r="P549" s="55"/>
      <c r="Q549" s="55"/>
      <c r="R549" s="55"/>
      <c r="S549" s="55"/>
      <c r="T549" s="55"/>
    </row>
    <row r="550" spans="2:20" s="99" customFormat="1" x14ac:dyDescent="0.25">
      <c r="B550" s="58"/>
      <c r="C550" s="96"/>
      <c r="E550" s="57"/>
      <c r="F550" s="55"/>
      <c r="G550" s="55"/>
      <c r="H550" s="55"/>
      <c r="I550" s="59"/>
      <c r="J550" s="59"/>
      <c r="K550" s="55"/>
      <c r="L550" s="55"/>
      <c r="M550" s="55"/>
      <c r="N550" s="55"/>
      <c r="O550" s="55"/>
      <c r="P550" s="55"/>
      <c r="Q550" s="55"/>
      <c r="R550" s="55"/>
      <c r="S550" s="55"/>
      <c r="T550" s="55"/>
    </row>
    <row r="551" spans="2:20" s="99" customFormat="1" x14ac:dyDescent="0.25">
      <c r="B551" s="58"/>
      <c r="C551" s="96"/>
      <c r="E551" s="57"/>
      <c r="F551" s="55"/>
      <c r="G551" s="55"/>
      <c r="H551" s="55"/>
      <c r="I551" s="59"/>
      <c r="J551" s="59"/>
      <c r="K551" s="55"/>
      <c r="L551" s="55"/>
      <c r="M551" s="55"/>
      <c r="N551" s="55"/>
      <c r="O551" s="55"/>
      <c r="P551" s="55"/>
      <c r="Q551" s="55"/>
      <c r="R551" s="55"/>
      <c r="S551" s="55"/>
      <c r="T551" s="55"/>
    </row>
    <row r="552" spans="2:20" s="99" customFormat="1" x14ac:dyDescent="0.25">
      <c r="B552" s="58"/>
      <c r="C552" s="96"/>
      <c r="E552" s="57"/>
      <c r="F552" s="55"/>
      <c r="G552" s="55"/>
      <c r="H552" s="55"/>
      <c r="I552" s="59"/>
      <c r="J552" s="59"/>
      <c r="K552" s="55"/>
      <c r="L552" s="55"/>
      <c r="M552" s="55"/>
      <c r="N552" s="55"/>
      <c r="O552" s="55"/>
      <c r="P552" s="55"/>
      <c r="Q552" s="55"/>
      <c r="R552" s="55"/>
      <c r="S552" s="55"/>
      <c r="T552" s="55"/>
    </row>
    <row r="553" spans="2:20" s="99" customFormat="1" x14ac:dyDescent="0.25">
      <c r="B553" s="58"/>
      <c r="C553" s="96"/>
      <c r="E553" s="57"/>
      <c r="F553" s="55"/>
      <c r="G553" s="55"/>
      <c r="H553" s="55"/>
      <c r="I553" s="59"/>
      <c r="J553" s="59"/>
      <c r="K553" s="55"/>
      <c r="L553" s="55"/>
      <c r="M553" s="55"/>
      <c r="N553" s="55"/>
      <c r="O553" s="55"/>
      <c r="P553" s="55"/>
      <c r="Q553" s="55"/>
      <c r="R553" s="55"/>
      <c r="S553" s="55"/>
      <c r="T553" s="55"/>
    </row>
    <row r="554" spans="2:20" s="99" customFormat="1" x14ac:dyDescent="0.25">
      <c r="B554" s="58"/>
      <c r="C554" s="96"/>
      <c r="E554" s="57"/>
      <c r="F554" s="55"/>
      <c r="G554" s="55"/>
      <c r="H554" s="55"/>
      <c r="I554" s="59"/>
      <c r="J554" s="59"/>
      <c r="K554" s="55"/>
      <c r="L554" s="55"/>
      <c r="M554" s="55"/>
      <c r="N554" s="55"/>
      <c r="O554" s="55"/>
      <c r="P554" s="55"/>
      <c r="Q554" s="55"/>
      <c r="R554" s="55"/>
      <c r="S554" s="55"/>
      <c r="T554" s="55"/>
    </row>
    <row r="555" spans="2:20" s="99" customFormat="1" x14ac:dyDescent="0.25">
      <c r="B555" s="58"/>
      <c r="C555" s="96"/>
      <c r="E555" s="57"/>
      <c r="F555" s="55"/>
      <c r="G555" s="55"/>
      <c r="H555" s="55"/>
      <c r="I555" s="59"/>
      <c r="J555" s="59"/>
      <c r="K555" s="55"/>
      <c r="L555" s="55"/>
      <c r="M555" s="55"/>
      <c r="N555" s="55"/>
      <c r="O555" s="55"/>
      <c r="P555" s="55"/>
      <c r="Q555" s="55"/>
      <c r="R555" s="55"/>
      <c r="S555" s="55"/>
      <c r="T555" s="55"/>
    </row>
    <row r="556" spans="2:20" s="99" customFormat="1" x14ac:dyDescent="0.25">
      <c r="B556" s="58"/>
      <c r="C556" s="96"/>
      <c r="E556" s="57"/>
      <c r="F556" s="55"/>
      <c r="G556" s="55"/>
      <c r="H556" s="55"/>
      <c r="I556" s="59"/>
      <c r="J556" s="59"/>
      <c r="K556" s="55"/>
      <c r="L556" s="55"/>
      <c r="M556" s="55"/>
      <c r="N556" s="55"/>
      <c r="O556" s="55"/>
      <c r="P556" s="55"/>
      <c r="Q556" s="55"/>
      <c r="R556" s="55"/>
      <c r="S556" s="55"/>
      <c r="T556" s="55"/>
    </row>
    <row r="557" spans="2:20" s="99" customFormat="1" x14ac:dyDescent="0.25">
      <c r="B557" s="58"/>
      <c r="C557" s="96"/>
      <c r="E557" s="57"/>
      <c r="F557" s="55"/>
      <c r="G557" s="55"/>
      <c r="H557" s="55"/>
      <c r="I557" s="59"/>
      <c r="J557" s="59"/>
      <c r="K557" s="55"/>
      <c r="L557" s="55"/>
      <c r="M557" s="55"/>
      <c r="N557" s="55"/>
      <c r="O557" s="55"/>
      <c r="P557" s="55"/>
      <c r="Q557" s="55"/>
      <c r="R557" s="55"/>
      <c r="S557" s="55"/>
      <c r="T557" s="55"/>
    </row>
    <row r="558" spans="2:20" s="99" customFormat="1" x14ac:dyDescent="0.25">
      <c r="B558" s="58"/>
      <c r="C558" s="96"/>
      <c r="E558" s="57"/>
      <c r="F558" s="55"/>
      <c r="G558" s="55"/>
      <c r="H558" s="55"/>
      <c r="I558" s="59"/>
      <c r="J558" s="59"/>
      <c r="K558" s="55"/>
      <c r="L558" s="55"/>
      <c r="M558" s="55"/>
      <c r="N558" s="55"/>
      <c r="O558" s="55"/>
      <c r="P558" s="55"/>
      <c r="Q558" s="55"/>
      <c r="R558" s="55"/>
      <c r="S558" s="55"/>
      <c r="T558" s="55"/>
    </row>
    <row r="559" spans="2:20" s="99" customFormat="1" x14ac:dyDescent="0.25">
      <c r="B559" s="58"/>
      <c r="C559" s="96"/>
      <c r="E559" s="57"/>
      <c r="F559" s="55"/>
      <c r="G559" s="55"/>
      <c r="H559" s="55"/>
      <c r="I559" s="59"/>
      <c r="J559" s="59"/>
      <c r="K559" s="55"/>
      <c r="L559" s="55"/>
      <c r="M559" s="55"/>
      <c r="N559" s="55"/>
      <c r="O559" s="55"/>
      <c r="P559" s="55"/>
      <c r="Q559" s="55"/>
      <c r="R559" s="55"/>
      <c r="S559" s="55"/>
      <c r="T559" s="55"/>
    </row>
    <row r="560" spans="2:20" s="99" customFormat="1" x14ac:dyDescent="0.25">
      <c r="B560" s="58"/>
      <c r="C560" s="96"/>
      <c r="E560" s="57"/>
      <c r="F560" s="55"/>
      <c r="G560" s="55"/>
      <c r="H560" s="55"/>
      <c r="I560" s="59"/>
      <c r="J560" s="59"/>
      <c r="K560" s="55"/>
      <c r="L560" s="55"/>
      <c r="M560" s="55"/>
      <c r="N560" s="55"/>
      <c r="O560" s="55"/>
      <c r="P560" s="55"/>
      <c r="Q560" s="55"/>
      <c r="R560" s="55"/>
      <c r="S560" s="55"/>
      <c r="T560" s="55"/>
    </row>
    <row r="561" spans="2:20" s="99" customFormat="1" x14ac:dyDescent="0.25">
      <c r="B561" s="58"/>
      <c r="C561" s="96"/>
      <c r="E561" s="57"/>
      <c r="F561" s="55"/>
      <c r="G561" s="55"/>
      <c r="H561" s="55"/>
      <c r="I561" s="59"/>
      <c r="J561" s="59"/>
      <c r="K561" s="55"/>
      <c r="L561" s="55"/>
      <c r="M561" s="55"/>
      <c r="N561" s="55"/>
      <c r="O561" s="55"/>
      <c r="P561" s="55"/>
      <c r="Q561" s="55"/>
      <c r="R561" s="55"/>
      <c r="S561" s="55"/>
      <c r="T561" s="55"/>
    </row>
    <row r="562" spans="2:20" s="99" customFormat="1" x14ac:dyDescent="0.25">
      <c r="B562" s="58"/>
      <c r="C562" s="96"/>
      <c r="E562" s="57"/>
      <c r="F562" s="55"/>
      <c r="G562" s="55"/>
      <c r="H562" s="55"/>
      <c r="I562" s="59"/>
      <c r="J562" s="59"/>
      <c r="K562" s="55"/>
      <c r="L562" s="55"/>
      <c r="M562" s="55"/>
      <c r="N562" s="55"/>
      <c r="O562" s="55"/>
      <c r="P562" s="55"/>
      <c r="Q562" s="55"/>
      <c r="R562" s="55"/>
      <c r="S562" s="55"/>
      <c r="T562" s="55"/>
    </row>
    <row r="563" spans="2:20" s="99" customFormat="1" x14ac:dyDescent="0.25">
      <c r="B563" s="58"/>
      <c r="C563" s="96"/>
      <c r="E563" s="57"/>
      <c r="F563" s="55"/>
      <c r="G563" s="55"/>
      <c r="H563" s="55"/>
      <c r="I563" s="59"/>
      <c r="J563" s="59"/>
      <c r="K563" s="55"/>
      <c r="L563" s="55"/>
      <c r="M563" s="55"/>
      <c r="N563" s="55"/>
      <c r="O563" s="55"/>
      <c r="P563" s="55"/>
      <c r="Q563" s="55"/>
      <c r="R563" s="55"/>
      <c r="S563" s="55"/>
      <c r="T563" s="55"/>
    </row>
    <row r="564" spans="2:20" s="99" customFormat="1" x14ac:dyDescent="0.25">
      <c r="B564" s="58"/>
      <c r="C564" s="96"/>
      <c r="E564" s="57"/>
      <c r="F564" s="55"/>
      <c r="G564" s="55"/>
      <c r="H564" s="55"/>
      <c r="I564" s="59"/>
      <c r="J564" s="59"/>
      <c r="K564" s="55"/>
      <c r="L564" s="55"/>
      <c r="M564" s="55"/>
      <c r="N564" s="55"/>
      <c r="O564" s="55"/>
      <c r="P564" s="55"/>
      <c r="Q564" s="55"/>
      <c r="R564" s="55"/>
      <c r="S564" s="55"/>
      <c r="T564" s="55"/>
    </row>
    <row r="565" spans="2:20" s="99" customFormat="1" x14ac:dyDescent="0.25">
      <c r="B565" s="58"/>
      <c r="C565" s="96"/>
      <c r="E565" s="57"/>
      <c r="F565" s="55"/>
      <c r="G565" s="55"/>
      <c r="H565" s="55"/>
      <c r="I565" s="59"/>
      <c r="J565" s="59"/>
      <c r="K565" s="55"/>
      <c r="L565" s="55"/>
      <c r="M565" s="55"/>
      <c r="N565" s="55"/>
      <c r="O565" s="55"/>
      <c r="P565" s="55"/>
      <c r="Q565" s="55"/>
      <c r="R565" s="55"/>
      <c r="S565" s="55"/>
      <c r="T565" s="55"/>
    </row>
    <row r="566" spans="2:20" s="99" customFormat="1" x14ac:dyDescent="0.25">
      <c r="B566" s="58"/>
      <c r="C566" s="96"/>
      <c r="E566" s="57"/>
      <c r="F566" s="55"/>
      <c r="G566" s="55"/>
      <c r="H566" s="55"/>
      <c r="I566" s="59"/>
      <c r="J566" s="59"/>
      <c r="K566" s="55"/>
      <c r="L566" s="55"/>
      <c r="M566" s="55"/>
      <c r="N566" s="55"/>
      <c r="O566" s="55"/>
      <c r="P566" s="55"/>
      <c r="Q566" s="55"/>
      <c r="R566" s="55"/>
      <c r="S566" s="55"/>
      <c r="T566" s="55"/>
    </row>
    <row r="567" spans="2:20" s="99" customFormat="1" x14ac:dyDescent="0.25">
      <c r="B567" s="58"/>
      <c r="C567" s="96"/>
      <c r="E567" s="57"/>
      <c r="F567" s="55"/>
      <c r="G567" s="55"/>
      <c r="H567" s="55"/>
      <c r="I567" s="59"/>
      <c r="J567" s="59"/>
      <c r="K567" s="55"/>
      <c r="L567" s="55"/>
      <c r="M567" s="55"/>
      <c r="N567" s="55"/>
      <c r="O567" s="55"/>
      <c r="P567" s="55"/>
      <c r="Q567" s="55"/>
      <c r="R567" s="55"/>
      <c r="S567" s="55"/>
      <c r="T567" s="55"/>
    </row>
    <row r="568" spans="2:20" s="99" customFormat="1" x14ac:dyDescent="0.25">
      <c r="B568" s="58"/>
      <c r="C568" s="96"/>
      <c r="E568" s="57"/>
      <c r="F568" s="55"/>
      <c r="G568" s="55"/>
      <c r="H568" s="55"/>
      <c r="I568" s="59"/>
      <c r="J568" s="59"/>
      <c r="K568" s="55"/>
      <c r="L568" s="55"/>
      <c r="M568" s="55"/>
      <c r="N568" s="55"/>
      <c r="O568" s="55"/>
      <c r="P568" s="55"/>
      <c r="Q568" s="55"/>
      <c r="R568" s="55"/>
      <c r="S568" s="55"/>
      <c r="T568" s="55"/>
    </row>
    <row r="569" spans="2:20" s="99" customFormat="1" x14ac:dyDescent="0.25">
      <c r="B569" s="58"/>
      <c r="C569" s="96"/>
      <c r="E569" s="57"/>
      <c r="F569" s="55"/>
      <c r="G569" s="55"/>
      <c r="H569" s="55"/>
      <c r="I569" s="59"/>
      <c r="J569" s="59"/>
      <c r="K569" s="55"/>
      <c r="L569" s="55"/>
      <c r="M569" s="55"/>
      <c r="N569" s="55"/>
      <c r="O569" s="55"/>
      <c r="P569" s="55"/>
      <c r="Q569" s="55"/>
      <c r="R569" s="55"/>
      <c r="S569" s="55"/>
      <c r="T569" s="55"/>
    </row>
    <row r="570" spans="2:20" s="99" customFormat="1" x14ac:dyDescent="0.25">
      <c r="B570" s="58"/>
      <c r="C570" s="96"/>
      <c r="E570" s="57"/>
      <c r="F570" s="55"/>
      <c r="G570" s="55"/>
      <c r="H570" s="55"/>
      <c r="I570" s="59"/>
      <c r="J570" s="59"/>
      <c r="K570" s="55"/>
      <c r="L570" s="55"/>
      <c r="M570" s="55"/>
      <c r="N570" s="55"/>
      <c r="O570" s="55"/>
      <c r="P570" s="55"/>
      <c r="Q570" s="55"/>
      <c r="R570" s="55"/>
      <c r="S570" s="55"/>
      <c r="T570" s="55"/>
    </row>
    <row r="571" spans="2:20" s="99" customFormat="1" x14ac:dyDescent="0.25">
      <c r="B571" s="58"/>
      <c r="C571" s="96"/>
      <c r="E571" s="57"/>
      <c r="F571" s="55"/>
      <c r="G571" s="55"/>
      <c r="H571" s="55"/>
      <c r="I571" s="59"/>
      <c r="J571" s="59"/>
      <c r="K571" s="55"/>
      <c r="L571" s="55"/>
      <c r="M571" s="55"/>
      <c r="N571" s="55"/>
      <c r="O571" s="55"/>
      <c r="P571" s="55"/>
      <c r="Q571" s="55"/>
      <c r="R571" s="55"/>
      <c r="S571" s="55"/>
      <c r="T571" s="55"/>
    </row>
    <row r="572" spans="2:20" s="99" customFormat="1" x14ac:dyDescent="0.25">
      <c r="B572" s="58"/>
      <c r="C572" s="96"/>
      <c r="E572" s="57"/>
      <c r="F572" s="55"/>
      <c r="G572" s="55"/>
      <c r="H572" s="55"/>
      <c r="I572" s="59"/>
      <c r="J572" s="59"/>
      <c r="K572" s="55"/>
      <c r="L572" s="55"/>
      <c r="M572" s="55"/>
      <c r="N572" s="55"/>
      <c r="O572" s="55"/>
      <c r="P572" s="55"/>
      <c r="Q572" s="55"/>
      <c r="R572" s="55"/>
      <c r="S572" s="55"/>
      <c r="T572" s="55"/>
    </row>
    <row r="573" spans="2:20" s="99" customFormat="1" x14ac:dyDescent="0.25">
      <c r="B573" s="58"/>
      <c r="C573" s="96"/>
      <c r="E573" s="57"/>
      <c r="F573" s="55"/>
      <c r="G573" s="55"/>
      <c r="H573" s="55"/>
      <c r="I573" s="59"/>
      <c r="J573" s="59"/>
      <c r="K573" s="55"/>
      <c r="L573" s="55"/>
      <c r="M573" s="55"/>
      <c r="N573" s="55"/>
      <c r="O573" s="55"/>
      <c r="P573" s="55"/>
      <c r="Q573" s="55"/>
      <c r="R573" s="55"/>
      <c r="S573" s="55"/>
      <c r="T573" s="55"/>
    </row>
    <row r="574" spans="2:20" s="99" customFormat="1" x14ac:dyDescent="0.25">
      <c r="B574" s="58"/>
      <c r="C574" s="96"/>
      <c r="E574" s="57"/>
      <c r="F574" s="55"/>
      <c r="G574" s="55"/>
      <c r="H574" s="55"/>
      <c r="I574" s="59"/>
      <c r="J574" s="59"/>
      <c r="K574" s="55"/>
      <c r="L574" s="55"/>
      <c r="M574" s="55"/>
      <c r="N574" s="55"/>
      <c r="O574" s="55"/>
      <c r="P574" s="55"/>
      <c r="Q574" s="55"/>
      <c r="R574" s="55"/>
      <c r="S574" s="55"/>
      <c r="T574" s="55"/>
    </row>
    <row r="575" spans="2:20" s="99" customFormat="1" x14ac:dyDescent="0.25">
      <c r="B575" s="58"/>
      <c r="C575" s="96"/>
      <c r="E575" s="57"/>
      <c r="F575" s="55"/>
      <c r="G575" s="55"/>
      <c r="H575" s="55"/>
      <c r="I575" s="59"/>
      <c r="J575" s="59"/>
      <c r="K575" s="55"/>
      <c r="L575" s="55"/>
      <c r="M575" s="55"/>
      <c r="N575" s="55"/>
      <c r="O575" s="55"/>
      <c r="P575" s="55"/>
      <c r="Q575" s="55"/>
      <c r="R575" s="55"/>
      <c r="S575" s="55"/>
      <c r="T575" s="55"/>
    </row>
    <row r="576" spans="2:20" s="99" customFormat="1" x14ac:dyDescent="0.25">
      <c r="B576" s="58"/>
      <c r="C576" s="96"/>
      <c r="E576" s="57"/>
      <c r="F576" s="55"/>
      <c r="G576" s="55"/>
      <c r="H576" s="55"/>
      <c r="I576" s="59"/>
      <c r="J576" s="59"/>
      <c r="K576" s="55"/>
      <c r="L576" s="55"/>
      <c r="M576" s="55"/>
      <c r="N576" s="55"/>
      <c r="O576" s="55"/>
      <c r="P576" s="55"/>
      <c r="Q576" s="55"/>
      <c r="R576" s="55"/>
      <c r="S576" s="55"/>
      <c r="T576" s="55"/>
    </row>
    <row r="577" spans="2:20" s="99" customFormat="1" x14ac:dyDescent="0.25">
      <c r="B577" s="58"/>
      <c r="C577" s="96"/>
      <c r="E577" s="57"/>
      <c r="F577" s="55"/>
      <c r="G577" s="55"/>
      <c r="H577" s="55"/>
      <c r="I577" s="59"/>
      <c r="J577" s="59"/>
      <c r="K577" s="55"/>
      <c r="L577" s="55"/>
      <c r="M577" s="55"/>
      <c r="N577" s="55"/>
      <c r="O577" s="55"/>
      <c r="P577" s="55"/>
      <c r="Q577" s="55"/>
      <c r="R577" s="55"/>
      <c r="S577" s="55"/>
      <c r="T577" s="55"/>
    </row>
    <row r="578" spans="2:20" s="99" customFormat="1" x14ac:dyDescent="0.25">
      <c r="B578" s="58"/>
      <c r="C578" s="96"/>
      <c r="E578" s="57"/>
      <c r="F578" s="55"/>
      <c r="G578" s="55"/>
      <c r="H578" s="55"/>
      <c r="I578" s="59"/>
      <c r="J578" s="59"/>
      <c r="K578" s="55"/>
      <c r="L578" s="55"/>
      <c r="M578" s="55"/>
      <c r="N578" s="55"/>
      <c r="O578" s="55"/>
      <c r="P578" s="55"/>
      <c r="Q578" s="55"/>
      <c r="R578" s="55"/>
      <c r="S578" s="55"/>
      <c r="T578" s="55"/>
    </row>
    <row r="579" spans="2:20" s="99" customFormat="1" x14ac:dyDescent="0.25">
      <c r="B579" s="58"/>
      <c r="C579" s="96"/>
      <c r="E579" s="57"/>
      <c r="F579" s="55"/>
      <c r="G579" s="55"/>
      <c r="H579" s="55"/>
      <c r="I579" s="59"/>
      <c r="J579" s="59"/>
      <c r="K579" s="55"/>
      <c r="L579" s="55"/>
      <c r="M579" s="55"/>
      <c r="N579" s="55"/>
      <c r="O579" s="55"/>
      <c r="P579" s="55"/>
      <c r="Q579" s="55"/>
      <c r="R579" s="55"/>
      <c r="S579" s="55"/>
      <c r="T579" s="55"/>
    </row>
    <row r="580" spans="2:20" s="99" customFormat="1" x14ac:dyDescent="0.25">
      <c r="B580" s="58"/>
      <c r="C580" s="96"/>
      <c r="E580" s="57"/>
      <c r="F580" s="55"/>
      <c r="G580" s="55"/>
      <c r="H580" s="55"/>
      <c r="I580" s="59"/>
      <c r="J580" s="59"/>
      <c r="K580" s="55"/>
      <c r="L580" s="55"/>
      <c r="M580" s="55"/>
      <c r="N580" s="55"/>
      <c r="O580" s="55"/>
      <c r="P580" s="55"/>
      <c r="Q580" s="55"/>
      <c r="R580" s="55"/>
      <c r="S580" s="55"/>
      <c r="T580" s="55"/>
    </row>
    <row r="581" spans="2:20" s="99" customFormat="1" x14ac:dyDescent="0.25">
      <c r="B581" s="58"/>
      <c r="C581" s="96"/>
      <c r="E581" s="57"/>
      <c r="F581" s="55"/>
      <c r="G581" s="55"/>
      <c r="H581" s="55"/>
      <c r="I581" s="59"/>
      <c r="J581" s="59"/>
      <c r="K581" s="55"/>
      <c r="L581" s="55"/>
      <c r="M581" s="55"/>
      <c r="N581" s="55"/>
      <c r="O581" s="55"/>
      <c r="P581" s="55"/>
      <c r="Q581" s="55"/>
      <c r="R581" s="55"/>
      <c r="S581" s="55"/>
      <c r="T581" s="55"/>
    </row>
    <row r="582" spans="2:20" s="99" customFormat="1" x14ac:dyDescent="0.25">
      <c r="B582" s="58"/>
      <c r="C582" s="96"/>
      <c r="E582" s="57"/>
      <c r="F582" s="55"/>
      <c r="G582" s="55"/>
      <c r="H582" s="55"/>
      <c r="I582" s="59"/>
      <c r="J582" s="59"/>
      <c r="K582" s="55"/>
      <c r="L582" s="55"/>
      <c r="M582" s="55"/>
      <c r="N582" s="55"/>
      <c r="O582" s="55"/>
      <c r="P582" s="55"/>
      <c r="Q582" s="55"/>
      <c r="R582" s="55"/>
      <c r="S582" s="55"/>
      <c r="T582" s="55"/>
    </row>
    <row r="583" spans="2:20" s="99" customFormat="1" x14ac:dyDescent="0.25">
      <c r="B583" s="58"/>
      <c r="C583" s="96"/>
      <c r="E583" s="57"/>
      <c r="F583" s="55"/>
      <c r="G583" s="55"/>
      <c r="H583" s="55"/>
      <c r="I583" s="59"/>
      <c r="J583" s="59"/>
      <c r="K583" s="55"/>
      <c r="L583" s="55"/>
      <c r="M583" s="55"/>
      <c r="N583" s="55"/>
      <c r="O583" s="55"/>
      <c r="P583" s="55"/>
      <c r="Q583" s="55"/>
      <c r="R583" s="55"/>
      <c r="S583" s="55"/>
      <c r="T583" s="55"/>
    </row>
    <row r="584" spans="2:20" s="99" customFormat="1" x14ac:dyDescent="0.25">
      <c r="B584" s="58"/>
      <c r="C584" s="96"/>
      <c r="E584" s="57"/>
      <c r="F584" s="55"/>
      <c r="G584" s="55"/>
      <c r="H584" s="55"/>
      <c r="I584" s="59"/>
      <c r="J584" s="59"/>
      <c r="K584" s="55"/>
      <c r="L584" s="55"/>
      <c r="M584" s="55"/>
      <c r="N584" s="55"/>
      <c r="O584" s="55"/>
      <c r="P584" s="55"/>
      <c r="Q584" s="55"/>
      <c r="R584" s="55"/>
      <c r="S584" s="55"/>
      <c r="T584" s="55"/>
    </row>
    <row r="585" spans="2:20" s="99" customFormat="1" x14ac:dyDescent="0.25">
      <c r="B585" s="58"/>
      <c r="C585" s="96"/>
      <c r="E585" s="57"/>
      <c r="F585" s="55"/>
      <c r="G585" s="55"/>
      <c r="H585" s="55"/>
      <c r="I585" s="59"/>
      <c r="J585" s="59"/>
      <c r="K585" s="55"/>
      <c r="L585" s="55"/>
      <c r="M585" s="55"/>
      <c r="N585" s="55"/>
      <c r="O585" s="55"/>
      <c r="P585" s="55"/>
      <c r="Q585" s="55"/>
      <c r="R585" s="55"/>
      <c r="S585" s="55"/>
      <c r="T585" s="55"/>
    </row>
    <row r="586" spans="2:20" s="99" customFormat="1" x14ac:dyDescent="0.25">
      <c r="B586" s="58"/>
      <c r="C586" s="96"/>
      <c r="E586" s="57"/>
      <c r="F586" s="55"/>
      <c r="G586" s="55"/>
      <c r="H586" s="55"/>
      <c r="I586" s="59"/>
      <c r="J586" s="59"/>
      <c r="K586" s="55"/>
      <c r="L586" s="55"/>
      <c r="M586" s="55"/>
      <c r="N586" s="55"/>
      <c r="O586" s="55"/>
      <c r="P586" s="55"/>
      <c r="Q586" s="55"/>
      <c r="R586" s="55"/>
      <c r="S586" s="55"/>
      <c r="T586" s="55"/>
    </row>
    <row r="587" spans="2:20" s="99" customFormat="1" x14ac:dyDescent="0.25">
      <c r="B587" s="58"/>
      <c r="C587" s="96"/>
      <c r="E587" s="57"/>
      <c r="F587" s="55"/>
      <c r="G587" s="55"/>
      <c r="H587" s="55"/>
      <c r="I587" s="59"/>
      <c r="J587" s="59"/>
      <c r="K587" s="55"/>
      <c r="L587" s="55"/>
      <c r="M587" s="55"/>
      <c r="N587" s="55"/>
      <c r="O587" s="55"/>
      <c r="P587" s="55"/>
      <c r="Q587" s="55"/>
      <c r="R587" s="55"/>
      <c r="S587" s="55"/>
      <c r="T587" s="55"/>
    </row>
    <row r="588" spans="2:20" s="99" customFormat="1" x14ac:dyDescent="0.25">
      <c r="B588" s="58"/>
      <c r="C588" s="96"/>
      <c r="E588" s="57"/>
      <c r="F588" s="55"/>
      <c r="G588" s="55"/>
      <c r="H588" s="55"/>
      <c r="I588" s="59"/>
      <c r="J588" s="59"/>
      <c r="K588" s="55"/>
      <c r="L588" s="55"/>
      <c r="M588" s="55"/>
      <c r="N588" s="55"/>
      <c r="O588" s="55"/>
      <c r="P588" s="55"/>
      <c r="Q588" s="55"/>
      <c r="R588" s="55"/>
      <c r="S588" s="55"/>
      <c r="T588" s="55"/>
    </row>
    <row r="589" spans="2:20" s="99" customFormat="1" x14ac:dyDescent="0.25">
      <c r="B589" s="58"/>
      <c r="C589" s="96"/>
      <c r="E589" s="57"/>
      <c r="F589" s="55"/>
      <c r="G589" s="55"/>
      <c r="H589" s="55"/>
      <c r="I589" s="59"/>
      <c r="J589" s="59"/>
      <c r="K589" s="55"/>
      <c r="L589" s="55"/>
      <c r="M589" s="55"/>
      <c r="N589" s="55"/>
      <c r="O589" s="55"/>
      <c r="P589" s="55"/>
      <c r="Q589" s="55"/>
      <c r="R589" s="55"/>
      <c r="S589" s="55"/>
      <c r="T589" s="55"/>
    </row>
    <row r="590" spans="2:20" s="99" customFormat="1" x14ac:dyDescent="0.25">
      <c r="B590" s="58"/>
      <c r="C590" s="96"/>
      <c r="E590" s="57"/>
      <c r="F590" s="55"/>
      <c r="G590" s="55"/>
      <c r="H590" s="55"/>
      <c r="I590" s="59"/>
      <c r="J590" s="59"/>
      <c r="K590" s="55"/>
      <c r="L590" s="55"/>
      <c r="M590" s="55"/>
      <c r="N590" s="55"/>
      <c r="O590" s="55"/>
      <c r="P590" s="55"/>
      <c r="Q590" s="55"/>
      <c r="R590" s="55"/>
      <c r="S590" s="55"/>
      <c r="T590" s="55"/>
    </row>
    <row r="591" spans="2:20" s="99" customFormat="1" x14ac:dyDescent="0.25">
      <c r="B591" s="58"/>
      <c r="C591" s="96"/>
      <c r="E591" s="57"/>
      <c r="F591" s="55"/>
      <c r="G591" s="55"/>
      <c r="H591" s="55"/>
      <c r="I591" s="59"/>
      <c r="J591" s="59"/>
      <c r="K591" s="55"/>
      <c r="L591" s="55"/>
      <c r="M591" s="55"/>
      <c r="N591" s="55"/>
      <c r="O591" s="55"/>
      <c r="P591" s="55"/>
      <c r="Q591" s="55"/>
      <c r="R591" s="55"/>
      <c r="S591" s="55"/>
      <c r="T591" s="55"/>
    </row>
    <row r="592" spans="2:20" s="99" customFormat="1" x14ac:dyDescent="0.25">
      <c r="B592" s="58"/>
      <c r="C592" s="96"/>
      <c r="E592" s="57"/>
      <c r="F592" s="55"/>
      <c r="G592" s="55"/>
      <c r="H592" s="55"/>
      <c r="I592" s="59"/>
      <c r="J592" s="59"/>
      <c r="K592" s="55"/>
      <c r="L592" s="55"/>
      <c r="M592" s="55"/>
      <c r="N592" s="55"/>
      <c r="O592" s="55"/>
      <c r="P592" s="55"/>
      <c r="Q592" s="55"/>
      <c r="R592" s="55"/>
      <c r="S592" s="55"/>
      <c r="T592" s="55"/>
    </row>
    <row r="593" spans="2:20" s="99" customFormat="1" x14ac:dyDescent="0.25">
      <c r="B593" s="58"/>
      <c r="C593" s="96"/>
      <c r="E593" s="57"/>
      <c r="F593" s="55"/>
      <c r="G593" s="55"/>
      <c r="H593" s="55"/>
      <c r="I593" s="59"/>
      <c r="J593" s="59"/>
      <c r="K593" s="55"/>
      <c r="L593" s="55"/>
      <c r="M593" s="55"/>
      <c r="N593" s="55"/>
      <c r="O593" s="55"/>
      <c r="P593" s="55"/>
      <c r="Q593" s="55"/>
      <c r="R593" s="55"/>
      <c r="S593" s="55"/>
      <c r="T593" s="55"/>
    </row>
    <row r="594" spans="2:20" s="99" customFormat="1" x14ac:dyDescent="0.25">
      <c r="B594" s="58"/>
      <c r="C594" s="96"/>
      <c r="E594" s="57"/>
      <c r="F594" s="55"/>
      <c r="G594" s="55"/>
      <c r="H594" s="55"/>
      <c r="I594" s="59"/>
      <c r="J594" s="59"/>
      <c r="K594" s="55"/>
      <c r="L594" s="55"/>
      <c r="M594" s="55"/>
      <c r="N594" s="55"/>
      <c r="O594" s="55"/>
      <c r="P594" s="55"/>
      <c r="Q594" s="55"/>
      <c r="R594" s="55"/>
      <c r="S594" s="55"/>
      <c r="T594" s="55"/>
    </row>
    <row r="595" spans="2:20" s="99" customFormat="1" x14ac:dyDescent="0.25">
      <c r="B595" s="58"/>
      <c r="C595" s="96"/>
      <c r="E595" s="57"/>
      <c r="F595" s="55"/>
      <c r="G595" s="55"/>
      <c r="H595" s="55"/>
      <c r="I595" s="59"/>
      <c r="J595" s="59"/>
      <c r="K595" s="55"/>
      <c r="L595" s="55"/>
      <c r="M595" s="55"/>
      <c r="N595" s="55"/>
      <c r="O595" s="55"/>
      <c r="P595" s="55"/>
      <c r="Q595" s="55"/>
      <c r="R595" s="55"/>
      <c r="S595" s="55"/>
      <c r="T595" s="55"/>
    </row>
    <row r="596" spans="2:20" s="99" customFormat="1" x14ac:dyDescent="0.25">
      <c r="B596" s="58"/>
      <c r="C596" s="96"/>
      <c r="E596" s="57"/>
      <c r="F596" s="55"/>
      <c r="G596" s="55"/>
      <c r="H596" s="55"/>
      <c r="I596" s="59"/>
      <c r="J596" s="59"/>
      <c r="K596" s="55"/>
      <c r="L596" s="55"/>
      <c r="M596" s="55"/>
      <c r="N596" s="55"/>
      <c r="O596" s="55"/>
      <c r="P596" s="55"/>
      <c r="Q596" s="55"/>
      <c r="R596" s="55"/>
      <c r="S596" s="55"/>
      <c r="T596" s="55"/>
    </row>
    <row r="597" spans="2:20" s="99" customFormat="1" x14ac:dyDescent="0.25">
      <c r="B597" s="58"/>
      <c r="C597" s="96"/>
      <c r="E597" s="57"/>
      <c r="F597" s="55"/>
      <c r="G597" s="55"/>
      <c r="H597" s="55"/>
      <c r="I597" s="59"/>
      <c r="J597" s="59"/>
      <c r="K597" s="55"/>
      <c r="L597" s="55"/>
      <c r="M597" s="55"/>
      <c r="N597" s="55"/>
      <c r="O597" s="55"/>
      <c r="P597" s="55"/>
      <c r="Q597" s="55"/>
      <c r="R597" s="55"/>
      <c r="S597" s="55"/>
      <c r="T597" s="55"/>
    </row>
    <row r="598" spans="2:20" s="99" customFormat="1" x14ac:dyDescent="0.25">
      <c r="B598" s="58"/>
      <c r="C598" s="96"/>
      <c r="E598" s="57"/>
      <c r="F598" s="55"/>
      <c r="G598" s="55"/>
      <c r="H598" s="55"/>
      <c r="I598" s="59"/>
      <c r="J598" s="59"/>
      <c r="K598" s="55"/>
      <c r="L598" s="55"/>
      <c r="M598" s="55"/>
      <c r="N598" s="55"/>
      <c r="O598" s="55"/>
      <c r="P598" s="55"/>
      <c r="Q598" s="55"/>
      <c r="R598" s="55"/>
      <c r="S598" s="55"/>
      <c r="T598" s="55"/>
    </row>
    <row r="599" spans="2:20" s="99" customFormat="1" x14ac:dyDescent="0.25">
      <c r="B599" s="58"/>
      <c r="C599" s="96"/>
      <c r="E599" s="57"/>
      <c r="F599" s="55"/>
      <c r="G599" s="55"/>
      <c r="H599" s="55"/>
      <c r="I599" s="59"/>
      <c r="J599" s="59"/>
      <c r="K599" s="55"/>
      <c r="L599" s="55"/>
      <c r="M599" s="55"/>
      <c r="N599" s="55"/>
      <c r="O599" s="55"/>
      <c r="P599" s="55"/>
      <c r="Q599" s="55"/>
      <c r="R599" s="55"/>
      <c r="S599" s="55"/>
      <c r="T599" s="55"/>
    </row>
    <row r="600" spans="2:20" s="99" customFormat="1" x14ac:dyDescent="0.25">
      <c r="B600" s="58"/>
      <c r="C600" s="96"/>
      <c r="E600" s="57"/>
      <c r="F600" s="55"/>
      <c r="G600" s="55"/>
      <c r="H600" s="55"/>
      <c r="I600" s="59"/>
      <c r="J600" s="59"/>
      <c r="K600" s="55"/>
      <c r="L600" s="55"/>
      <c r="M600" s="55"/>
      <c r="N600" s="55"/>
      <c r="O600" s="55"/>
      <c r="P600" s="55"/>
      <c r="Q600" s="55"/>
      <c r="R600" s="55"/>
      <c r="S600" s="55"/>
      <c r="T600" s="55"/>
    </row>
    <row r="601" spans="2:20" s="99" customFormat="1" x14ac:dyDescent="0.25">
      <c r="B601" s="58"/>
      <c r="C601" s="96"/>
      <c r="E601" s="57"/>
      <c r="F601" s="55"/>
      <c r="G601" s="55"/>
      <c r="H601" s="55"/>
      <c r="I601" s="59"/>
      <c r="J601" s="59"/>
      <c r="K601" s="55"/>
      <c r="L601" s="55"/>
      <c r="M601" s="55"/>
      <c r="N601" s="55"/>
      <c r="O601" s="55"/>
      <c r="P601" s="55"/>
      <c r="Q601" s="55"/>
      <c r="R601" s="55"/>
      <c r="S601" s="55"/>
      <c r="T601" s="55"/>
    </row>
    <row r="602" spans="2:20" s="99" customFormat="1" x14ac:dyDescent="0.25">
      <c r="B602" s="58"/>
      <c r="C602" s="96"/>
      <c r="E602" s="57"/>
      <c r="F602" s="55"/>
      <c r="G602" s="55"/>
      <c r="H602" s="55"/>
      <c r="I602" s="59"/>
      <c r="J602" s="59"/>
      <c r="K602" s="55"/>
      <c r="L602" s="55"/>
      <c r="M602" s="55"/>
      <c r="N602" s="55"/>
      <c r="O602" s="55"/>
      <c r="P602" s="55"/>
      <c r="Q602" s="55"/>
      <c r="R602" s="55"/>
      <c r="S602" s="55"/>
      <c r="T602" s="55"/>
    </row>
  </sheetData>
  <mergeCells count="4">
    <mergeCell ref="K1:M1"/>
    <mergeCell ref="K3:M4"/>
    <mergeCell ref="K7:M8"/>
    <mergeCell ref="K9:M9"/>
  </mergeCells>
  <conditionalFormatting sqref="C3:E199">
    <cfRule type="expression" dxfId="236" priority="3">
      <formula>AND($D3&gt;0)</formula>
    </cfRule>
  </conditionalFormatting>
  <conditionalFormatting sqref="F3:F199">
    <cfRule type="containsText" dxfId="235" priority="4" operator="containsText" text="NON">
      <formula>NOT(ISERROR(SEARCH("NON",F3)))</formula>
    </cfRule>
    <cfRule type="containsText" dxfId="234" priority="5" operator="containsText" text="OUI">
      <formula>NOT(ISERROR(SEARCH("OUI",F3)))</formula>
    </cfRule>
  </conditionalFormatting>
  <conditionalFormatting sqref="H3:H199">
    <cfRule type="expression" dxfId="233" priority="2">
      <formula>AND($H3&gt;0)</formula>
    </cfRule>
  </conditionalFormatting>
  <conditionalFormatting sqref="I3:I199">
    <cfRule type="expression" dxfId="232" priority="1">
      <formula>AND($I3&gt;0)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T602"/>
  <sheetViews>
    <sheetView showGridLines="0" zoomScaleNormal="100" workbookViewId="0"/>
  </sheetViews>
  <sheetFormatPr baseColWidth="10" defaultColWidth="11.42578125" defaultRowHeight="15" x14ac:dyDescent="0.25"/>
  <cols>
    <col min="1" max="1" width="3.140625" style="5" customWidth="1"/>
    <col min="2" max="2" width="9" style="4" customWidth="1"/>
    <col min="3" max="3" width="42.28515625" style="97" customWidth="1"/>
    <col min="4" max="4" width="8.28515625" style="99" customWidth="1"/>
    <col min="5" max="5" width="8.7109375" style="4" customWidth="1"/>
    <col min="6" max="6" width="14" style="5" customWidth="1"/>
    <col min="7" max="7" width="4.28515625" style="5" customWidth="1"/>
    <col min="8" max="8" width="8.85546875" style="55" customWidth="1"/>
    <col min="9" max="9" width="7.7109375" style="59" customWidth="1"/>
    <col min="10" max="10" width="6" style="24" customWidth="1"/>
    <col min="11" max="11" width="4.7109375" style="5" customWidth="1"/>
    <col min="12" max="12" width="2.7109375" style="5" customWidth="1"/>
    <col min="13" max="13" width="4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95"/>
      <c r="D1" s="98"/>
      <c r="E1" s="57"/>
      <c r="F1" s="55"/>
      <c r="G1" s="55"/>
      <c r="I1" s="56"/>
      <c r="J1" s="56"/>
      <c r="K1" s="192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181" t="s">
        <v>24</v>
      </c>
      <c r="C2" s="93" t="s">
        <v>25</v>
      </c>
      <c r="D2" s="93" t="s">
        <v>26</v>
      </c>
      <c r="E2" s="93" t="s">
        <v>27</v>
      </c>
      <c r="F2" s="92" t="s">
        <v>28</v>
      </c>
      <c r="G2"/>
      <c r="H2" s="129" t="s">
        <v>29</v>
      </c>
      <c r="I2" s="130" t="s">
        <v>30</v>
      </c>
      <c r="J2"/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4.45" customHeight="1" x14ac:dyDescent="0.25">
      <c r="B3" s="105">
        <v>1</v>
      </c>
      <c r="C3" s="173" t="s">
        <v>788</v>
      </c>
      <c r="D3" s="107">
        <v>1</v>
      </c>
      <c r="E3" s="108" t="s">
        <v>50</v>
      </c>
      <c r="F3" s="131" t="str">
        <f>IF(NOT(TenebresSurInnistrad[[#This Row],[Qu.]]&gt;=1),"OUI","NON")</f>
        <v>NON</v>
      </c>
      <c r="G3" s="1"/>
      <c r="H3" s="137">
        <f>IF(TenebresSurInnistrad[[#This Row],[Qu.]]-1&lt;0,0,TenebresSurInnistrad[[#This Row],[Qu.]]-1)</f>
        <v>0</v>
      </c>
      <c r="I3" s="138"/>
      <c r="J3" s="1"/>
      <c r="K3" s="193" t="s">
        <v>33</v>
      </c>
      <c r="L3" s="193"/>
      <c r="M3" s="193"/>
      <c r="N3" s="55"/>
      <c r="O3" s="55"/>
      <c r="P3" s="55"/>
      <c r="Q3" s="55"/>
      <c r="R3" s="55"/>
      <c r="S3" s="55"/>
      <c r="T3" s="55"/>
    </row>
    <row r="4" spans="2:20" ht="14.45" customHeight="1" x14ac:dyDescent="0.25">
      <c r="B4" s="109">
        <v>2</v>
      </c>
      <c r="C4" s="174" t="s">
        <v>789</v>
      </c>
      <c r="D4" s="107">
        <v>1</v>
      </c>
      <c r="E4" s="112" t="s">
        <v>50</v>
      </c>
      <c r="F4" s="132" t="str">
        <f>IF(NOT(TenebresSurInnistrad[[#This Row],[Qu.]]&gt;=1),"OUI","NON")</f>
        <v>NON</v>
      </c>
      <c r="G4" s="1"/>
      <c r="H4" s="139">
        <f>IF(TenebresSurInnistrad[[#This Row],[Qu.]]-1&lt;0,0,TenebresSurInnistrad[[#This Row],[Qu.]]-1)</f>
        <v>0</v>
      </c>
      <c r="I4" s="123"/>
      <c r="J4" s="1"/>
      <c r="K4" s="194"/>
      <c r="L4" s="194"/>
      <c r="M4" s="194"/>
      <c r="N4" s="55"/>
      <c r="O4" s="55"/>
      <c r="P4" s="55"/>
      <c r="Q4" s="55"/>
      <c r="R4" s="55"/>
      <c r="S4"/>
      <c r="T4" s="15"/>
    </row>
    <row r="5" spans="2:20" ht="14.25" customHeight="1" x14ac:dyDescent="0.25">
      <c r="B5" s="113">
        <v>3</v>
      </c>
      <c r="C5" s="175" t="s">
        <v>790</v>
      </c>
      <c r="D5" s="107">
        <v>1</v>
      </c>
      <c r="E5" s="112" t="s">
        <v>32</v>
      </c>
      <c r="F5" s="132" t="str">
        <f>IF(NOT(TenebresSurInnistrad[[#This Row],[Qu.]]&gt;=1),"OUI","NON")</f>
        <v>NON</v>
      </c>
      <c r="G5" s="1"/>
      <c r="H5" s="139">
        <f>IF(TenebresSurInnistrad[[#This Row],[Qu.]]-1&lt;0,0,TenebresSurInnistrad[[#This Row],[Qu.]]-1)</f>
        <v>0</v>
      </c>
      <c r="I5" s="140"/>
      <c r="J5" s="18"/>
      <c r="K5" s="167">
        <f>COUNTIF(D3:D317,"&gt;0")</f>
        <v>315</v>
      </c>
      <c r="L5" s="101" t="s">
        <v>37</v>
      </c>
      <c r="M5" s="167">
        <f>COUNTA(C3:C317)</f>
        <v>315</v>
      </c>
      <c r="N5" s="55"/>
      <c r="O5" s="179"/>
      <c r="P5" s="55"/>
      <c r="Q5" s="55"/>
      <c r="R5" s="55"/>
      <c r="S5" s="16"/>
      <c r="T5" s="17"/>
    </row>
    <row r="6" spans="2:20" ht="14.45" customHeight="1" x14ac:dyDescent="0.25">
      <c r="B6" s="113">
        <v>4</v>
      </c>
      <c r="C6" s="175" t="s">
        <v>791</v>
      </c>
      <c r="D6" s="107">
        <v>1</v>
      </c>
      <c r="E6" s="112" t="s">
        <v>32</v>
      </c>
      <c r="F6" s="132" t="str">
        <f>IF(NOT(TenebresSurInnistrad[[#This Row],[Qu.]]&gt;=1),"OUI","NON")</f>
        <v>NON</v>
      </c>
      <c r="G6" s="1"/>
      <c r="H6" s="139">
        <f>IF(TenebresSurInnistrad[[#This Row],[Qu.]]-1&lt;0,0,TenebresSurInnistrad[[#This Row],[Qu.]]-1)</f>
        <v>0</v>
      </c>
      <c r="I6" s="141"/>
      <c r="J6" s="13"/>
      <c r="K6" s="55"/>
      <c r="L6" s="55"/>
      <c r="M6" s="55"/>
      <c r="N6" s="55"/>
      <c r="O6" s="55"/>
      <c r="P6" s="55"/>
      <c r="Q6" s="55"/>
      <c r="R6" s="55"/>
      <c r="S6" s="55"/>
      <c r="T6" s="55"/>
    </row>
    <row r="7" spans="2:20" ht="14.45" customHeight="1" x14ac:dyDescent="0.25">
      <c r="B7" s="109">
        <v>5</v>
      </c>
      <c r="C7" s="174" t="s">
        <v>792</v>
      </c>
      <c r="D7" s="107">
        <v>1</v>
      </c>
      <c r="E7" s="112" t="s">
        <v>39</v>
      </c>
      <c r="F7" s="132" t="str">
        <f>IF(NOT(TenebresSurInnistrad[[#This Row],[Qu.]]&gt;=1),"OUI","NON")</f>
        <v>NON</v>
      </c>
      <c r="G7" s="1"/>
      <c r="H7" s="139">
        <f>IF(TenebresSurInnistrad[[#This Row],[Qu.]]-1&lt;0,0,TenebresSurInnistrad[[#This Row],[Qu.]]-1)</f>
        <v>0</v>
      </c>
      <c r="I7" s="141"/>
      <c r="J7" s="13"/>
      <c r="K7" s="193" t="s">
        <v>0</v>
      </c>
      <c r="L7" s="193"/>
      <c r="M7" s="193"/>
      <c r="N7"/>
      <c r="O7"/>
      <c r="P7" s="55"/>
      <c r="Q7" s="55"/>
      <c r="R7" s="55"/>
      <c r="S7" s="55"/>
      <c r="T7" s="55"/>
    </row>
    <row r="8" spans="2:20" ht="14.45" customHeight="1" x14ac:dyDescent="0.25">
      <c r="B8" s="109">
        <v>6</v>
      </c>
      <c r="C8" s="174" t="s">
        <v>793</v>
      </c>
      <c r="D8" s="107">
        <v>1</v>
      </c>
      <c r="E8" s="112" t="s">
        <v>36</v>
      </c>
      <c r="F8" s="132" t="str">
        <f>IF(NOT(TenebresSurInnistrad[[#This Row],[Qu.]]&gt;=1),"OUI","NON")</f>
        <v>NON</v>
      </c>
      <c r="G8" s="1"/>
      <c r="H8" s="139">
        <f>IF(TenebresSurInnistrad[[#This Row],[Qu.]]-1&lt;0,0,TenebresSurInnistrad[[#This Row],[Qu.]]-1)</f>
        <v>0</v>
      </c>
      <c r="I8" s="141">
        <v>1</v>
      </c>
      <c r="J8" s="13"/>
      <c r="K8" s="193"/>
      <c r="L8" s="193"/>
      <c r="M8" s="193"/>
      <c r="N8"/>
      <c r="O8"/>
      <c r="P8" s="55"/>
      <c r="Q8" s="55"/>
      <c r="R8" s="55"/>
      <c r="S8" s="55"/>
      <c r="T8" s="55"/>
    </row>
    <row r="9" spans="2:20" ht="15.75" customHeight="1" x14ac:dyDescent="0.25">
      <c r="B9" s="109">
        <v>7</v>
      </c>
      <c r="C9" s="174" t="s">
        <v>794</v>
      </c>
      <c r="D9" s="107">
        <v>1</v>
      </c>
      <c r="E9" s="112" t="s">
        <v>36</v>
      </c>
      <c r="F9" s="132" t="str">
        <f>IF(NOT(TenebresSurInnistrad[[#This Row],[Qu.]]&gt;=1),"OUI","NON")</f>
        <v>NON</v>
      </c>
      <c r="G9" s="1"/>
      <c r="H9" s="139">
        <f>IF(TenebresSurInnistrad[[#This Row],[Qu.]]-1&lt;0,0,TenebresSurInnistrad[[#This Row],[Qu.]]-1)</f>
        <v>0</v>
      </c>
      <c r="I9" s="141">
        <v>1</v>
      </c>
      <c r="J9" s="13"/>
      <c r="K9" s="196">
        <f>COUNTIF(D3:D317,"&gt;0")/COUNTA(C3:C317)</f>
        <v>1</v>
      </c>
      <c r="L9" s="195"/>
      <c r="M9" s="195"/>
      <c r="N9"/>
      <c r="O9"/>
      <c r="P9" s="55"/>
      <c r="Q9" s="55"/>
      <c r="R9" s="55"/>
      <c r="S9" s="55"/>
      <c r="T9" s="55"/>
    </row>
    <row r="10" spans="2:20" x14ac:dyDescent="0.25">
      <c r="B10" s="115">
        <v>8</v>
      </c>
      <c r="C10" s="176" t="s">
        <v>795</v>
      </c>
      <c r="D10" s="107">
        <v>1</v>
      </c>
      <c r="E10" s="112" t="s">
        <v>50</v>
      </c>
      <c r="F10" s="132" t="str">
        <f>IF(NOT(TenebresSurInnistrad[[#This Row],[Qu.]]&gt;=1),"OUI","NON")</f>
        <v>NON</v>
      </c>
      <c r="G10" s="1"/>
      <c r="H10" s="139">
        <f>IF(TenebresSurInnistrad[[#This Row],[Qu.]]-1&lt;0,0,TenebresSurInnistrad[[#This Row],[Qu.]]-1)</f>
        <v>0</v>
      </c>
      <c r="I10" s="141"/>
      <c r="J10" s="13"/>
      <c r="K10"/>
      <c r="L10"/>
      <c r="M10"/>
      <c r="N10"/>
      <c r="O10"/>
      <c r="P10" s="55"/>
      <c r="Q10" s="55"/>
      <c r="R10" s="55"/>
      <c r="S10" s="55"/>
      <c r="T10" s="55"/>
    </row>
    <row r="11" spans="2:20" x14ac:dyDescent="0.25">
      <c r="B11" s="113">
        <v>9</v>
      </c>
      <c r="C11" s="175" t="s">
        <v>796</v>
      </c>
      <c r="D11" s="107">
        <v>1</v>
      </c>
      <c r="E11" s="112" t="s">
        <v>32</v>
      </c>
      <c r="F11" s="132" t="str">
        <f>IF(NOT(TenebresSurInnistrad[[#This Row],[Qu.]]&gt;=1),"OUI","NON")</f>
        <v>NON</v>
      </c>
      <c r="G11" s="1"/>
      <c r="H11" s="139">
        <f>IF(TenebresSurInnistrad[[#This Row],[Qu.]]-1&lt;0,0,TenebresSurInnistrad[[#This Row],[Qu.]]-1)</f>
        <v>0</v>
      </c>
      <c r="I11" s="141"/>
      <c r="J11" s="13"/>
      <c r="K11"/>
      <c r="L11"/>
      <c r="M11"/>
      <c r="N11"/>
      <c r="O11"/>
      <c r="P11" s="55"/>
      <c r="Q11" s="55"/>
      <c r="R11" s="55"/>
      <c r="S11" s="55"/>
      <c r="T11" s="55"/>
    </row>
    <row r="12" spans="2:20" x14ac:dyDescent="0.25">
      <c r="B12" s="109">
        <v>10</v>
      </c>
      <c r="C12" s="174" t="s">
        <v>797</v>
      </c>
      <c r="D12" s="107">
        <v>1</v>
      </c>
      <c r="E12" s="112" t="s">
        <v>32</v>
      </c>
      <c r="F12" s="132" t="str">
        <f>IF(NOT(TenebresSurInnistrad[[#This Row],[Qu.]]&gt;=1),"OUI","NON")</f>
        <v>NON</v>
      </c>
      <c r="G12" s="1"/>
      <c r="H12" s="139">
        <f>IF(TenebresSurInnistrad[[#This Row],[Qu.]]-1&lt;0,0,TenebresSurInnistrad[[#This Row],[Qu.]]-1)</f>
        <v>0</v>
      </c>
      <c r="I12" s="141"/>
      <c r="J12" s="13"/>
      <c r="K12"/>
      <c r="L12"/>
      <c r="M12"/>
      <c r="N12" s="55"/>
      <c r="O12" s="55"/>
      <c r="P12" s="55"/>
      <c r="Q12" s="55"/>
      <c r="R12" s="55"/>
      <c r="S12" s="55"/>
      <c r="T12" s="55"/>
    </row>
    <row r="13" spans="2:20" x14ac:dyDescent="0.25">
      <c r="B13" s="113">
        <v>11</v>
      </c>
      <c r="C13" s="175" t="s">
        <v>798</v>
      </c>
      <c r="D13" s="107">
        <v>1</v>
      </c>
      <c r="E13" s="112" t="s">
        <v>32</v>
      </c>
      <c r="F13" s="132" t="str">
        <f>IF(NOT(TenebresSurInnistrad[[#This Row],[Qu.]]&gt;=1),"OUI","NON")</f>
        <v>NON</v>
      </c>
      <c r="G13" s="1"/>
      <c r="H13" s="139">
        <f>IF(TenebresSurInnistrad[[#This Row],[Qu.]]-1&lt;0,0,TenebresSurInnistrad[[#This Row],[Qu.]]-1)</f>
        <v>0</v>
      </c>
      <c r="I13" s="141"/>
      <c r="J13" s="13"/>
      <c r="K13"/>
      <c r="L13"/>
      <c r="M13"/>
      <c r="N13" s="55"/>
      <c r="O13" s="55"/>
      <c r="P13" s="55"/>
      <c r="Q13" s="55"/>
      <c r="R13" s="55"/>
      <c r="S13" s="55"/>
      <c r="T13" s="55"/>
    </row>
    <row r="14" spans="2:20" x14ac:dyDescent="0.25">
      <c r="B14" s="113">
        <v>12</v>
      </c>
      <c r="C14" s="175" t="s">
        <v>799</v>
      </c>
      <c r="D14" s="107">
        <v>1</v>
      </c>
      <c r="E14" s="112" t="s">
        <v>50</v>
      </c>
      <c r="F14" s="132" t="str">
        <f>IF(NOT(TenebresSurInnistrad[[#This Row],[Qu.]]&gt;=1),"OUI","NON")</f>
        <v>NON</v>
      </c>
      <c r="G14" s="1"/>
      <c r="H14" s="139">
        <f>IF(TenebresSurInnistrad[[#This Row],[Qu.]]-1&lt;0,0,TenebresSurInnistrad[[#This Row],[Qu.]]-1)</f>
        <v>0</v>
      </c>
      <c r="I14" s="141"/>
      <c r="J14" s="13"/>
      <c r="K14" s="55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113">
        <v>13</v>
      </c>
      <c r="C15" s="175" t="s">
        <v>800</v>
      </c>
      <c r="D15" s="107">
        <v>1</v>
      </c>
      <c r="E15" s="112" t="s">
        <v>39</v>
      </c>
      <c r="F15" s="132" t="str">
        <f>IF(NOT(TenebresSurInnistrad[[#This Row],[Qu.]]&gt;=1),"OUI","NON")</f>
        <v>NON</v>
      </c>
      <c r="G15" s="1"/>
      <c r="H15" s="139">
        <f>IF(TenebresSurInnistrad[[#This Row],[Qu.]]-1&lt;0,0,TenebresSurInnistrad[[#This Row],[Qu.]]-1)</f>
        <v>0</v>
      </c>
      <c r="I15" s="141"/>
      <c r="J15" s="13"/>
      <c r="K15" s="54"/>
      <c r="L15" s="54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115">
        <v>14</v>
      </c>
      <c r="C16" s="176" t="s">
        <v>801</v>
      </c>
      <c r="D16" s="107">
        <v>1</v>
      </c>
      <c r="E16" s="112" t="s">
        <v>32</v>
      </c>
      <c r="F16" s="132" t="str">
        <f>IF(NOT(TenebresSurInnistrad[[#This Row],[Qu.]]&gt;=1),"OUI","NON")</f>
        <v>NON</v>
      </c>
      <c r="G16" s="1"/>
      <c r="H16" s="139">
        <f>IF(TenebresSurInnistrad[[#This Row],[Qu.]]-1&lt;0,0,TenebresSurInnistrad[[#This Row],[Qu.]]-1)</f>
        <v>0</v>
      </c>
      <c r="I16" s="141"/>
      <c r="J16" s="13"/>
      <c r="K16" s="55"/>
      <c r="L16" s="55"/>
      <c r="M16" s="55"/>
      <c r="N16" s="55"/>
      <c r="O16" s="55"/>
      <c r="P16" s="55"/>
      <c r="Q16" s="55"/>
      <c r="R16" s="55"/>
      <c r="S16" s="55"/>
      <c r="T16" s="55"/>
    </row>
    <row r="17" spans="2:10" x14ac:dyDescent="0.25">
      <c r="B17" s="109">
        <v>15</v>
      </c>
      <c r="C17" s="174" t="s">
        <v>802</v>
      </c>
      <c r="D17" s="107">
        <v>1</v>
      </c>
      <c r="E17" s="112" t="s">
        <v>50</v>
      </c>
      <c r="F17" s="132" t="str">
        <f>IF(NOT(TenebresSurInnistrad[[#This Row],[Qu.]]&gt;=1),"OUI","NON")</f>
        <v>NON</v>
      </c>
      <c r="G17" s="1"/>
      <c r="H17" s="139">
        <f>IF(TenebresSurInnistrad[[#This Row],[Qu.]]-1&lt;0,0,TenebresSurInnistrad[[#This Row],[Qu.]]-1)</f>
        <v>0</v>
      </c>
      <c r="I17" s="141">
        <v>1</v>
      </c>
      <c r="J17" s="13"/>
    </row>
    <row r="18" spans="2:10" x14ac:dyDescent="0.25">
      <c r="B18" s="115">
        <v>16</v>
      </c>
      <c r="C18" s="176" t="s">
        <v>803</v>
      </c>
      <c r="D18" s="107">
        <v>1</v>
      </c>
      <c r="E18" s="112" t="s">
        <v>50</v>
      </c>
      <c r="F18" s="132" t="str">
        <f>IF(NOT(TenebresSurInnistrad[[#This Row],[Qu.]]&gt;=1),"OUI","NON")</f>
        <v>NON</v>
      </c>
      <c r="G18" s="1"/>
      <c r="H18" s="139">
        <f>IF(TenebresSurInnistrad[[#This Row],[Qu.]]-1&lt;0,0,TenebresSurInnistrad[[#This Row],[Qu.]]-1)</f>
        <v>0</v>
      </c>
      <c r="I18" s="141"/>
      <c r="J18" s="13"/>
    </row>
    <row r="19" spans="2:10" ht="15" customHeight="1" x14ac:dyDescent="0.25">
      <c r="B19" s="113">
        <v>17</v>
      </c>
      <c r="C19" s="175" t="s">
        <v>804</v>
      </c>
      <c r="D19" s="107">
        <v>1</v>
      </c>
      <c r="E19" s="112" t="s">
        <v>32</v>
      </c>
      <c r="F19" s="132" t="str">
        <f>IF(NOT(TenebresSurInnistrad[[#This Row],[Qu.]]&gt;=1),"OUI","NON")</f>
        <v>NON</v>
      </c>
      <c r="G19" s="1"/>
      <c r="H19" s="139">
        <f>IF(TenebresSurInnistrad[[#This Row],[Qu.]]-1&lt;0,0,TenebresSurInnistrad[[#This Row],[Qu.]]-1)</f>
        <v>0</v>
      </c>
      <c r="I19" s="141"/>
      <c r="J19" s="13"/>
    </row>
    <row r="20" spans="2:10" ht="15" customHeight="1" x14ac:dyDescent="0.25">
      <c r="B20" s="115">
        <v>18</v>
      </c>
      <c r="C20" s="176" t="s">
        <v>805</v>
      </c>
      <c r="D20" s="107">
        <v>1</v>
      </c>
      <c r="E20" s="112" t="s">
        <v>32</v>
      </c>
      <c r="F20" s="132" t="str">
        <f>IF(NOT(TenebresSurInnistrad[[#This Row],[Qu.]]&gt;=1),"OUI","NON")</f>
        <v>NON</v>
      </c>
      <c r="G20" s="1"/>
      <c r="H20" s="139">
        <f>IF(TenebresSurInnistrad[[#This Row],[Qu.]]-1&lt;0,0,TenebresSurInnistrad[[#This Row],[Qu.]]-1)</f>
        <v>0</v>
      </c>
      <c r="I20" s="141"/>
      <c r="J20" s="13"/>
    </row>
    <row r="21" spans="2:10" x14ac:dyDescent="0.25">
      <c r="B21" s="113">
        <v>19</v>
      </c>
      <c r="C21" s="175" t="s">
        <v>806</v>
      </c>
      <c r="D21" s="107">
        <v>1</v>
      </c>
      <c r="E21" s="112" t="s">
        <v>32</v>
      </c>
      <c r="F21" s="132" t="str">
        <f>IF(NOT(TenebresSurInnistrad[[#This Row],[Qu.]]&gt;=1),"OUI","NON")</f>
        <v>NON</v>
      </c>
      <c r="G21" s="1"/>
      <c r="H21" s="139">
        <f>IF(TenebresSurInnistrad[[#This Row],[Qu.]]-1&lt;0,0,TenebresSurInnistrad[[#This Row],[Qu.]]-1)</f>
        <v>0</v>
      </c>
      <c r="I21" s="141"/>
      <c r="J21" s="13"/>
    </row>
    <row r="22" spans="2:10" x14ac:dyDescent="0.25">
      <c r="B22" s="109">
        <v>20</v>
      </c>
      <c r="C22" s="174" t="s">
        <v>807</v>
      </c>
      <c r="D22" s="107">
        <v>1</v>
      </c>
      <c r="E22" s="112" t="s">
        <v>36</v>
      </c>
      <c r="F22" s="132" t="str">
        <f>IF(NOT(TenebresSurInnistrad[[#This Row],[Qu.]]&gt;=1),"OUI","NON")</f>
        <v>NON</v>
      </c>
      <c r="G22" s="1"/>
      <c r="H22" s="139">
        <f>IF(TenebresSurInnistrad[[#This Row],[Qu.]]-1&lt;0,0,TenebresSurInnistrad[[#This Row],[Qu.]]-1)</f>
        <v>0</v>
      </c>
      <c r="I22" s="141"/>
      <c r="J22" s="13"/>
    </row>
    <row r="23" spans="2:10" ht="15" customHeight="1" x14ac:dyDescent="0.25">
      <c r="B23" s="113">
        <v>21</v>
      </c>
      <c r="C23" s="175" t="s">
        <v>808</v>
      </c>
      <c r="D23" s="107">
        <v>1</v>
      </c>
      <c r="E23" s="112" t="s">
        <v>50</v>
      </c>
      <c r="F23" s="132" t="str">
        <f>IF(NOT(TenebresSurInnistrad[[#This Row],[Qu.]]&gt;=1),"OUI","NON")</f>
        <v>NON</v>
      </c>
      <c r="G23" s="1"/>
      <c r="H23" s="139">
        <f>IF(TenebresSurInnistrad[[#This Row],[Qu.]]-1&lt;0,0,TenebresSurInnistrad[[#This Row],[Qu.]]-1)</f>
        <v>0</v>
      </c>
      <c r="I23" s="141"/>
      <c r="J23" s="13"/>
    </row>
    <row r="24" spans="2:10" ht="15" customHeight="1" x14ac:dyDescent="0.25">
      <c r="B24" s="113">
        <v>22</v>
      </c>
      <c r="C24" s="175" t="s">
        <v>809</v>
      </c>
      <c r="D24" s="107">
        <v>1</v>
      </c>
      <c r="E24" s="112" t="s">
        <v>36</v>
      </c>
      <c r="F24" s="132" t="str">
        <f>IF(NOT(TenebresSurInnistrad[[#This Row],[Qu.]]&gt;=1),"OUI","NON")</f>
        <v>NON</v>
      </c>
      <c r="G24" s="1"/>
      <c r="H24" s="139">
        <f>IF(TenebresSurInnistrad[[#This Row],[Qu.]]-1&lt;0,0,TenebresSurInnistrad[[#This Row],[Qu.]]-1)</f>
        <v>0</v>
      </c>
      <c r="I24" s="141"/>
      <c r="J24" s="13"/>
    </row>
    <row r="25" spans="2:10" x14ac:dyDescent="0.25">
      <c r="B25" s="113">
        <v>23</v>
      </c>
      <c r="C25" s="175" t="s">
        <v>810</v>
      </c>
      <c r="D25" s="107">
        <v>1</v>
      </c>
      <c r="E25" s="117" t="s">
        <v>36</v>
      </c>
      <c r="F25" s="132" t="str">
        <f>IF(NOT(TenebresSurInnistrad[[#This Row],[Qu.]]&gt;=1),"OUI","NON")</f>
        <v>NON</v>
      </c>
      <c r="G25" s="1"/>
      <c r="H25" s="139">
        <f>IF(TenebresSurInnistrad[[#This Row],[Qu.]]-1&lt;0,0,TenebresSurInnistrad[[#This Row],[Qu.]]-1)</f>
        <v>0</v>
      </c>
      <c r="I25" s="141"/>
      <c r="J25" s="13"/>
    </row>
    <row r="26" spans="2:10" x14ac:dyDescent="0.25">
      <c r="B26" s="113">
        <v>24</v>
      </c>
      <c r="C26" s="175" t="s">
        <v>811</v>
      </c>
      <c r="D26" s="107">
        <v>1</v>
      </c>
      <c r="E26" s="112" t="s">
        <v>32</v>
      </c>
      <c r="F26" s="132" t="str">
        <f>IF(NOT(TenebresSurInnistrad[[#This Row],[Qu.]]&gt;=1),"OUI","NON")</f>
        <v>NON</v>
      </c>
      <c r="G26" s="1"/>
      <c r="H26" s="139">
        <f>IF(TenebresSurInnistrad[[#This Row],[Qu.]]-1&lt;0,0,TenebresSurInnistrad[[#This Row],[Qu.]]-1)</f>
        <v>0</v>
      </c>
      <c r="I26" s="141"/>
      <c r="J26" s="13"/>
    </row>
    <row r="27" spans="2:10" x14ac:dyDescent="0.25">
      <c r="B27" s="113">
        <v>25</v>
      </c>
      <c r="C27" s="175" t="s">
        <v>812</v>
      </c>
      <c r="D27" s="107">
        <v>1</v>
      </c>
      <c r="E27" s="112" t="s">
        <v>32</v>
      </c>
      <c r="F27" s="132" t="str">
        <f>IF(NOT(TenebresSurInnistrad[[#This Row],[Qu.]]&gt;=1),"OUI","NON")</f>
        <v>NON</v>
      </c>
      <c r="G27" s="1"/>
      <c r="H27" s="139">
        <f>IF(TenebresSurInnistrad[[#This Row],[Qu.]]-1&lt;0,0,TenebresSurInnistrad[[#This Row],[Qu.]]-1)</f>
        <v>0</v>
      </c>
      <c r="I27" s="141"/>
      <c r="J27" s="13"/>
    </row>
    <row r="28" spans="2:10" x14ac:dyDescent="0.25">
      <c r="B28" s="115">
        <v>26</v>
      </c>
      <c r="C28" s="176" t="s">
        <v>813</v>
      </c>
      <c r="D28" s="107">
        <v>1</v>
      </c>
      <c r="E28" s="112" t="s">
        <v>32</v>
      </c>
      <c r="F28" s="132" t="str">
        <f>IF(NOT(TenebresSurInnistrad[[#This Row],[Qu.]]&gt;=1),"OUI","NON")</f>
        <v>NON</v>
      </c>
      <c r="G28" s="1"/>
      <c r="H28" s="139">
        <f>IF(TenebresSurInnistrad[[#This Row],[Qu.]]-1&lt;0,0,TenebresSurInnistrad[[#This Row],[Qu.]]-1)</f>
        <v>0</v>
      </c>
      <c r="I28" s="141"/>
      <c r="J28" s="13"/>
    </row>
    <row r="29" spans="2:10" x14ac:dyDescent="0.25">
      <c r="B29" s="113">
        <v>27</v>
      </c>
      <c r="C29" s="175" t="s">
        <v>814</v>
      </c>
      <c r="D29" s="107">
        <v>1</v>
      </c>
      <c r="E29" s="112" t="s">
        <v>32</v>
      </c>
      <c r="F29" s="132" t="str">
        <f>IF(NOT(TenebresSurInnistrad[[#This Row],[Qu.]]&gt;=1),"OUI","NON")</f>
        <v>NON</v>
      </c>
      <c r="G29" s="1"/>
      <c r="H29" s="139">
        <f>IF(TenebresSurInnistrad[[#This Row],[Qu.]]-1&lt;0,0,TenebresSurInnistrad[[#This Row],[Qu.]]-1)</f>
        <v>0</v>
      </c>
      <c r="I29" s="141"/>
      <c r="J29" s="13"/>
    </row>
    <row r="30" spans="2:10" x14ac:dyDescent="0.25">
      <c r="B30" s="109">
        <v>28</v>
      </c>
      <c r="C30" s="174" t="s">
        <v>815</v>
      </c>
      <c r="D30" s="107">
        <v>1</v>
      </c>
      <c r="E30" s="112" t="s">
        <v>36</v>
      </c>
      <c r="F30" s="132" t="str">
        <f>IF(NOT(TenebresSurInnistrad[[#This Row],[Qu.]]&gt;=1),"OUI","NON")</f>
        <v>NON</v>
      </c>
      <c r="G30" s="1"/>
      <c r="H30" s="139">
        <f>IF(TenebresSurInnistrad[[#This Row],[Qu.]]-1&lt;0,0,TenebresSurInnistrad[[#This Row],[Qu.]]-1)</f>
        <v>0</v>
      </c>
      <c r="I30" s="141"/>
      <c r="J30" s="13"/>
    </row>
    <row r="31" spans="2:10" x14ac:dyDescent="0.25">
      <c r="B31" s="113">
        <v>29</v>
      </c>
      <c r="C31" s="175" t="s">
        <v>816</v>
      </c>
      <c r="D31" s="107">
        <v>1</v>
      </c>
      <c r="E31" s="112" t="s">
        <v>36</v>
      </c>
      <c r="F31" s="132" t="str">
        <f>IF(NOT(TenebresSurInnistrad[[#This Row],[Qu.]]&gt;=1),"OUI","NON")</f>
        <v>NON</v>
      </c>
      <c r="G31" s="1"/>
      <c r="H31" s="139">
        <f>IF(TenebresSurInnistrad[[#This Row],[Qu.]]-1&lt;0,0,TenebresSurInnistrad[[#This Row],[Qu.]]-1)</f>
        <v>0</v>
      </c>
      <c r="I31" s="141"/>
      <c r="J31" s="13"/>
    </row>
    <row r="32" spans="2:10" x14ac:dyDescent="0.25">
      <c r="B32" s="113">
        <v>30</v>
      </c>
      <c r="C32" s="175" t="s">
        <v>817</v>
      </c>
      <c r="D32" s="107">
        <v>1</v>
      </c>
      <c r="E32" s="112" t="s">
        <v>36</v>
      </c>
      <c r="F32" s="132" t="str">
        <f>IF(NOT(TenebresSurInnistrad[[#This Row],[Qu.]]&gt;=1),"OUI","NON")</f>
        <v>NON</v>
      </c>
      <c r="G32" s="1"/>
      <c r="H32" s="139">
        <f>IF(TenebresSurInnistrad[[#This Row],[Qu.]]-1&lt;0,0,TenebresSurInnistrad[[#This Row],[Qu.]]-1)</f>
        <v>0</v>
      </c>
      <c r="I32" s="141"/>
      <c r="J32" s="13"/>
    </row>
    <row r="33" spans="2:12" x14ac:dyDescent="0.25">
      <c r="B33" s="113">
        <v>31</v>
      </c>
      <c r="C33" s="175" t="s">
        <v>818</v>
      </c>
      <c r="D33" s="107">
        <v>1</v>
      </c>
      <c r="E33" s="112" t="s">
        <v>50</v>
      </c>
      <c r="F33" s="132" t="str">
        <f>IF(NOT(TenebresSurInnistrad[[#This Row],[Qu.]]&gt;=1),"OUI","NON")</f>
        <v>NON</v>
      </c>
      <c r="G33" s="1"/>
      <c r="H33" s="139">
        <f>IF(TenebresSurInnistrad[[#This Row],[Qu.]]-1&lt;0,0,TenebresSurInnistrad[[#This Row],[Qu.]]-1)</f>
        <v>0</v>
      </c>
      <c r="I33" s="141"/>
      <c r="J33" s="13"/>
      <c r="K33" s="55"/>
      <c r="L33" s="55"/>
    </row>
    <row r="34" spans="2:12" x14ac:dyDescent="0.25">
      <c r="B34" s="109">
        <v>32</v>
      </c>
      <c r="C34" s="174" t="s">
        <v>819</v>
      </c>
      <c r="D34" s="107">
        <v>1</v>
      </c>
      <c r="E34" s="112" t="s">
        <v>36</v>
      </c>
      <c r="F34" s="132" t="str">
        <f>IF(NOT(TenebresSurInnistrad[[#This Row],[Qu.]]&gt;=1),"OUI","NON")</f>
        <v>NON</v>
      </c>
      <c r="G34" s="1"/>
      <c r="H34" s="139">
        <f>IF(TenebresSurInnistrad[[#This Row],[Qu.]]-1&lt;0,0,TenebresSurInnistrad[[#This Row],[Qu.]]-1)</f>
        <v>0</v>
      </c>
      <c r="I34" s="141"/>
      <c r="J34" s="13"/>
      <c r="K34" s="46"/>
      <c r="L34" s="46"/>
    </row>
    <row r="35" spans="2:12" x14ac:dyDescent="0.25">
      <c r="B35" s="113">
        <v>33</v>
      </c>
      <c r="C35" s="175" t="s">
        <v>820</v>
      </c>
      <c r="D35" s="107">
        <v>1</v>
      </c>
      <c r="E35" s="112" t="s">
        <v>36</v>
      </c>
      <c r="F35" s="132" t="str">
        <f>IF(NOT(TenebresSurInnistrad[[#This Row],[Qu.]]&gt;=1),"OUI","NON")</f>
        <v>NON</v>
      </c>
      <c r="G35" s="1"/>
      <c r="H35" s="139">
        <f>IF(TenebresSurInnistrad[[#This Row],[Qu.]]-1&lt;0,0,TenebresSurInnistrad[[#This Row],[Qu.]]-1)</f>
        <v>0</v>
      </c>
      <c r="I35" s="141"/>
      <c r="J35" s="13"/>
      <c r="K35" s="55"/>
      <c r="L35" s="55"/>
    </row>
    <row r="36" spans="2:12" x14ac:dyDescent="0.25">
      <c r="B36" s="113">
        <v>34</v>
      </c>
      <c r="C36" s="175" t="s">
        <v>821</v>
      </c>
      <c r="D36" s="107">
        <v>1</v>
      </c>
      <c r="E36" s="112" t="s">
        <v>36</v>
      </c>
      <c r="F36" s="132" t="str">
        <f>IF(NOT(TenebresSurInnistrad[[#This Row],[Qu.]]&gt;=1),"OUI","NON")</f>
        <v>NON</v>
      </c>
      <c r="G36" s="1"/>
      <c r="H36" s="139">
        <f>IF(TenebresSurInnistrad[[#This Row],[Qu.]]-1&lt;0,0,TenebresSurInnistrad[[#This Row],[Qu.]]-1)</f>
        <v>0</v>
      </c>
      <c r="I36" s="141"/>
      <c r="J36" s="13"/>
      <c r="K36" s="55"/>
      <c r="L36" s="55"/>
    </row>
    <row r="37" spans="2:12" x14ac:dyDescent="0.25">
      <c r="B37" s="113">
        <v>35</v>
      </c>
      <c r="C37" s="175" t="s">
        <v>822</v>
      </c>
      <c r="D37" s="107">
        <v>1</v>
      </c>
      <c r="E37" s="112" t="s">
        <v>32</v>
      </c>
      <c r="F37" s="132" t="str">
        <f>IF(NOT(TenebresSurInnistrad[[#This Row],[Qu.]]&gt;=1),"OUI","NON")</f>
        <v>NON</v>
      </c>
      <c r="G37" s="1"/>
      <c r="H37" s="139">
        <f>IF(TenebresSurInnistrad[[#This Row],[Qu.]]-1&lt;0,0,TenebresSurInnistrad[[#This Row],[Qu.]]-1)</f>
        <v>0</v>
      </c>
      <c r="I37" s="141"/>
      <c r="J37" s="13"/>
      <c r="K37" s="55"/>
      <c r="L37" s="55"/>
    </row>
    <row r="38" spans="2:12" x14ac:dyDescent="0.25">
      <c r="B38" s="113">
        <v>36</v>
      </c>
      <c r="C38" s="175" t="s">
        <v>823</v>
      </c>
      <c r="D38" s="107">
        <v>1</v>
      </c>
      <c r="E38" s="112" t="s">
        <v>36</v>
      </c>
      <c r="F38" s="132" t="str">
        <f>IF(NOT(TenebresSurInnistrad[[#This Row],[Qu.]]&gt;=1),"OUI","NON")</f>
        <v>NON</v>
      </c>
      <c r="G38" s="1"/>
      <c r="H38" s="139">
        <f>IF(TenebresSurInnistrad[[#This Row],[Qu.]]-1&lt;0,0,TenebresSurInnistrad[[#This Row],[Qu.]]-1)</f>
        <v>0</v>
      </c>
      <c r="I38" s="141"/>
      <c r="J38" s="13"/>
      <c r="K38" s="55"/>
      <c r="L38" s="55"/>
    </row>
    <row r="39" spans="2:12" x14ac:dyDescent="0.25">
      <c r="B39" s="113">
        <v>37</v>
      </c>
      <c r="C39" s="175" t="s">
        <v>824</v>
      </c>
      <c r="D39" s="107">
        <v>1</v>
      </c>
      <c r="E39" s="112" t="s">
        <v>36</v>
      </c>
      <c r="F39" s="132" t="str">
        <f>IF(NOT(TenebresSurInnistrad[[#This Row],[Qu.]]&gt;=1),"OUI","NON")</f>
        <v>NON</v>
      </c>
      <c r="G39" s="1"/>
      <c r="H39" s="139">
        <f>IF(TenebresSurInnistrad[[#This Row],[Qu.]]-1&lt;0,0,TenebresSurInnistrad[[#This Row],[Qu.]]-1)</f>
        <v>0</v>
      </c>
      <c r="I39" s="141"/>
      <c r="J39" s="13"/>
      <c r="K39" s="55"/>
      <c r="L39" s="55"/>
    </row>
    <row r="40" spans="2:12" x14ac:dyDescent="0.25">
      <c r="B40" s="113">
        <v>38</v>
      </c>
      <c r="C40" s="175" t="s">
        <v>825</v>
      </c>
      <c r="D40" s="107">
        <v>1</v>
      </c>
      <c r="E40" s="112" t="s">
        <v>36</v>
      </c>
      <c r="F40" s="132" t="str">
        <f>IF(NOT(TenebresSurInnistrad[[#This Row],[Qu.]]&gt;=1),"OUI","NON")</f>
        <v>NON</v>
      </c>
      <c r="G40" s="1"/>
      <c r="H40" s="139">
        <f>IF(TenebresSurInnistrad[[#This Row],[Qu.]]-1&lt;0,0,TenebresSurInnistrad[[#This Row],[Qu.]]-1)</f>
        <v>0</v>
      </c>
      <c r="I40" s="141"/>
      <c r="J40" s="13"/>
      <c r="K40" s="55"/>
      <c r="L40" s="55"/>
    </row>
    <row r="41" spans="2:12" x14ac:dyDescent="0.25">
      <c r="B41" s="113">
        <v>39</v>
      </c>
      <c r="C41" s="175" t="s">
        <v>826</v>
      </c>
      <c r="D41" s="107">
        <v>1</v>
      </c>
      <c r="E41" s="112" t="s">
        <v>32</v>
      </c>
      <c r="F41" s="132" t="str">
        <f>IF(NOT(TenebresSurInnistrad[[#This Row],[Qu.]]&gt;=1),"OUI","NON")</f>
        <v>NON</v>
      </c>
      <c r="G41" s="1"/>
      <c r="H41" s="139">
        <f>IF(TenebresSurInnistrad[[#This Row],[Qu.]]-1&lt;0,0,TenebresSurInnistrad[[#This Row],[Qu.]]-1)</f>
        <v>0</v>
      </c>
      <c r="I41" s="141">
        <v>1</v>
      </c>
      <c r="J41" s="13"/>
      <c r="K41" s="55"/>
      <c r="L41" s="55"/>
    </row>
    <row r="42" spans="2:12" x14ac:dyDescent="0.25">
      <c r="B42" s="115">
        <v>40</v>
      </c>
      <c r="C42" s="176" t="s">
        <v>827</v>
      </c>
      <c r="D42" s="107">
        <v>1</v>
      </c>
      <c r="E42" s="112" t="s">
        <v>32</v>
      </c>
      <c r="F42" s="132" t="str">
        <f>IF(NOT(TenebresSurInnistrad[[#This Row],[Qu.]]&gt;=1),"OUI","NON")</f>
        <v>NON</v>
      </c>
      <c r="G42" s="1"/>
      <c r="H42" s="139">
        <f>IF(TenebresSurInnistrad[[#This Row],[Qu.]]-1&lt;0,0,TenebresSurInnistrad[[#This Row],[Qu.]]-1)</f>
        <v>0</v>
      </c>
      <c r="I42" s="141"/>
      <c r="J42" s="13"/>
      <c r="K42" s="55"/>
      <c r="L42" s="55"/>
    </row>
    <row r="43" spans="2:12" x14ac:dyDescent="0.25">
      <c r="B43" s="113">
        <v>41</v>
      </c>
      <c r="C43" s="175" t="s">
        <v>828</v>
      </c>
      <c r="D43" s="107">
        <v>1</v>
      </c>
      <c r="E43" s="112" t="s">
        <v>32</v>
      </c>
      <c r="F43" s="132" t="str">
        <f>IF(NOT(TenebresSurInnistrad[[#This Row],[Qu.]]&gt;=1),"OUI","NON")</f>
        <v>NON</v>
      </c>
      <c r="G43" s="1"/>
      <c r="H43" s="139">
        <f>IF(TenebresSurInnistrad[[#This Row],[Qu.]]-1&lt;0,0,TenebresSurInnistrad[[#This Row],[Qu.]]-1)</f>
        <v>0</v>
      </c>
      <c r="I43" s="141"/>
      <c r="J43" s="13"/>
      <c r="K43" s="55"/>
      <c r="L43" s="55"/>
    </row>
    <row r="44" spans="2:12" x14ac:dyDescent="0.25">
      <c r="B44" s="113">
        <v>42</v>
      </c>
      <c r="C44" s="175" t="s">
        <v>829</v>
      </c>
      <c r="D44" s="107">
        <v>1</v>
      </c>
      <c r="E44" s="112" t="s">
        <v>36</v>
      </c>
      <c r="F44" s="132" t="str">
        <f>IF(NOT(TenebresSurInnistrad[[#This Row],[Qu.]]&gt;=1),"OUI","NON")</f>
        <v>NON</v>
      </c>
      <c r="G44" s="1"/>
      <c r="H44" s="139">
        <f>IF(TenebresSurInnistrad[[#This Row],[Qu.]]-1&lt;0,0,TenebresSurInnistrad[[#This Row],[Qu.]]-1)</f>
        <v>0</v>
      </c>
      <c r="I44" s="141"/>
      <c r="J44" s="13"/>
      <c r="K44" s="55"/>
      <c r="L44" s="55"/>
    </row>
    <row r="45" spans="2:12" x14ac:dyDescent="0.25">
      <c r="B45" s="113">
        <v>43</v>
      </c>
      <c r="C45" s="175" t="s">
        <v>830</v>
      </c>
      <c r="D45" s="107">
        <v>1</v>
      </c>
      <c r="E45" s="112" t="s">
        <v>50</v>
      </c>
      <c r="F45" s="132" t="str">
        <f>IF(NOT(TenebresSurInnistrad[[#This Row],[Qu.]]&gt;=1),"OUI","NON")</f>
        <v>NON</v>
      </c>
      <c r="G45" s="1"/>
      <c r="H45" s="139">
        <f>IF(TenebresSurInnistrad[[#This Row],[Qu.]]-1&lt;0,0,TenebresSurInnistrad[[#This Row],[Qu.]]-1)</f>
        <v>0</v>
      </c>
      <c r="I45" s="141"/>
      <c r="J45" s="13"/>
      <c r="K45" s="55"/>
      <c r="L45" s="55"/>
    </row>
    <row r="46" spans="2:12" x14ac:dyDescent="0.25">
      <c r="B46" s="113">
        <v>44</v>
      </c>
      <c r="C46" s="175" t="s">
        <v>831</v>
      </c>
      <c r="D46" s="107">
        <v>1</v>
      </c>
      <c r="E46" s="112" t="s">
        <v>32</v>
      </c>
      <c r="F46" s="132" t="str">
        <f>IF(NOT(TenebresSurInnistrad[[#This Row],[Qu.]]&gt;=1),"OUI","NON")</f>
        <v>NON</v>
      </c>
      <c r="G46" s="1"/>
      <c r="H46" s="139">
        <f>IF(TenebresSurInnistrad[[#This Row],[Qu.]]-1&lt;0,0,TenebresSurInnistrad[[#This Row],[Qu.]]-1)</f>
        <v>0</v>
      </c>
      <c r="I46" s="141"/>
      <c r="J46" s="13"/>
      <c r="K46" s="55"/>
      <c r="L46" s="55"/>
    </row>
    <row r="47" spans="2:12" x14ac:dyDescent="0.25">
      <c r="B47" s="113">
        <v>45</v>
      </c>
      <c r="C47" s="175" t="s">
        <v>832</v>
      </c>
      <c r="D47" s="107">
        <v>1</v>
      </c>
      <c r="E47" s="112" t="s">
        <v>36</v>
      </c>
      <c r="F47" s="132" t="str">
        <f>IF(NOT(TenebresSurInnistrad[[#This Row],[Qu.]]&gt;=1),"OUI","NON")</f>
        <v>NON</v>
      </c>
      <c r="G47" s="1"/>
      <c r="H47" s="139">
        <f>IF(TenebresSurInnistrad[[#This Row],[Qu.]]-1&lt;0,0,TenebresSurInnistrad[[#This Row],[Qu.]]-1)</f>
        <v>0</v>
      </c>
      <c r="I47" s="141"/>
      <c r="J47" s="13"/>
      <c r="K47" s="55"/>
      <c r="L47" s="55"/>
    </row>
    <row r="48" spans="2:12" x14ac:dyDescent="0.25">
      <c r="B48" s="113">
        <v>46</v>
      </c>
      <c r="C48" s="175" t="s">
        <v>833</v>
      </c>
      <c r="D48" s="107">
        <v>1</v>
      </c>
      <c r="E48" s="112" t="s">
        <v>36</v>
      </c>
      <c r="F48" s="132" t="str">
        <f>IF(NOT(TenebresSurInnistrad[[#This Row],[Qu.]]&gt;=1),"OUI","NON")</f>
        <v>NON</v>
      </c>
      <c r="G48" s="1"/>
      <c r="H48" s="139">
        <f>IF(TenebresSurInnistrad[[#This Row],[Qu.]]-1&lt;0,0,TenebresSurInnistrad[[#This Row],[Qu.]]-1)</f>
        <v>0</v>
      </c>
      <c r="I48" s="141"/>
      <c r="J48" s="13"/>
      <c r="K48" s="55"/>
      <c r="L48" s="55"/>
    </row>
    <row r="49" spans="2:10" x14ac:dyDescent="0.25">
      <c r="B49" s="113">
        <v>47</v>
      </c>
      <c r="C49" s="175" t="s">
        <v>834</v>
      </c>
      <c r="D49" s="107">
        <v>1</v>
      </c>
      <c r="E49" s="112" t="s">
        <v>32</v>
      </c>
      <c r="F49" s="132" t="str">
        <f>IF(NOT(TenebresSurInnistrad[[#This Row],[Qu.]]&gt;=1),"OUI","NON")</f>
        <v>NON</v>
      </c>
      <c r="G49" s="1"/>
      <c r="H49" s="139">
        <f>IF(TenebresSurInnistrad[[#This Row],[Qu.]]-1&lt;0,0,TenebresSurInnistrad[[#This Row],[Qu.]]-1)</f>
        <v>0</v>
      </c>
      <c r="I49" s="141"/>
      <c r="J49" s="13"/>
    </row>
    <row r="50" spans="2:10" x14ac:dyDescent="0.25">
      <c r="B50" s="113">
        <v>48</v>
      </c>
      <c r="C50" s="175" t="s">
        <v>835</v>
      </c>
      <c r="D50" s="107">
        <v>1</v>
      </c>
      <c r="E50" s="112" t="s">
        <v>32</v>
      </c>
      <c r="F50" s="132" t="str">
        <f>IF(NOT(TenebresSurInnistrad[[#This Row],[Qu.]]&gt;=1),"OUI","NON")</f>
        <v>NON</v>
      </c>
      <c r="G50" s="1"/>
      <c r="H50" s="139">
        <f>IF(TenebresSurInnistrad[[#This Row],[Qu.]]-1&lt;0,0,TenebresSurInnistrad[[#This Row],[Qu.]]-1)</f>
        <v>0</v>
      </c>
      <c r="I50" s="141"/>
      <c r="J50" s="13"/>
    </row>
    <row r="51" spans="2:10" x14ac:dyDescent="0.25">
      <c r="B51" s="113">
        <v>49</v>
      </c>
      <c r="C51" s="175" t="s">
        <v>836</v>
      </c>
      <c r="D51" s="107">
        <v>1</v>
      </c>
      <c r="E51" s="112" t="s">
        <v>36</v>
      </c>
      <c r="F51" s="132" t="str">
        <f>IF(NOT(TenebresSurInnistrad[[#This Row],[Qu.]]&gt;=1),"OUI","NON")</f>
        <v>NON</v>
      </c>
      <c r="G51" s="1"/>
      <c r="H51" s="139">
        <f>IF(TenebresSurInnistrad[[#This Row],[Qu.]]-1&lt;0,0,TenebresSurInnistrad[[#This Row],[Qu.]]-1)</f>
        <v>0</v>
      </c>
      <c r="I51" s="141"/>
      <c r="J51" s="13"/>
    </row>
    <row r="52" spans="2:10" x14ac:dyDescent="0.25">
      <c r="B52" s="113">
        <v>50</v>
      </c>
      <c r="C52" s="175" t="s">
        <v>837</v>
      </c>
      <c r="D52" s="107">
        <v>1</v>
      </c>
      <c r="E52" s="112" t="s">
        <v>36</v>
      </c>
      <c r="F52" s="132" t="str">
        <f>IF(NOT(TenebresSurInnistrad[[#This Row],[Qu.]]&gt;=1),"OUI","NON")</f>
        <v>NON</v>
      </c>
      <c r="G52" s="1"/>
      <c r="H52" s="139">
        <f>IF(TenebresSurInnistrad[[#This Row],[Qu.]]-1&lt;0,0,TenebresSurInnistrad[[#This Row],[Qu.]]-1)</f>
        <v>0</v>
      </c>
      <c r="I52" s="141"/>
      <c r="J52" s="13"/>
    </row>
    <row r="53" spans="2:10" x14ac:dyDescent="0.25">
      <c r="B53" s="113">
        <v>51</v>
      </c>
      <c r="C53" s="175" t="s">
        <v>838</v>
      </c>
      <c r="D53" s="107">
        <v>1</v>
      </c>
      <c r="E53" s="112" t="s">
        <v>32</v>
      </c>
      <c r="F53" s="132" t="str">
        <f>IF(NOT(TenebresSurInnistrad[[#This Row],[Qu.]]&gt;=1),"OUI","NON")</f>
        <v>NON</v>
      </c>
      <c r="G53" s="1"/>
      <c r="H53" s="139">
        <f>IF(TenebresSurInnistrad[[#This Row],[Qu.]]-1&lt;0,0,TenebresSurInnistrad[[#This Row],[Qu.]]-1)</f>
        <v>0</v>
      </c>
      <c r="I53" s="141"/>
      <c r="J53" s="13"/>
    </row>
    <row r="54" spans="2:10" x14ac:dyDescent="0.25">
      <c r="B54" s="113">
        <v>52</v>
      </c>
      <c r="C54" s="175" t="s">
        <v>839</v>
      </c>
      <c r="D54" s="107">
        <v>1</v>
      </c>
      <c r="E54" s="112" t="s">
        <v>36</v>
      </c>
      <c r="F54" s="132" t="str">
        <f>IF(NOT(TenebresSurInnistrad[[#This Row],[Qu.]]&gt;=1),"OUI","NON")</f>
        <v>NON</v>
      </c>
      <c r="G54" s="1"/>
      <c r="H54" s="139">
        <f>IF(TenebresSurInnistrad[[#This Row],[Qu.]]-1&lt;0,0,TenebresSurInnistrad[[#This Row],[Qu.]]-1)</f>
        <v>0</v>
      </c>
      <c r="I54" s="141"/>
      <c r="J54" s="13"/>
    </row>
    <row r="55" spans="2:10" x14ac:dyDescent="0.25">
      <c r="B55" s="113">
        <v>53</v>
      </c>
      <c r="C55" s="175" t="s">
        <v>840</v>
      </c>
      <c r="D55" s="107">
        <v>1</v>
      </c>
      <c r="E55" s="112" t="s">
        <v>50</v>
      </c>
      <c r="F55" s="132" t="str">
        <f>IF(NOT(TenebresSurInnistrad[[#This Row],[Qu.]]&gt;=1),"OUI","NON")</f>
        <v>NON</v>
      </c>
      <c r="G55" s="1"/>
      <c r="H55" s="139">
        <f>IF(TenebresSurInnistrad[[#This Row],[Qu.]]-1&lt;0,0,TenebresSurInnistrad[[#This Row],[Qu.]]-1)</f>
        <v>0</v>
      </c>
      <c r="I55" s="141"/>
      <c r="J55" s="13"/>
    </row>
    <row r="56" spans="2:10" x14ac:dyDescent="0.25">
      <c r="B56" s="113">
        <v>54</v>
      </c>
      <c r="C56" s="175" t="s">
        <v>841</v>
      </c>
      <c r="D56" s="107">
        <v>1</v>
      </c>
      <c r="E56" s="112" t="s">
        <v>36</v>
      </c>
      <c r="F56" s="132" t="str">
        <f>IF(NOT(TenebresSurInnistrad[[#This Row],[Qu.]]&gt;=1),"OUI","NON")</f>
        <v>NON</v>
      </c>
      <c r="G56" s="1"/>
      <c r="H56" s="139">
        <f>IF(TenebresSurInnistrad[[#This Row],[Qu.]]-1&lt;0,0,TenebresSurInnistrad[[#This Row],[Qu.]]-1)</f>
        <v>0</v>
      </c>
      <c r="I56" s="141"/>
      <c r="J56" s="13"/>
    </row>
    <row r="57" spans="2:10" x14ac:dyDescent="0.25">
      <c r="B57" s="113">
        <v>55</v>
      </c>
      <c r="C57" s="175" t="s">
        <v>842</v>
      </c>
      <c r="D57" s="107">
        <v>1</v>
      </c>
      <c r="E57" s="112" t="s">
        <v>32</v>
      </c>
      <c r="F57" s="132" t="str">
        <f>IF(NOT(TenebresSurInnistrad[[#This Row],[Qu.]]&gt;=1),"OUI","NON")</f>
        <v>NON</v>
      </c>
      <c r="G57" s="1"/>
      <c r="H57" s="139">
        <f>IF(TenebresSurInnistrad[[#This Row],[Qu.]]-1&lt;0,0,TenebresSurInnistrad[[#This Row],[Qu.]]-1)</f>
        <v>0</v>
      </c>
      <c r="I57" s="141"/>
      <c r="J57" s="13"/>
    </row>
    <row r="58" spans="2:10" x14ac:dyDescent="0.25">
      <c r="B58" s="113">
        <v>56</v>
      </c>
      <c r="C58" s="175" t="s">
        <v>843</v>
      </c>
      <c r="D58" s="107">
        <v>1</v>
      </c>
      <c r="E58" s="112" t="s">
        <v>32</v>
      </c>
      <c r="F58" s="132" t="str">
        <f>IF(NOT(TenebresSurInnistrad[[#This Row],[Qu.]]&gt;=1),"OUI","NON")</f>
        <v>NON</v>
      </c>
      <c r="G58" s="1"/>
      <c r="H58" s="139">
        <f>IF(TenebresSurInnistrad[[#This Row],[Qu.]]-1&lt;0,0,TenebresSurInnistrad[[#This Row],[Qu.]]-1)</f>
        <v>0</v>
      </c>
      <c r="I58" s="141"/>
      <c r="J58" s="13"/>
    </row>
    <row r="59" spans="2:10" x14ac:dyDescent="0.25">
      <c r="B59" s="113">
        <v>57</v>
      </c>
      <c r="C59" s="175" t="s">
        <v>844</v>
      </c>
      <c r="D59" s="107">
        <v>1</v>
      </c>
      <c r="E59" s="112" t="s">
        <v>36</v>
      </c>
      <c r="F59" s="132" t="str">
        <f>IF(NOT(TenebresSurInnistrad[[#This Row],[Qu.]]&gt;=1),"OUI","NON")</f>
        <v>NON</v>
      </c>
      <c r="G59" s="1"/>
      <c r="H59" s="139">
        <f>IF(TenebresSurInnistrad[[#This Row],[Qu.]]-1&lt;0,0,TenebresSurInnistrad[[#This Row],[Qu.]]-1)</f>
        <v>0</v>
      </c>
      <c r="I59" s="141"/>
      <c r="J59" s="13"/>
    </row>
    <row r="60" spans="2:10" x14ac:dyDescent="0.25">
      <c r="B60" s="113">
        <v>58</v>
      </c>
      <c r="C60" s="175" t="s">
        <v>845</v>
      </c>
      <c r="D60" s="107">
        <v>1</v>
      </c>
      <c r="E60" s="112" t="s">
        <v>50</v>
      </c>
      <c r="F60" s="132" t="str">
        <f>IF(NOT(TenebresSurInnistrad[[#This Row],[Qu.]]&gt;=1),"OUI","NON")</f>
        <v>NON</v>
      </c>
      <c r="G60" s="1"/>
      <c r="H60" s="139">
        <f>IF(TenebresSurInnistrad[[#This Row],[Qu.]]-1&lt;0,0,TenebresSurInnistrad[[#This Row],[Qu.]]-1)</f>
        <v>0</v>
      </c>
      <c r="I60" s="141"/>
      <c r="J60" s="13"/>
    </row>
    <row r="61" spans="2:10" x14ac:dyDescent="0.25">
      <c r="B61" s="113">
        <v>59</v>
      </c>
      <c r="C61" s="175" t="s">
        <v>846</v>
      </c>
      <c r="D61" s="107">
        <v>1</v>
      </c>
      <c r="E61" s="112" t="s">
        <v>50</v>
      </c>
      <c r="F61" s="132" t="str">
        <f>IF(NOT(TenebresSurInnistrad[[#This Row],[Qu.]]&gt;=1),"OUI","NON")</f>
        <v>NON</v>
      </c>
      <c r="G61" s="1"/>
      <c r="H61" s="139">
        <f>IF(TenebresSurInnistrad[[#This Row],[Qu.]]-1&lt;0,0,TenebresSurInnistrad[[#This Row],[Qu.]]-1)</f>
        <v>0</v>
      </c>
      <c r="I61" s="141"/>
      <c r="J61" s="13"/>
    </row>
    <row r="62" spans="2:10" x14ac:dyDescent="0.25">
      <c r="B62" s="115">
        <v>60</v>
      </c>
      <c r="C62" s="175" t="s">
        <v>847</v>
      </c>
      <c r="D62" s="107">
        <v>1</v>
      </c>
      <c r="E62" s="112" t="s">
        <v>36</v>
      </c>
      <c r="F62" s="132" t="str">
        <f>IF(NOT(TenebresSurInnistrad[[#This Row],[Qu.]]&gt;=1),"OUI","NON")</f>
        <v>NON</v>
      </c>
      <c r="G62" s="1"/>
      <c r="H62" s="139">
        <f>IF(TenebresSurInnistrad[[#This Row],[Qu.]]-1&lt;0,0,TenebresSurInnistrad[[#This Row],[Qu.]]-1)</f>
        <v>0</v>
      </c>
      <c r="I62" s="141"/>
      <c r="J62" s="13"/>
    </row>
    <row r="63" spans="2:10" x14ac:dyDescent="0.25">
      <c r="B63" s="113">
        <v>61</v>
      </c>
      <c r="C63" s="175" t="s">
        <v>848</v>
      </c>
      <c r="D63" s="107">
        <v>1</v>
      </c>
      <c r="E63" s="112" t="s">
        <v>36</v>
      </c>
      <c r="F63" s="132" t="str">
        <f>IF(NOT(TenebresSurInnistrad[[#This Row],[Qu.]]&gt;=1),"OUI","NON")</f>
        <v>NON</v>
      </c>
      <c r="G63" s="1"/>
      <c r="H63" s="139">
        <f>IF(TenebresSurInnistrad[[#This Row],[Qu.]]-1&lt;0,0,TenebresSurInnistrad[[#This Row],[Qu.]]-1)</f>
        <v>0</v>
      </c>
      <c r="I63" s="141"/>
      <c r="J63" s="13"/>
    </row>
    <row r="64" spans="2:10" x14ac:dyDescent="0.25">
      <c r="B64" s="113">
        <v>62</v>
      </c>
      <c r="C64" s="175" t="s">
        <v>849</v>
      </c>
      <c r="D64" s="107">
        <v>1</v>
      </c>
      <c r="E64" s="112" t="s">
        <v>36</v>
      </c>
      <c r="F64" s="132" t="str">
        <f>IF(NOT(TenebresSurInnistrad[[#This Row],[Qu.]]&gt;=1),"OUI","NON")</f>
        <v>NON</v>
      </c>
      <c r="G64" s="1"/>
      <c r="H64" s="139">
        <f>IF(TenebresSurInnistrad[[#This Row],[Qu.]]-1&lt;0,0,TenebresSurInnistrad[[#This Row],[Qu.]]-1)</f>
        <v>0</v>
      </c>
      <c r="I64" s="141"/>
      <c r="J64" s="13"/>
    </row>
    <row r="65" spans="2:10" x14ac:dyDescent="0.25">
      <c r="B65" s="113">
        <v>63</v>
      </c>
      <c r="C65" s="175" t="s">
        <v>850</v>
      </c>
      <c r="D65" s="107">
        <v>1</v>
      </c>
      <c r="E65" s="112" t="s">
        <v>50</v>
      </c>
      <c r="F65" s="132" t="str">
        <f>IF(NOT(TenebresSurInnistrad[[#This Row],[Qu.]]&gt;=1),"OUI","NON")</f>
        <v>NON</v>
      </c>
      <c r="G65" s="1"/>
      <c r="H65" s="139">
        <f>IF(TenebresSurInnistrad[[#This Row],[Qu.]]-1&lt;0,0,TenebresSurInnistrad[[#This Row],[Qu.]]-1)</f>
        <v>0</v>
      </c>
      <c r="I65" s="141"/>
      <c r="J65" s="13"/>
    </row>
    <row r="66" spans="2:10" x14ac:dyDescent="0.25">
      <c r="B66" s="115">
        <v>64</v>
      </c>
      <c r="C66" s="176" t="s">
        <v>851</v>
      </c>
      <c r="D66" s="107">
        <v>1</v>
      </c>
      <c r="E66" s="112" t="s">
        <v>32</v>
      </c>
      <c r="F66" s="132" t="str">
        <f>IF(NOT(TenebresSurInnistrad[[#This Row],[Qu.]]&gt;=1),"OUI","NON")</f>
        <v>NON</v>
      </c>
      <c r="G66" s="1"/>
      <c r="H66" s="139">
        <f>IF(TenebresSurInnistrad[[#This Row],[Qu.]]-1&lt;0,0,TenebresSurInnistrad[[#This Row],[Qu.]]-1)</f>
        <v>0</v>
      </c>
      <c r="I66" s="141"/>
      <c r="J66" s="13"/>
    </row>
    <row r="67" spans="2:10" x14ac:dyDescent="0.25">
      <c r="B67" s="113">
        <v>65</v>
      </c>
      <c r="C67" s="175" t="s">
        <v>852</v>
      </c>
      <c r="D67" s="107">
        <v>1</v>
      </c>
      <c r="E67" s="112" t="s">
        <v>39</v>
      </c>
      <c r="F67" s="132" t="str">
        <f>IF(NOT(TenebresSurInnistrad[[#This Row],[Qu.]]&gt;=1),"OUI","NON")</f>
        <v>NON</v>
      </c>
      <c r="G67" s="1"/>
      <c r="H67" s="139">
        <f>IF(TenebresSurInnistrad[[#This Row],[Qu.]]-1&lt;0,0,TenebresSurInnistrad[[#This Row],[Qu.]]-1)</f>
        <v>0</v>
      </c>
      <c r="I67" s="141"/>
      <c r="J67" s="13"/>
    </row>
    <row r="68" spans="2:10" x14ac:dyDescent="0.25">
      <c r="B68" s="113">
        <v>66</v>
      </c>
      <c r="C68" s="175" t="s">
        <v>853</v>
      </c>
      <c r="D68" s="107">
        <v>1</v>
      </c>
      <c r="E68" s="112" t="s">
        <v>32</v>
      </c>
      <c r="F68" s="132" t="str">
        <f>IF(NOT(TenebresSurInnistrad[[#This Row],[Qu.]]&gt;=1),"OUI","NON")</f>
        <v>NON</v>
      </c>
      <c r="G68" s="1"/>
      <c r="H68" s="139">
        <f>IF(TenebresSurInnistrad[[#This Row],[Qu.]]-1&lt;0,0,TenebresSurInnistrad[[#This Row],[Qu.]]-1)</f>
        <v>0</v>
      </c>
      <c r="I68" s="141"/>
      <c r="J68" s="13"/>
    </row>
    <row r="69" spans="2:10" x14ac:dyDescent="0.25">
      <c r="B69" s="113">
        <v>67</v>
      </c>
      <c r="C69" s="175" t="s">
        <v>854</v>
      </c>
      <c r="D69" s="107">
        <v>1</v>
      </c>
      <c r="E69" s="112" t="s">
        <v>32</v>
      </c>
      <c r="F69" s="132" t="str">
        <f>IF(NOT(TenebresSurInnistrad[[#This Row],[Qu.]]&gt;=1),"OUI","NON")</f>
        <v>NON</v>
      </c>
      <c r="G69" s="1"/>
      <c r="H69" s="139">
        <f>IF(TenebresSurInnistrad[[#This Row],[Qu.]]-1&lt;0,0,TenebresSurInnistrad[[#This Row],[Qu.]]-1)</f>
        <v>0</v>
      </c>
      <c r="I69" s="141"/>
      <c r="J69" s="13"/>
    </row>
    <row r="70" spans="2:10" x14ac:dyDescent="0.25">
      <c r="B70" s="115">
        <v>68</v>
      </c>
      <c r="C70" s="176" t="s">
        <v>855</v>
      </c>
      <c r="D70" s="107">
        <v>1</v>
      </c>
      <c r="E70" s="112" t="s">
        <v>36</v>
      </c>
      <c r="F70" s="132" t="str">
        <f>IF(NOT(TenebresSurInnistrad[[#This Row],[Qu.]]&gt;=1),"OUI","NON")</f>
        <v>NON</v>
      </c>
      <c r="G70" s="1"/>
      <c r="H70" s="139">
        <f>IF(TenebresSurInnistrad[[#This Row],[Qu.]]-1&lt;0,0,TenebresSurInnistrad[[#This Row],[Qu.]]-1)</f>
        <v>0</v>
      </c>
      <c r="I70" s="141"/>
      <c r="J70" s="13"/>
    </row>
    <row r="71" spans="2:10" x14ac:dyDescent="0.25">
      <c r="B71" s="113">
        <v>69</v>
      </c>
      <c r="C71" s="175" t="s">
        <v>856</v>
      </c>
      <c r="D71" s="107">
        <v>1</v>
      </c>
      <c r="E71" s="112" t="s">
        <v>39</v>
      </c>
      <c r="F71" s="132" t="str">
        <f>IF(NOT(TenebresSurInnistrad[[#This Row],[Qu.]]&gt;=1),"OUI","NON")</f>
        <v>NON</v>
      </c>
      <c r="G71" s="1"/>
      <c r="H71" s="139">
        <f>IF(TenebresSurInnistrad[[#This Row],[Qu.]]-1&lt;0,0,TenebresSurInnistrad[[#This Row],[Qu.]]-1)</f>
        <v>0</v>
      </c>
      <c r="I71" s="141"/>
      <c r="J71" s="13"/>
    </row>
    <row r="72" spans="2:10" x14ac:dyDescent="0.25">
      <c r="B72" s="109">
        <v>70</v>
      </c>
      <c r="C72" s="174" t="s">
        <v>857</v>
      </c>
      <c r="D72" s="107">
        <v>1</v>
      </c>
      <c r="E72" s="112" t="s">
        <v>32</v>
      </c>
      <c r="F72" s="132" t="str">
        <f>IF(NOT(TenebresSurInnistrad[[#This Row],[Qu.]]&gt;=1),"OUI","NON")</f>
        <v>NON</v>
      </c>
      <c r="G72" s="1"/>
      <c r="H72" s="139">
        <f>IF(TenebresSurInnistrad[[#This Row],[Qu.]]-1&lt;0,0,TenebresSurInnistrad[[#This Row],[Qu.]]-1)</f>
        <v>0</v>
      </c>
      <c r="I72" s="141"/>
      <c r="J72" s="13"/>
    </row>
    <row r="73" spans="2:10" x14ac:dyDescent="0.25">
      <c r="B73" s="113">
        <v>71</v>
      </c>
      <c r="C73" s="175" t="s">
        <v>858</v>
      </c>
      <c r="D73" s="107">
        <v>1</v>
      </c>
      <c r="E73" s="112" t="s">
        <v>32</v>
      </c>
      <c r="F73" s="132" t="str">
        <f>IF(NOT(TenebresSurInnistrad[[#This Row],[Qu.]]&gt;=1),"OUI","NON")</f>
        <v>NON</v>
      </c>
      <c r="G73" s="1"/>
      <c r="H73" s="139">
        <f>IF(TenebresSurInnistrad[[#This Row],[Qu.]]-1&lt;0,0,TenebresSurInnistrad[[#This Row],[Qu.]]-1)</f>
        <v>0</v>
      </c>
      <c r="I73" s="141"/>
      <c r="J73" s="13"/>
    </row>
    <row r="74" spans="2:10" x14ac:dyDescent="0.25">
      <c r="B74" s="109">
        <v>72</v>
      </c>
      <c r="C74" s="174" t="s">
        <v>859</v>
      </c>
      <c r="D74" s="107">
        <v>1</v>
      </c>
      <c r="E74" s="112" t="s">
        <v>32</v>
      </c>
      <c r="F74" s="132" t="str">
        <f>IF(NOT(TenebresSurInnistrad[[#This Row],[Qu.]]&gt;=1),"OUI","NON")</f>
        <v>NON</v>
      </c>
      <c r="G74" s="1"/>
      <c r="H74" s="139">
        <f>IF(TenebresSurInnistrad[[#This Row],[Qu.]]-1&lt;0,0,TenebresSurInnistrad[[#This Row],[Qu.]]-1)</f>
        <v>0</v>
      </c>
      <c r="I74" s="141"/>
      <c r="J74" s="13"/>
    </row>
    <row r="75" spans="2:10" x14ac:dyDescent="0.25">
      <c r="B75" s="113">
        <v>73</v>
      </c>
      <c r="C75" s="175" t="s">
        <v>860</v>
      </c>
      <c r="D75" s="107">
        <v>1</v>
      </c>
      <c r="E75" s="112" t="s">
        <v>36</v>
      </c>
      <c r="F75" s="132" t="str">
        <f>IF(NOT(TenebresSurInnistrad[[#This Row],[Qu.]]&gt;=1),"OUI","NON")</f>
        <v>NON</v>
      </c>
      <c r="G75" s="1"/>
      <c r="H75" s="139">
        <f>IF(TenebresSurInnistrad[[#This Row],[Qu.]]-1&lt;0,0,TenebresSurInnistrad[[#This Row],[Qu.]]-1)</f>
        <v>0</v>
      </c>
      <c r="I75" s="141"/>
      <c r="J75" s="13"/>
    </row>
    <row r="76" spans="2:10" x14ac:dyDescent="0.25">
      <c r="B76" s="109">
        <v>74</v>
      </c>
      <c r="C76" s="174" t="s">
        <v>861</v>
      </c>
      <c r="D76" s="107">
        <v>1</v>
      </c>
      <c r="E76" s="112" t="s">
        <v>32</v>
      </c>
      <c r="F76" s="132" t="str">
        <f>IF(NOT(TenebresSurInnistrad[[#This Row],[Qu.]]&gt;=1),"OUI","NON")</f>
        <v>NON</v>
      </c>
      <c r="G76" s="1"/>
      <c r="H76" s="139">
        <f>IF(TenebresSurInnistrad[[#This Row],[Qu.]]-1&lt;0,0,TenebresSurInnistrad[[#This Row],[Qu.]]-1)</f>
        <v>0</v>
      </c>
      <c r="I76" s="141"/>
      <c r="J76" s="13"/>
    </row>
    <row r="77" spans="2:10" x14ac:dyDescent="0.25">
      <c r="B77" s="113">
        <v>75</v>
      </c>
      <c r="C77" s="175" t="s">
        <v>862</v>
      </c>
      <c r="D77" s="107">
        <v>1</v>
      </c>
      <c r="E77" s="112" t="s">
        <v>50</v>
      </c>
      <c r="F77" s="132" t="str">
        <f>IF(NOT(TenebresSurInnistrad[[#This Row],[Qu.]]&gt;=1),"OUI","NON")</f>
        <v>NON</v>
      </c>
      <c r="G77" s="1"/>
      <c r="H77" s="139">
        <f>IF(TenebresSurInnistrad[[#This Row],[Qu.]]-1&lt;0,0,TenebresSurInnistrad[[#This Row],[Qu.]]-1)</f>
        <v>0</v>
      </c>
      <c r="I77" s="141"/>
      <c r="J77" s="13"/>
    </row>
    <row r="78" spans="2:10" x14ac:dyDescent="0.25">
      <c r="B78" s="113">
        <v>76</v>
      </c>
      <c r="C78" s="175" t="s">
        <v>863</v>
      </c>
      <c r="D78" s="107">
        <v>1</v>
      </c>
      <c r="E78" s="112" t="s">
        <v>32</v>
      </c>
      <c r="F78" s="132" t="str">
        <f>IF(NOT(TenebresSurInnistrad[[#This Row],[Qu.]]&gt;=1),"OUI","NON")</f>
        <v>NON</v>
      </c>
      <c r="G78" s="1"/>
      <c r="H78" s="139">
        <f>IF(TenebresSurInnistrad[[#This Row],[Qu.]]-1&lt;0,0,TenebresSurInnistrad[[#This Row],[Qu.]]-1)</f>
        <v>0</v>
      </c>
      <c r="I78" s="141">
        <v>1</v>
      </c>
      <c r="J78" s="13"/>
    </row>
    <row r="79" spans="2:10" x14ac:dyDescent="0.25">
      <c r="B79" s="109">
        <v>77</v>
      </c>
      <c r="C79" s="174" t="s">
        <v>864</v>
      </c>
      <c r="D79" s="107">
        <v>1</v>
      </c>
      <c r="E79" s="112" t="s">
        <v>36</v>
      </c>
      <c r="F79" s="132" t="str">
        <f>IF(NOT(TenebresSurInnistrad[[#This Row],[Qu.]]&gt;=1),"OUI","NON")</f>
        <v>NON</v>
      </c>
      <c r="G79" s="1"/>
      <c r="H79" s="139">
        <f>IF(TenebresSurInnistrad[[#This Row],[Qu.]]-1&lt;0,0,TenebresSurInnistrad[[#This Row],[Qu.]]-1)</f>
        <v>0</v>
      </c>
      <c r="I79" s="141"/>
      <c r="J79" s="13"/>
    </row>
    <row r="80" spans="2:10" x14ac:dyDescent="0.25">
      <c r="B80" s="113">
        <v>78</v>
      </c>
      <c r="C80" s="175" t="s">
        <v>865</v>
      </c>
      <c r="D80" s="107">
        <v>1</v>
      </c>
      <c r="E80" s="112" t="s">
        <v>32</v>
      </c>
      <c r="F80" s="132" t="str">
        <f>IF(NOT(TenebresSurInnistrad[[#This Row],[Qu.]]&gt;=1),"OUI","NON")</f>
        <v>NON</v>
      </c>
      <c r="G80" s="1"/>
      <c r="H80" s="139">
        <f>IF(TenebresSurInnistrad[[#This Row],[Qu.]]-1&lt;0,0,TenebresSurInnistrad[[#This Row],[Qu.]]-1)</f>
        <v>0</v>
      </c>
      <c r="I80" s="141"/>
      <c r="J80" s="13"/>
    </row>
    <row r="81" spans="2:10" x14ac:dyDescent="0.25">
      <c r="B81" s="115">
        <v>79</v>
      </c>
      <c r="C81" s="176" t="s">
        <v>866</v>
      </c>
      <c r="D81" s="107">
        <v>1</v>
      </c>
      <c r="E81" s="112" t="s">
        <v>36</v>
      </c>
      <c r="F81" s="132" t="str">
        <f>IF(NOT(TenebresSurInnistrad[[#This Row],[Qu.]]&gt;=1),"OUI","NON")</f>
        <v>NON</v>
      </c>
      <c r="G81" s="1"/>
      <c r="H81" s="139">
        <f>IF(TenebresSurInnistrad[[#This Row],[Qu.]]-1&lt;0,0,TenebresSurInnistrad[[#This Row],[Qu.]]-1)</f>
        <v>0</v>
      </c>
      <c r="I81" s="141">
        <v>1</v>
      </c>
      <c r="J81" s="13"/>
    </row>
    <row r="82" spans="2:10" x14ac:dyDescent="0.25">
      <c r="B82" s="113">
        <v>80</v>
      </c>
      <c r="C82" s="175" t="s">
        <v>867</v>
      </c>
      <c r="D82" s="107">
        <v>1</v>
      </c>
      <c r="E82" s="112" t="s">
        <v>32</v>
      </c>
      <c r="F82" s="132" t="str">
        <f>IF(NOT(TenebresSurInnistrad[[#This Row],[Qu.]]&gt;=1),"OUI","NON")</f>
        <v>NON</v>
      </c>
      <c r="G82" s="1"/>
      <c r="H82" s="139">
        <f>IF(TenebresSurInnistrad[[#This Row],[Qu.]]-1&lt;0,0,TenebresSurInnistrad[[#This Row],[Qu.]]-1)</f>
        <v>0</v>
      </c>
      <c r="I82" s="141"/>
      <c r="J82" s="13"/>
    </row>
    <row r="83" spans="2:10" x14ac:dyDescent="0.25">
      <c r="B83" s="113">
        <v>81</v>
      </c>
      <c r="C83" s="175" t="s">
        <v>868</v>
      </c>
      <c r="D83" s="107">
        <v>1</v>
      </c>
      <c r="E83" s="112" t="s">
        <v>50</v>
      </c>
      <c r="F83" s="132" t="str">
        <f>IF(NOT(TenebresSurInnistrad[[#This Row],[Qu.]]&gt;=1),"OUI","NON")</f>
        <v>NON</v>
      </c>
      <c r="G83" s="1"/>
      <c r="H83" s="139">
        <f>IF(TenebresSurInnistrad[[#This Row],[Qu.]]-1&lt;0,0,TenebresSurInnistrad[[#This Row],[Qu.]]-1)</f>
        <v>0</v>
      </c>
      <c r="I83" s="141"/>
      <c r="J83" s="13"/>
    </row>
    <row r="84" spans="2:10" x14ac:dyDescent="0.25">
      <c r="B84" s="113">
        <v>82</v>
      </c>
      <c r="C84" s="175" t="s">
        <v>869</v>
      </c>
      <c r="D84" s="107">
        <v>1</v>
      </c>
      <c r="E84" s="112" t="s">
        <v>36</v>
      </c>
      <c r="F84" s="132" t="str">
        <f>IF(NOT(TenebresSurInnistrad[[#This Row],[Qu.]]&gt;=1),"OUI","NON")</f>
        <v>NON</v>
      </c>
      <c r="G84" s="1"/>
      <c r="H84" s="139">
        <f>IF(TenebresSurInnistrad[[#This Row],[Qu.]]-1&lt;0,0,TenebresSurInnistrad[[#This Row],[Qu.]]-1)</f>
        <v>0</v>
      </c>
      <c r="I84" s="141"/>
      <c r="J84" s="13"/>
    </row>
    <row r="85" spans="2:10" x14ac:dyDescent="0.25">
      <c r="B85" s="115">
        <v>83</v>
      </c>
      <c r="C85" s="176" t="s">
        <v>870</v>
      </c>
      <c r="D85" s="107">
        <v>1</v>
      </c>
      <c r="E85" s="112" t="s">
        <v>36</v>
      </c>
      <c r="F85" s="132" t="str">
        <f>IF(NOT(TenebresSurInnistrad[[#This Row],[Qu.]]&gt;=1),"OUI","NON")</f>
        <v>NON</v>
      </c>
      <c r="G85" s="1"/>
      <c r="H85" s="139">
        <f>IF(TenebresSurInnistrad[[#This Row],[Qu.]]-1&lt;0,0,TenebresSurInnistrad[[#This Row],[Qu.]]-1)</f>
        <v>0</v>
      </c>
      <c r="I85" s="141"/>
      <c r="J85" s="13"/>
    </row>
    <row r="86" spans="2:10" x14ac:dyDescent="0.25">
      <c r="B86" s="113">
        <v>84</v>
      </c>
      <c r="C86" s="175" t="s">
        <v>871</v>
      </c>
      <c r="D86" s="107">
        <v>1</v>
      </c>
      <c r="E86" s="112" t="s">
        <v>32</v>
      </c>
      <c r="F86" s="132" t="str">
        <f>IF(NOT(TenebresSurInnistrad[[#This Row],[Qu.]]&gt;=1),"OUI","NON")</f>
        <v>NON</v>
      </c>
      <c r="G86" s="1"/>
      <c r="H86" s="139">
        <f>IF(TenebresSurInnistrad[[#This Row],[Qu.]]-1&lt;0,0,TenebresSurInnistrad[[#This Row],[Qu.]]-1)</f>
        <v>0</v>
      </c>
      <c r="I86" s="141"/>
      <c r="J86" s="13"/>
    </row>
    <row r="87" spans="2:10" x14ac:dyDescent="0.25">
      <c r="B87" s="109">
        <v>85</v>
      </c>
      <c r="C87" s="174" t="s">
        <v>872</v>
      </c>
      <c r="D87" s="107">
        <v>1</v>
      </c>
      <c r="E87" s="112" t="s">
        <v>32</v>
      </c>
      <c r="F87" s="132" t="str">
        <f>IF(NOT(TenebresSurInnistrad[[#This Row],[Qu.]]&gt;=1),"OUI","NON")</f>
        <v>NON</v>
      </c>
      <c r="G87" s="1"/>
      <c r="H87" s="139">
        <f>IF(TenebresSurInnistrad[[#This Row],[Qu.]]-1&lt;0,0,TenebresSurInnistrad[[#This Row],[Qu.]]-1)</f>
        <v>0</v>
      </c>
      <c r="I87" s="141"/>
      <c r="J87" s="13"/>
    </row>
    <row r="88" spans="2:10" x14ac:dyDescent="0.25">
      <c r="B88" s="113">
        <v>86</v>
      </c>
      <c r="C88" s="175" t="s">
        <v>873</v>
      </c>
      <c r="D88" s="107">
        <v>1</v>
      </c>
      <c r="E88" s="112" t="s">
        <v>32</v>
      </c>
      <c r="F88" s="132" t="str">
        <f>IF(NOT(TenebresSurInnistrad[[#This Row],[Qu.]]&gt;=1),"OUI","NON")</f>
        <v>NON</v>
      </c>
      <c r="G88" s="1"/>
      <c r="H88" s="139">
        <f>IF(TenebresSurInnistrad[[#This Row],[Qu.]]-1&lt;0,0,TenebresSurInnistrad[[#This Row],[Qu.]]-1)</f>
        <v>0</v>
      </c>
      <c r="I88" s="141"/>
      <c r="J88" s="13"/>
    </row>
    <row r="89" spans="2:10" x14ac:dyDescent="0.25">
      <c r="B89" s="115">
        <v>87</v>
      </c>
      <c r="C89" s="176" t="s">
        <v>874</v>
      </c>
      <c r="D89" s="107">
        <v>1</v>
      </c>
      <c r="E89" s="112" t="s">
        <v>32</v>
      </c>
      <c r="F89" s="132" t="str">
        <f>IF(NOT(TenebresSurInnistrad[[#This Row],[Qu.]]&gt;=1),"OUI","NON")</f>
        <v>NON</v>
      </c>
      <c r="G89" s="1"/>
      <c r="H89" s="139">
        <f>IF(TenebresSurInnistrad[[#This Row],[Qu.]]-1&lt;0,0,TenebresSurInnistrad[[#This Row],[Qu.]]-1)</f>
        <v>0</v>
      </c>
      <c r="I89" s="141"/>
      <c r="J89" s="13"/>
    </row>
    <row r="90" spans="2:10" x14ac:dyDescent="0.25">
      <c r="B90" s="109">
        <v>88</v>
      </c>
      <c r="C90" s="174" t="s">
        <v>875</v>
      </c>
      <c r="D90" s="107">
        <v>1</v>
      </c>
      <c r="E90" s="112" t="s">
        <v>39</v>
      </c>
      <c r="F90" s="132" t="str">
        <f>IF(NOT(TenebresSurInnistrad[[#This Row],[Qu.]]&gt;=1),"OUI","NON")</f>
        <v>NON</v>
      </c>
      <c r="G90" s="1"/>
      <c r="H90" s="139">
        <f>IF(TenebresSurInnistrad[[#This Row],[Qu.]]-1&lt;0,0,TenebresSurInnistrad[[#This Row],[Qu.]]-1)</f>
        <v>0</v>
      </c>
      <c r="I90" s="141"/>
      <c r="J90" s="13"/>
    </row>
    <row r="91" spans="2:10" x14ac:dyDescent="0.25">
      <c r="B91" s="115">
        <v>89</v>
      </c>
      <c r="C91" s="176" t="s">
        <v>876</v>
      </c>
      <c r="D91" s="107">
        <v>1</v>
      </c>
      <c r="E91" s="112" t="s">
        <v>32</v>
      </c>
      <c r="F91" s="132" t="str">
        <f>IF(NOT(TenebresSurInnistrad[[#This Row],[Qu.]]&gt;=1),"OUI","NON")</f>
        <v>NON</v>
      </c>
      <c r="G91" s="1"/>
      <c r="H91" s="139">
        <f>IF(TenebresSurInnistrad[[#This Row],[Qu.]]-1&lt;0,0,TenebresSurInnistrad[[#This Row],[Qu.]]-1)</f>
        <v>0</v>
      </c>
      <c r="I91" s="141"/>
      <c r="J91" s="13"/>
    </row>
    <row r="92" spans="2:10" x14ac:dyDescent="0.25">
      <c r="B92" s="113">
        <v>90</v>
      </c>
      <c r="C92" s="175" t="s">
        <v>877</v>
      </c>
      <c r="D92" s="107">
        <v>1</v>
      </c>
      <c r="E92" s="112" t="s">
        <v>36</v>
      </c>
      <c r="F92" s="132" t="str">
        <f>IF(NOT(TenebresSurInnistrad[[#This Row],[Qu.]]&gt;=1),"OUI","NON")</f>
        <v>NON</v>
      </c>
      <c r="G92" s="1"/>
      <c r="H92" s="139">
        <f>IF(TenebresSurInnistrad[[#This Row],[Qu.]]-1&lt;0,0,TenebresSurInnistrad[[#This Row],[Qu.]]-1)</f>
        <v>0</v>
      </c>
      <c r="I92" s="141"/>
      <c r="J92" s="13"/>
    </row>
    <row r="93" spans="2:10" x14ac:dyDescent="0.25">
      <c r="B93" s="109">
        <v>91</v>
      </c>
      <c r="C93" s="174" t="s">
        <v>878</v>
      </c>
      <c r="D93" s="107">
        <v>1</v>
      </c>
      <c r="E93" s="112" t="s">
        <v>32</v>
      </c>
      <c r="F93" s="132" t="str">
        <f>IF(NOT(TenebresSurInnistrad[[#This Row],[Qu.]]&gt;=1),"OUI","NON")</f>
        <v>NON</v>
      </c>
      <c r="G93" s="1"/>
      <c r="H93" s="139">
        <f>IF(TenebresSurInnistrad[[#This Row],[Qu.]]-1&lt;0,0,TenebresSurInnistrad[[#This Row],[Qu.]]-1)</f>
        <v>0</v>
      </c>
      <c r="I93" s="141"/>
      <c r="J93" s="13"/>
    </row>
    <row r="94" spans="2:10" x14ac:dyDescent="0.25">
      <c r="B94" s="113">
        <v>92</v>
      </c>
      <c r="C94" s="175" t="s">
        <v>879</v>
      </c>
      <c r="D94" s="107">
        <v>1</v>
      </c>
      <c r="E94" s="112" t="s">
        <v>50</v>
      </c>
      <c r="F94" s="132" t="str">
        <f>IF(NOT(TenebresSurInnistrad[[#This Row],[Qu.]]&gt;=1),"OUI","NON")</f>
        <v>NON</v>
      </c>
      <c r="G94" s="1"/>
      <c r="H94" s="139">
        <f>IF(TenebresSurInnistrad[[#This Row],[Qu.]]-1&lt;0,0,TenebresSurInnistrad[[#This Row],[Qu.]]-1)</f>
        <v>0</v>
      </c>
      <c r="I94" s="141"/>
      <c r="J94" s="13"/>
    </row>
    <row r="95" spans="2:10" x14ac:dyDescent="0.25">
      <c r="B95" s="113">
        <v>93</v>
      </c>
      <c r="C95" s="175" t="s">
        <v>880</v>
      </c>
      <c r="D95" s="107">
        <v>1</v>
      </c>
      <c r="E95" s="112" t="s">
        <v>36</v>
      </c>
      <c r="F95" s="132" t="str">
        <f>IF(NOT(TenebresSurInnistrad[[#This Row],[Qu.]]&gt;=1),"OUI","NON")</f>
        <v>NON</v>
      </c>
      <c r="G95" s="1"/>
      <c r="H95" s="139">
        <f>IF(TenebresSurInnistrad[[#This Row],[Qu.]]-1&lt;0,0,TenebresSurInnistrad[[#This Row],[Qu.]]-1)</f>
        <v>0</v>
      </c>
      <c r="I95" s="141"/>
      <c r="J95" s="13"/>
    </row>
    <row r="96" spans="2:10" x14ac:dyDescent="0.25">
      <c r="B96" s="113">
        <v>94</v>
      </c>
      <c r="C96" s="175" t="s">
        <v>881</v>
      </c>
      <c r="D96" s="107">
        <v>1</v>
      </c>
      <c r="E96" s="112" t="s">
        <v>36</v>
      </c>
      <c r="F96" s="132" t="str">
        <f>IF(NOT(TenebresSurInnistrad[[#This Row],[Qu.]]&gt;=1),"OUI","NON")</f>
        <v>NON</v>
      </c>
      <c r="G96" s="1"/>
      <c r="H96" s="139">
        <f>IF(TenebresSurInnistrad[[#This Row],[Qu.]]-1&lt;0,0,TenebresSurInnistrad[[#This Row],[Qu.]]-1)</f>
        <v>0</v>
      </c>
      <c r="I96" s="141"/>
      <c r="J96" s="13"/>
    </row>
    <row r="97" spans="2:10" x14ac:dyDescent="0.25">
      <c r="B97" s="113">
        <v>95</v>
      </c>
      <c r="C97" s="175" t="s">
        <v>882</v>
      </c>
      <c r="D97" s="107">
        <v>1</v>
      </c>
      <c r="E97" s="112" t="s">
        <v>32</v>
      </c>
      <c r="F97" s="132" t="str">
        <f>IF(NOT(TenebresSurInnistrad[[#This Row],[Qu.]]&gt;=1),"OUI","NON")</f>
        <v>NON</v>
      </c>
      <c r="G97" s="1"/>
      <c r="H97" s="139">
        <f>IF(TenebresSurInnistrad[[#This Row],[Qu.]]-1&lt;0,0,TenebresSurInnistrad[[#This Row],[Qu.]]-1)</f>
        <v>0</v>
      </c>
      <c r="I97" s="141"/>
      <c r="J97" s="13"/>
    </row>
    <row r="98" spans="2:10" x14ac:dyDescent="0.25">
      <c r="B98" s="115">
        <v>96</v>
      </c>
      <c r="C98" s="176" t="s">
        <v>883</v>
      </c>
      <c r="D98" s="107">
        <v>1</v>
      </c>
      <c r="E98" s="112" t="s">
        <v>50</v>
      </c>
      <c r="F98" s="132" t="str">
        <f>IF(NOT(TenebresSurInnistrad[[#This Row],[Qu.]]&gt;=1),"OUI","NON")</f>
        <v>NON</v>
      </c>
      <c r="G98" s="1"/>
      <c r="H98" s="139">
        <f>IF(TenebresSurInnistrad[[#This Row],[Qu.]]-1&lt;0,0,TenebresSurInnistrad[[#This Row],[Qu.]]-1)</f>
        <v>0</v>
      </c>
      <c r="I98" s="141"/>
      <c r="J98" s="13"/>
    </row>
    <row r="99" spans="2:10" x14ac:dyDescent="0.25">
      <c r="B99" s="113">
        <v>97</v>
      </c>
      <c r="C99" s="175" t="s">
        <v>884</v>
      </c>
      <c r="D99" s="107">
        <v>1</v>
      </c>
      <c r="E99" s="112" t="s">
        <v>36</v>
      </c>
      <c r="F99" s="132" t="str">
        <f>IF(NOT(TenebresSurInnistrad[[#This Row],[Qu.]]&gt;=1),"OUI","NON")</f>
        <v>NON</v>
      </c>
      <c r="G99" s="1"/>
      <c r="H99" s="139">
        <f>IF(TenebresSurInnistrad[[#This Row],[Qu.]]-1&lt;0,0,TenebresSurInnistrad[[#This Row],[Qu.]]-1)</f>
        <v>0</v>
      </c>
      <c r="I99" s="141"/>
      <c r="J99" s="13"/>
    </row>
    <row r="100" spans="2:10" x14ac:dyDescent="0.25">
      <c r="B100" s="113">
        <v>98</v>
      </c>
      <c r="C100" s="175" t="s">
        <v>885</v>
      </c>
      <c r="D100" s="107">
        <v>1</v>
      </c>
      <c r="E100" s="112" t="s">
        <v>32</v>
      </c>
      <c r="F100" s="132" t="str">
        <f>IF(NOT(TenebresSurInnistrad[[#This Row],[Qu.]]&gt;=1),"OUI","NON")</f>
        <v>NON</v>
      </c>
      <c r="G100" s="1"/>
      <c r="H100" s="139">
        <f>IF(TenebresSurInnistrad[[#This Row],[Qu.]]-1&lt;0,0,TenebresSurInnistrad[[#This Row],[Qu.]]-1)</f>
        <v>0</v>
      </c>
      <c r="I100" s="141"/>
      <c r="J100" s="13"/>
    </row>
    <row r="101" spans="2:10" x14ac:dyDescent="0.25">
      <c r="B101" s="113">
        <v>99</v>
      </c>
      <c r="C101" s="175" t="s">
        <v>886</v>
      </c>
      <c r="D101" s="107">
        <v>1</v>
      </c>
      <c r="E101" s="112" t="s">
        <v>50</v>
      </c>
      <c r="F101" s="132" t="str">
        <f>IF(NOT(TenebresSurInnistrad[[#This Row],[Qu.]]&gt;=1),"OUI","NON")</f>
        <v>NON</v>
      </c>
      <c r="G101" s="1"/>
      <c r="H101" s="139">
        <f>IF(TenebresSurInnistrad[[#This Row],[Qu.]]-1&lt;0,0,TenebresSurInnistrad[[#This Row],[Qu.]]-1)</f>
        <v>0</v>
      </c>
      <c r="I101" s="141"/>
      <c r="J101" s="13"/>
    </row>
    <row r="102" spans="2:10" x14ac:dyDescent="0.25">
      <c r="B102" s="115">
        <v>100</v>
      </c>
      <c r="C102" s="176" t="s">
        <v>887</v>
      </c>
      <c r="D102" s="107">
        <v>1</v>
      </c>
      <c r="E102" s="112" t="s">
        <v>36</v>
      </c>
      <c r="F102" s="132" t="str">
        <f>IF(NOT(TenebresSurInnistrad[[#This Row],[Qu.]]&gt;=1),"OUI","NON")</f>
        <v>NON</v>
      </c>
      <c r="G102" s="1"/>
      <c r="H102" s="139">
        <f>IF(TenebresSurInnistrad[[#This Row],[Qu.]]-1&lt;0,0,TenebresSurInnistrad[[#This Row],[Qu.]]-1)</f>
        <v>0</v>
      </c>
      <c r="I102" s="141"/>
      <c r="J102" s="13"/>
    </row>
    <row r="103" spans="2:10" x14ac:dyDescent="0.25">
      <c r="B103" s="113">
        <v>101</v>
      </c>
      <c r="C103" s="175" t="s">
        <v>888</v>
      </c>
      <c r="D103" s="107">
        <v>1</v>
      </c>
      <c r="E103" s="112" t="s">
        <v>39</v>
      </c>
      <c r="F103" s="132" t="str">
        <f>IF(NOT(TenebresSurInnistrad[[#This Row],[Qu.]]&gt;=1),"OUI","NON")</f>
        <v>NON</v>
      </c>
      <c r="G103" s="1"/>
      <c r="H103" s="139">
        <f>IF(TenebresSurInnistrad[[#This Row],[Qu.]]-1&lt;0,0,TenebresSurInnistrad[[#This Row],[Qu.]]-1)</f>
        <v>0</v>
      </c>
      <c r="I103" s="141"/>
      <c r="J103" s="13"/>
    </row>
    <row r="104" spans="2:10" x14ac:dyDescent="0.25">
      <c r="B104" s="109">
        <v>102</v>
      </c>
      <c r="C104" s="174" t="s">
        <v>889</v>
      </c>
      <c r="D104" s="107">
        <v>1</v>
      </c>
      <c r="E104" s="112" t="s">
        <v>36</v>
      </c>
      <c r="F104" s="132" t="str">
        <f>IF(NOT(TenebresSurInnistrad[[#This Row],[Qu.]]&gt;=1),"OUI","NON")</f>
        <v>NON</v>
      </c>
      <c r="G104" s="1"/>
      <c r="H104" s="139">
        <f>IF(TenebresSurInnistrad[[#This Row],[Qu.]]-1&lt;0,0,TenebresSurInnistrad[[#This Row],[Qu.]]-1)</f>
        <v>0</v>
      </c>
      <c r="I104" s="141"/>
      <c r="J104" s="13"/>
    </row>
    <row r="105" spans="2:10" x14ac:dyDescent="0.25">
      <c r="B105" s="113">
        <v>103</v>
      </c>
      <c r="C105" s="175" t="s">
        <v>890</v>
      </c>
      <c r="D105" s="107">
        <v>1</v>
      </c>
      <c r="E105" s="112" t="s">
        <v>36</v>
      </c>
      <c r="F105" s="132" t="str">
        <f>IF(NOT(TenebresSurInnistrad[[#This Row],[Qu.]]&gt;=1),"OUI","NON")</f>
        <v>NON</v>
      </c>
      <c r="G105" s="1"/>
      <c r="H105" s="139">
        <f>IF(TenebresSurInnistrad[[#This Row],[Qu.]]-1&lt;0,0,TenebresSurInnistrad[[#This Row],[Qu.]]-1)</f>
        <v>0</v>
      </c>
      <c r="I105" s="141"/>
      <c r="J105" s="13"/>
    </row>
    <row r="106" spans="2:10" x14ac:dyDescent="0.25">
      <c r="B106" s="113">
        <v>104</v>
      </c>
      <c r="C106" s="175" t="s">
        <v>891</v>
      </c>
      <c r="D106" s="107">
        <v>1</v>
      </c>
      <c r="E106" s="112" t="s">
        <v>36</v>
      </c>
      <c r="F106" s="132" t="str">
        <f>IF(NOT(TenebresSurInnistrad[[#This Row],[Qu.]]&gt;=1),"OUI","NON")</f>
        <v>NON</v>
      </c>
      <c r="G106" s="1"/>
      <c r="H106" s="139">
        <f>IF(TenebresSurInnistrad[[#This Row],[Qu.]]-1&lt;0,0,TenebresSurInnistrad[[#This Row],[Qu.]]-1)</f>
        <v>0</v>
      </c>
      <c r="I106" s="141"/>
      <c r="J106" s="13"/>
    </row>
    <row r="107" spans="2:10" x14ac:dyDescent="0.25">
      <c r="B107" s="113">
        <v>105</v>
      </c>
      <c r="C107" s="175" t="s">
        <v>892</v>
      </c>
      <c r="D107" s="107">
        <v>1</v>
      </c>
      <c r="E107" s="112" t="s">
        <v>32</v>
      </c>
      <c r="F107" s="132" t="str">
        <f>IF(NOT(TenebresSurInnistrad[[#This Row],[Qu.]]&gt;=1),"OUI","NON")</f>
        <v>NON</v>
      </c>
      <c r="G107" s="1"/>
      <c r="H107" s="139">
        <f>IF(TenebresSurInnistrad[[#This Row],[Qu.]]-1&lt;0,0,TenebresSurInnistrad[[#This Row],[Qu.]]-1)</f>
        <v>0</v>
      </c>
      <c r="I107" s="141"/>
      <c r="J107" s="13"/>
    </row>
    <row r="108" spans="2:10" x14ac:dyDescent="0.25">
      <c r="B108" s="113">
        <v>106</v>
      </c>
      <c r="C108" s="175" t="s">
        <v>893</v>
      </c>
      <c r="D108" s="107">
        <v>1</v>
      </c>
      <c r="E108" s="112" t="s">
        <v>32</v>
      </c>
      <c r="F108" s="132" t="str">
        <f>IF(NOT(TenebresSurInnistrad[[#This Row],[Qu.]]&gt;=1),"OUI","NON")</f>
        <v>NON</v>
      </c>
      <c r="G108" s="1"/>
      <c r="H108" s="139">
        <f>IF(TenebresSurInnistrad[[#This Row],[Qu.]]-1&lt;0,0,TenebresSurInnistrad[[#This Row],[Qu.]]-1)</f>
        <v>0</v>
      </c>
      <c r="I108" s="141"/>
      <c r="J108" s="13"/>
    </row>
    <row r="109" spans="2:10" x14ac:dyDescent="0.25">
      <c r="B109" s="113">
        <v>107</v>
      </c>
      <c r="C109" s="175" t="s">
        <v>894</v>
      </c>
      <c r="D109" s="107">
        <v>1</v>
      </c>
      <c r="E109" s="112" t="s">
        <v>50</v>
      </c>
      <c r="F109" s="132" t="str">
        <f>IF(NOT(TenebresSurInnistrad[[#This Row],[Qu.]]&gt;=1),"OUI","NON")</f>
        <v>NON</v>
      </c>
      <c r="G109" s="1"/>
      <c r="H109" s="139">
        <f>IF(TenebresSurInnistrad[[#This Row],[Qu.]]-1&lt;0,0,TenebresSurInnistrad[[#This Row],[Qu.]]-1)</f>
        <v>0</v>
      </c>
      <c r="I109" s="141"/>
      <c r="J109" s="13"/>
    </row>
    <row r="110" spans="2:10" x14ac:dyDescent="0.25">
      <c r="B110" s="109">
        <v>108</v>
      </c>
      <c r="C110" s="174" t="s">
        <v>895</v>
      </c>
      <c r="D110" s="107">
        <v>1</v>
      </c>
      <c r="E110" s="112" t="s">
        <v>50</v>
      </c>
      <c r="F110" s="132" t="str">
        <f>IF(NOT(TenebresSurInnistrad[[#This Row],[Qu.]]&gt;=1),"OUI","NON")</f>
        <v>NON</v>
      </c>
      <c r="G110" s="1"/>
      <c r="H110" s="139">
        <f>IF(TenebresSurInnistrad[[#This Row],[Qu.]]-1&lt;0,0,TenebresSurInnistrad[[#This Row],[Qu.]]-1)</f>
        <v>0</v>
      </c>
      <c r="I110" s="141">
        <v>1</v>
      </c>
      <c r="J110" s="13"/>
    </row>
    <row r="111" spans="2:10" x14ac:dyDescent="0.25">
      <c r="B111" s="113">
        <v>109</v>
      </c>
      <c r="C111" s="175" t="s">
        <v>896</v>
      </c>
      <c r="D111" s="107">
        <v>1</v>
      </c>
      <c r="E111" s="112" t="s">
        <v>50</v>
      </c>
      <c r="F111" s="132" t="str">
        <f>IF(NOT(TenebresSurInnistrad[[#This Row],[Qu.]]&gt;=1),"OUI","NON")</f>
        <v>NON</v>
      </c>
      <c r="G111" s="1"/>
      <c r="H111" s="139">
        <f>IF(TenebresSurInnistrad[[#This Row],[Qu.]]-1&lt;0,0,TenebresSurInnistrad[[#This Row],[Qu.]]-1)</f>
        <v>0</v>
      </c>
      <c r="I111" s="141"/>
      <c r="J111" s="13"/>
    </row>
    <row r="112" spans="2:10" x14ac:dyDescent="0.25">
      <c r="B112" s="113">
        <v>110</v>
      </c>
      <c r="C112" s="175" t="s">
        <v>897</v>
      </c>
      <c r="D112" s="107">
        <v>1</v>
      </c>
      <c r="E112" s="112" t="s">
        <v>32</v>
      </c>
      <c r="F112" s="132" t="str">
        <f>IF(NOT(TenebresSurInnistrad[[#This Row],[Qu.]]&gt;=1),"OUI","NON")</f>
        <v>NON</v>
      </c>
      <c r="G112" s="1"/>
      <c r="H112" s="139">
        <f>IF(TenebresSurInnistrad[[#This Row],[Qu.]]-1&lt;0,0,TenebresSurInnistrad[[#This Row],[Qu.]]-1)</f>
        <v>0</v>
      </c>
      <c r="I112" s="141"/>
      <c r="J112" s="13"/>
    </row>
    <row r="113" spans="2:10" x14ac:dyDescent="0.25">
      <c r="B113" s="113">
        <v>111</v>
      </c>
      <c r="C113" s="175" t="s">
        <v>898</v>
      </c>
      <c r="D113" s="107">
        <v>1</v>
      </c>
      <c r="E113" s="112" t="s">
        <v>50</v>
      </c>
      <c r="F113" s="132" t="str">
        <f>IF(NOT(TenebresSurInnistrad[[#This Row],[Qu.]]&gt;=1),"OUI","NON")</f>
        <v>NON</v>
      </c>
      <c r="G113" s="1"/>
      <c r="H113" s="139">
        <f>IF(TenebresSurInnistrad[[#This Row],[Qu.]]-1&lt;0,0,TenebresSurInnistrad[[#This Row],[Qu.]]-1)</f>
        <v>0</v>
      </c>
      <c r="I113" s="141"/>
      <c r="J113" s="13"/>
    </row>
    <row r="114" spans="2:10" x14ac:dyDescent="0.25">
      <c r="B114" s="109">
        <v>112</v>
      </c>
      <c r="C114" s="174" t="s">
        <v>899</v>
      </c>
      <c r="D114" s="107">
        <v>1</v>
      </c>
      <c r="E114" s="112" t="s">
        <v>32</v>
      </c>
      <c r="F114" s="132" t="str">
        <f>IF(NOT(TenebresSurInnistrad[[#This Row],[Qu.]]&gt;=1),"OUI","NON")</f>
        <v>NON</v>
      </c>
      <c r="G114" s="1"/>
      <c r="H114" s="139">
        <f>IF(TenebresSurInnistrad[[#This Row],[Qu.]]-1&lt;0,0,TenebresSurInnistrad[[#This Row],[Qu.]]-1)</f>
        <v>0</v>
      </c>
      <c r="I114" s="141"/>
      <c r="J114" s="13"/>
    </row>
    <row r="115" spans="2:10" x14ac:dyDescent="0.25">
      <c r="B115" s="115">
        <v>113</v>
      </c>
      <c r="C115" s="176" t="s">
        <v>900</v>
      </c>
      <c r="D115" s="107">
        <v>1</v>
      </c>
      <c r="E115" s="112" t="s">
        <v>36</v>
      </c>
      <c r="F115" s="132" t="str">
        <f>IF(NOT(TenebresSurInnistrad[[#This Row],[Qu.]]&gt;=1),"OUI","NON")</f>
        <v>NON</v>
      </c>
      <c r="G115" s="1"/>
      <c r="H115" s="139">
        <f>IF(TenebresSurInnistrad[[#This Row],[Qu.]]-1&lt;0,0,TenebresSurInnistrad[[#This Row],[Qu.]]-1)</f>
        <v>0</v>
      </c>
      <c r="I115" s="141"/>
      <c r="J115" s="13"/>
    </row>
    <row r="116" spans="2:10" x14ac:dyDescent="0.25">
      <c r="B116" s="115">
        <v>114</v>
      </c>
      <c r="C116" s="176" t="s">
        <v>901</v>
      </c>
      <c r="D116" s="107">
        <v>1</v>
      </c>
      <c r="E116" s="112" t="s">
        <v>36</v>
      </c>
      <c r="F116" s="132" t="str">
        <f>IF(NOT(TenebresSurInnistrad[[#This Row],[Qu.]]&gt;=1),"OUI","NON")</f>
        <v>NON</v>
      </c>
      <c r="G116" s="1"/>
      <c r="H116" s="139">
        <f>IF(TenebresSurInnistrad[[#This Row],[Qu.]]-1&lt;0,0,TenebresSurInnistrad[[#This Row],[Qu.]]-1)</f>
        <v>0</v>
      </c>
      <c r="I116" s="141"/>
      <c r="J116" s="13"/>
    </row>
    <row r="117" spans="2:10" x14ac:dyDescent="0.25">
      <c r="B117" s="113">
        <v>115</v>
      </c>
      <c r="C117" s="175" t="s">
        <v>902</v>
      </c>
      <c r="D117" s="107">
        <v>1</v>
      </c>
      <c r="E117" s="112" t="s">
        <v>32</v>
      </c>
      <c r="F117" s="132" t="str">
        <f>IF(NOT(TenebresSurInnistrad[[#This Row],[Qu.]]&gt;=1),"OUI","NON")</f>
        <v>NON</v>
      </c>
      <c r="G117" s="1"/>
      <c r="H117" s="139">
        <f>IF(TenebresSurInnistrad[[#This Row],[Qu.]]-1&lt;0,0,TenebresSurInnistrad[[#This Row],[Qu.]]-1)</f>
        <v>0</v>
      </c>
      <c r="I117" s="141"/>
      <c r="J117" s="13"/>
    </row>
    <row r="118" spans="2:10" x14ac:dyDescent="0.25">
      <c r="B118" s="115">
        <v>116</v>
      </c>
      <c r="C118" s="176" t="s">
        <v>903</v>
      </c>
      <c r="D118" s="107">
        <v>1</v>
      </c>
      <c r="E118" s="112" t="s">
        <v>36</v>
      </c>
      <c r="F118" s="132" t="str">
        <f>IF(NOT(TenebresSurInnistrad[[#This Row],[Qu.]]&gt;=1),"OUI","NON")</f>
        <v>NON</v>
      </c>
      <c r="G118" s="1"/>
      <c r="H118" s="139">
        <f>IF(TenebresSurInnistrad[[#This Row],[Qu.]]-1&lt;0,0,TenebresSurInnistrad[[#This Row],[Qu.]]-1)</f>
        <v>0</v>
      </c>
      <c r="I118" s="141"/>
      <c r="J118" s="13"/>
    </row>
    <row r="119" spans="2:10" x14ac:dyDescent="0.25">
      <c r="B119" s="113">
        <v>117</v>
      </c>
      <c r="C119" s="175" t="s">
        <v>904</v>
      </c>
      <c r="D119" s="107">
        <v>1</v>
      </c>
      <c r="E119" s="112" t="s">
        <v>32</v>
      </c>
      <c r="F119" s="132" t="str">
        <f>IF(NOT(TenebresSurInnistrad[[#This Row],[Qu.]]&gt;=1),"OUI","NON")</f>
        <v>NON</v>
      </c>
      <c r="G119" s="1"/>
      <c r="H119" s="139">
        <f>IF(TenebresSurInnistrad[[#This Row],[Qu.]]-1&lt;0,0,TenebresSurInnistrad[[#This Row],[Qu.]]-1)</f>
        <v>0</v>
      </c>
      <c r="I119" s="141"/>
      <c r="J119" s="13"/>
    </row>
    <row r="120" spans="2:10" x14ac:dyDescent="0.25">
      <c r="B120" s="113">
        <v>118</v>
      </c>
      <c r="C120" s="175" t="s">
        <v>905</v>
      </c>
      <c r="D120" s="107">
        <v>1</v>
      </c>
      <c r="E120" s="112" t="s">
        <v>36</v>
      </c>
      <c r="F120" s="132" t="str">
        <f>IF(NOT(TenebresSurInnistrad[[#This Row],[Qu.]]&gt;=1),"OUI","NON")</f>
        <v>NON</v>
      </c>
      <c r="G120" s="1"/>
      <c r="H120" s="139">
        <f>IF(TenebresSurInnistrad[[#This Row],[Qu.]]-1&lt;0,0,TenebresSurInnistrad[[#This Row],[Qu.]]-1)</f>
        <v>0</v>
      </c>
      <c r="I120" s="141"/>
      <c r="J120" s="13"/>
    </row>
    <row r="121" spans="2:10" x14ac:dyDescent="0.25">
      <c r="B121" s="113">
        <v>119</v>
      </c>
      <c r="C121" s="175" t="s">
        <v>906</v>
      </c>
      <c r="D121" s="107">
        <v>1</v>
      </c>
      <c r="E121" s="112" t="s">
        <v>36</v>
      </c>
      <c r="F121" s="132" t="str">
        <f>IF(NOT(TenebresSurInnistrad[[#This Row],[Qu.]]&gt;=1),"OUI","NON")</f>
        <v>NON</v>
      </c>
      <c r="G121" s="1"/>
      <c r="H121" s="139">
        <f>IF(TenebresSurInnistrad[[#This Row],[Qu.]]-1&lt;0,0,TenebresSurInnistrad[[#This Row],[Qu.]]-1)</f>
        <v>0</v>
      </c>
      <c r="I121" s="141"/>
      <c r="J121" s="13"/>
    </row>
    <row r="122" spans="2:10" x14ac:dyDescent="0.25">
      <c r="B122" s="113">
        <v>120</v>
      </c>
      <c r="C122" s="175" t="s">
        <v>907</v>
      </c>
      <c r="D122" s="107">
        <v>1</v>
      </c>
      <c r="E122" s="112" t="s">
        <v>36</v>
      </c>
      <c r="F122" s="132" t="str">
        <f>IF(NOT(TenebresSurInnistrad[[#This Row],[Qu.]]&gt;=1),"OUI","NON")</f>
        <v>NON</v>
      </c>
      <c r="G122" s="1"/>
      <c r="H122" s="139">
        <f>IF(TenebresSurInnistrad[[#This Row],[Qu.]]-1&lt;0,0,TenebresSurInnistrad[[#This Row],[Qu.]]-1)</f>
        <v>0</v>
      </c>
      <c r="I122" s="141"/>
      <c r="J122" s="13"/>
    </row>
    <row r="123" spans="2:10" x14ac:dyDescent="0.25">
      <c r="B123" s="115">
        <v>121</v>
      </c>
      <c r="C123" s="176" t="s">
        <v>143</v>
      </c>
      <c r="D123" s="107">
        <v>1</v>
      </c>
      <c r="E123" s="112" t="s">
        <v>32</v>
      </c>
      <c r="F123" s="132" t="str">
        <f>IF(NOT(TenebresSurInnistrad[[#This Row],[Qu.]]&gt;=1),"OUI","NON")</f>
        <v>NON</v>
      </c>
      <c r="G123" s="1"/>
      <c r="H123" s="139">
        <f>IF(TenebresSurInnistrad[[#This Row],[Qu.]]-1&lt;0,0,TenebresSurInnistrad[[#This Row],[Qu.]]-1)</f>
        <v>0</v>
      </c>
      <c r="I123" s="141"/>
      <c r="J123" s="13"/>
    </row>
    <row r="124" spans="2:10" x14ac:dyDescent="0.25">
      <c r="B124" s="113">
        <v>122</v>
      </c>
      <c r="C124" s="175" t="s">
        <v>908</v>
      </c>
      <c r="D124" s="107">
        <v>1</v>
      </c>
      <c r="E124" s="112" t="s">
        <v>50</v>
      </c>
      <c r="F124" s="132" t="str">
        <f>IF(NOT(TenebresSurInnistrad[[#This Row],[Qu.]]&gt;=1),"OUI","NON")</f>
        <v>NON</v>
      </c>
      <c r="G124" s="1"/>
      <c r="H124" s="139">
        <f>IF(TenebresSurInnistrad[[#This Row],[Qu.]]-1&lt;0,0,TenebresSurInnistrad[[#This Row],[Qu.]]-1)</f>
        <v>0</v>
      </c>
      <c r="I124" s="141"/>
      <c r="J124" s="13"/>
    </row>
    <row r="125" spans="2:10" x14ac:dyDescent="0.25">
      <c r="B125" s="113">
        <v>123</v>
      </c>
      <c r="C125" s="175" t="s">
        <v>909</v>
      </c>
      <c r="D125" s="107">
        <v>1</v>
      </c>
      <c r="E125" s="112" t="s">
        <v>32</v>
      </c>
      <c r="F125" s="132" t="str">
        <f>IF(NOT(TenebresSurInnistrad[[#This Row],[Qu.]]&gt;=1),"OUI","NON")</f>
        <v>NON</v>
      </c>
      <c r="G125" s="1"/>
      <c r="H125" s="139">
        <f>IF(TenebresSurInnistrad[[#This Row],[Qu.]]-1&lt;0,0,TenebresSurInnistrad[[#This Row],[Qu.]]-1)</f>
        <v>0</v>
      </c>
      <c r="I125" s="141"/>
      <c r="J125" s="13"/>
    </row>
    <row r="126" spans="2:10" x14ac:dyDescent="0.25">
      <c r="B126" s="115">
        <v>124</v>
      </c>
      <c r="C126" s="176" t="s">
        <v>910</v>
      </c>
      <c r="D126" s="107">
        <v>1</v>
      </c>
      <c r="E126" s="112" t="s">
        <v>39</v>
      </c>
      <c r="F126" s="132" t="str">
        <f>IF(NOT(TenebresSurInnistrad[[#This Row],[Qu.]]&gt;=1),"OUI","NON")</f>
        <v>NON</v>
      </c>
      <c r="G126" s="1"/>
      <c r="H126" s="139">
        <f>IF(TenebresSurInnistrad[[#This Row],[Qu.]]-1&lt;0,0,TenebresSurInnistrad[[#This Row],[Qu.]]-1)</f>
        <v>0</v>
      </c>
      <c r="I126" s="141"/>
      <c r="J126" s="13"/>
    </row>
    <row r="127" spans="2:10" x14ac:dyDescent="0.25">
      <c r="B127" s="113">
        <v>125</v>
      </c>
      <c r="C127" s="175" t="s">
        <v>911</v>
      </c>
      <c r="D127" s="107">
        <v>1</v>
      </c>
      <c r="E127" s="112" t="s">
        <v>36</v>
      </c>
      <c r="F127" s="132" t="str">
        <f>IF(NOT(TenebresSurInnistrad[[#This Row],[Qu.]]&gt;=1),"OUI","NON")</f>
        <v>NON</v>
      </c>
      <c r="G127" s="1"/>
      <c r="H127" s="139">
        <f>IF(TenebresSurInnistrad[[#This Row],[Qu.]]-1&lt;0,0,TenebresSurInnistrad[[#This Row],[Qu.]]-1)</f>
        <v>0</v>
      </c>
      <c r="I127" s="141"/>
      <c r="J127" s="13"/>
    </row>
    <row r="128" spans="2:10" x14ac:dyDescent="0.25">
      <c r="B128" s="113">
        <v>126</v>
      </c>
      <c r="C128" s="175" t="s">
        <v>912</v>
      </c>
      <c r="D128" s="107">
        <v>1</v>
      </c>
      <c r="E128" s="112" t="s">
        <v>32</v>
      </c>
      <c r="F128" s="132" t="str">
        <f>IF(NOT(TenebresSurInnistrad[[#This Row],[Qu.]]&gt;=1),"OUI","NON")</f>
        <v>NON</v>
      </c>
      <c r="G128" s="1"/>
      <c r="H128" s="139">
        <f>IF(TenebresSurInnistrad[[#This Row],[Qu.]]-1&lt;0,0,TenebresSurInnistrad[[#This Row],[Qu.]]-1)</f>
        <v>0</v>
      </c>
      <c r="I128" s="141"/>
      <c r="J128" s="13"/>
    </row>
    <row r="129" spans="2:10" x14ac:dyDescent="0.25">
      <c r="B129" s="109">
        <v>127</v>
      </c>
      <c r="C129" s="174" t="s">
        <v>913</v>
      </c>
      <c r="D129" s="107">
        <v>1</v>
      </c>
      <c r="E129" s="112" t="s">
        <v>36</v>
      </c>
      <c r="F129" s="132" t="str">
        <f>IF(NOT(TenebresSurInnistrad[[#This Row],[Qu.]]&gt;=1),"OUI","NON")</f>
        <v>NON</v>
      </c>
      <c r="G129" s="1"/>
      <c r="H129" s="139">
        <f>IF(TenebresSurInnistrad[[#This Row],[Qu.]]-1&lt;0,0,TenebresSurInnistrad[[#This Row],[Qu.]]-1)</f>
        <v>0</v>
      </c>
      <c r="I129" s="141"/>
      <c r="J129" s="13"/>
    </row>
    <row r="130" spans="2:10" x14ac:dyDescent="0.25">
      <c r="B130" s="115">
        <v>128</v>
      </c>
      <c r="C130" s="176" t="s">
        <v>914</v>
      </c>
      <c r="D130" s="107">
        <v>1</v>
      </c>
      <c r="E130" s="112" t="s">
        <v>36</v>
      </c>
      <c r="F130" s="132" t="str">
        <f>IF(NOT(TenebresSurInnistrad[[#This Row],[Qu.]]&gt;=1),"OUI","NON")</f>
        <v>NON</v>
      </c>
      <c r="G130" s="1"/>
      <c r="H130" s="139">
        <f>IF(TenebresSurInnistrad[[#This Row],[Qu.]]-1&lt;0,0,TenebresSurInnistrad[[#This Row],[Qu.]]-1)</f>
        <v>0</v>
      </c>
      <c r="I130" s="141"/>
      <c r="J130" s="13"/>
    </row>
    <row r="131" spans="2:10" x14ac:dyDescent="0.25">
      <c r="B131" s="113">
        <v>129</v>
      </c>
      <c r="C131" s="175" t="s">
        <v>915</v>
      </c>
      <c r="D131" s="107">
        <v>1</v>
      </c>
      <c r="E131" s="112" t="s">
        <v>36</v>
      </c>
      <c r="F131" s="132" t="str">
        <f>IF(NOT(TenebresSurInnistrad[[#This Row],[Qu.]]&gt;=1),"OUI","NON")</f>
        <v>NON</v>
      </c>
      <c r="G131" s="1"/>
      <c r="H131" s="139">
        <f>IF(TenebresSurInnistrad[[#This Row],[Qu.]]-1&lt;0,0,TenebresSurInnistrad[[#This Row],[Qu.]]-1)</f>
        <v>0</v>
      </c>
      <c r="I131" s="141">
        <v>1</v>
      </c>
      <c r="J131" s="13"/>
    </row>
    <row r="132" spans="2:10" x14ac:dyDescent="0.25">
      <c r="B132" s="113">
        <v>130</v>
      </c>
      <c r="C132" s="175" t="s">
        <v>916</v>
      </c>
      <c r="D132" s="107">
        <v>1</v>
      </c>
      <c r="E132" s="112" t="s">
        <v>32</v>
      </c>
      <c r="F132" s="132" t="str">
        <f>IF(NOT(TenebresSurInnistrad[[#This Row],[Qu.]]&gt;=1),"OUI","NON")</f>
        <v>NON</v>
      </c>
      <c r="G132" s="1"/>
      <c r="H132" s="139">
        <f>IF(TenebresSurInnistrad[[#This Row],[Qu.]]-1&lt;0,0,TenebresSurInnistrad[[#This Row],[Qu.]]-1)</f>
        <v>0</v>
      </c>
      <c r="I132" s="141"/>
      <c r="J132" s="13"/>
    </row>
    <row r="133" spans="2:10" x14ac:dyDescent="0.25">
      <c r="B133" s="113">
        <v>131</v>
      </c>
      <c r="C133" s="175" t="s">
        <v>917</v>
      </c>
      <c r="D133" s="107">
        <v>1</v>
      </c>
      <c r="E133" s="112" t="s">
        <v>39</v>
      </c>
      <c r="F133" s="132" t="str">
        <f>IF(NOT(TenebresSurInnistrad[[#This Row],[Qu.]]&gt;=1),"OUI","NON")</f>
        <v>NON</v>
      </c>
      <c r="G133" s="1"/>
      <c r="H133" s="139">
        <f>IF(TenebresSurInnistrad[[#This Row],[Qu.]]-1&lt;0,0,TenebresSurInnistrad[[#This Row],[Qu.]]-1)</f>
        <v>0</v>
      </c>
      <c r="I133" s="141"/>
      <c r="J133" s="13"/>
    </row>
    <row r="134" spans="2:10" x14ac:dyDescent="0.25">
      <c r="B134" s="115">
        <v>132</v>
      </c>
      <c r="C134" s="176" t="s">
        <v>918</v>
      </c>
      <c r="D134" s="107">
        <v>1</v>
      </c>
      <c r="E134" s="112" t="s">
        <v>32</v>
      </c>
      <c r="F134" s="132" t="str">
        <f>IF(NOT(TenebresSurInnistrad[[#This Row],[Qu.]]&gt;=1),"OUI","NON")</f>
        <v>NON</v>
      </c>
      <c r="G134" s="1"/>
      <c r="H134" s="139">
        <f>IF(TenebresSurInnistrad[[#This Row],[Qu.]]-1&lt;0,0,TenebresSurInnistrad[[#This Row],[Qu.]]-1)</f>
        <v>0</v>
      </c>
      <c r="I134" s="141"/>
      <c r="J134" s="13"/>
    </row>
    <row r="135" spans="2:10" x14ac:dyDescent="0.25">
      <c r="B135" s="113">
        <v>133</v>
      </c>
      <c r="C135" s="175" t="s">
        <v>919</v>
      </c>
      <c r="D135" s="107">
        <v>1</v>
      </c>
      <c r="E135" s="112" t="s">
        <v>32</v>
      </c>
      <c r="F135" s="132" t="str">
        <f>IF(NOT(TenebresSurInnistrad[[#This Row],[Qu.]]&gt;=1),"OUI","NON")</f>
        <v>NON</v>
      </c>
      <c r="G135" s="1"/>
      <c r="H135" s="139">
        <f>IF(TenebresSurInnistrad[[#This Row],[Qu.]]-1&lt;0,0,TenebresSurInnistrad[[#This Row],[Qu.]]-1)</f>
        <v>0</v>
      </c>
      <c r="I135" s="141"/>
      <c r="J135" s="13"/>
    </row>
    <row r="136" spans="2:10" x14ac:dyDescent="0.25">
      <c r="B136" s="115">
        <v>134</v>
      </c>
      <c r="C136" s="176" t="s">
        <v>920</v>
      </c>
      <c r="D136" s="107">
        <v>1</v>
      </c>
      <c r="E136" s="112" t="s">
        <v>32</v>
      </c>
      <c r="F136" s="132" t="str">
        <f>IF(NOT(TenebresSurInnistrad[[#This Row],[Qu.]]&gt;=1),"OUI","NON")</f>
        <v>NON</v>
      </c>
      <c r="G136" s="1"/>
      <c r="H136" s="139">
        <f>IF(TenebresSurInnistrad[[#This Row],[Qu.]]-1&lt;0,0,TenebresSurInnistrad[[#This Row],[Qu.]]-1)</f>
        <v>0</v>
      </c>
      <c r="I136" s="141"/>
      <c r="J136" s="13"/>
    </row>
    <row r="137" spans="2:10" x14ac:dyDescent="0.25">
      <c r="B137" s="113">
        <v>135</v>
      </c>
      <c r="C137" s="175" t="s">
        <v>921</v>
      </c>
      <c r="D137" s="107">
        <v>1</v>
      </c>
      <c r="E137" s="112" t="s">
        <v>36</v>
      </c>
      <c r="F137" s="132" t="str">
        <f>IF(NOT(TenebresSurInnistrad[[#This Row],[Qu.]]&gt;=1),"OUI","NON")</f>
        <v>NON</v>
      </c>
      <c r="G137" s="1"/>
      <c r="H137" s="139">
        <f>IF(TenebresSurInnistrad[[#This Row],[Qu.]]-1&lt;0,0,TenebresSurInnistrad[[#This Row],[Qu.]]-1)</f>
        <v>0</v>
      </c>
      <c r="I137" s="141"/>
      <c r="J137" s="13"/>
    </row>
    <row r="138" spans="2:10" x14ac:dyDescent="0.25">
      <c r="B138" s="115">
        <v>136</v>
      </c>
      <c r="C138" s="176" t="s">
        <v>922</v>
      </c>
      <c r="D138" s="107">
        <v>1</v>
      </c>
      <c r="E138" s="112" t="s">
        <v>32</v>
      </c>
      <c r="F138" s="132" t="str">
        <f>IF(NOT(TenebresSurInnistrad[[#This Row],[Qu.]]&gt;=1),"OUI","NON")</f>
        <v>NON</v>
      </c>
      <c r="G138" s="1"/>
      <c r="H138" s="139">
        <f>IF(TenebresSurInnistrad[[#This Row],[Qu.]]-1&lt;0,0,TenebresSurInnistrad[[#This Row],[Qu.]]-1)</f>
        <v>0</v>
      </c>
      <c r="I138" s="141"/>
      <c r="J138" s="13"/>
    </row>
    <row r="139" spans="2:10" x14ac:dyDescent="0.25">
      <c r="B139" s="113">
        <v>137</v>
      </c>
      <c r="C139" s="175" t="s">
        <v>923</v>
      </c>
      <c r="D139" s="107">
        <v>1</v>
      </c>
      <c r="E139" s="112" t="s">
        <v>32</v>
      </c>
      <c r="F139" s="132" t="str">
        <f>IF(NOT(TenebresSurInnistrad[[#This Row],[Qu.]]&gt;=1),"OUI","NON")</f>
        <v>NON</v>
      </c>
      <c r="G139" s="1"/>
      <c r="H139" s="139">
        <f>IF(TenebresSurInnistrad[[#This Row],[Qu.]]-1&lt;0,0,TenebresSurInnistrad[[#This Row],[Qu.]]-1)</f>
        <v>0</v>
      </c>
      <c r="I139" s="141"/>
      <c r="J139" s="13"/>
    </row>
    <row r="140" spans="2:10" x14ac:dyDescent="0.25">
      <c r="B140" s="109">
        <v>138</v>
      </c>
      <c r="C140" s="174" t="s">
        <v>924</v>
      </c>
      <c r="D140" s="107">
        <v>1</v>
      </c>
      <c r="E140" s="112" t="s">
        <v>32</v>
      </c>
      <c r="F140" s="132" t="str">
        <f>IF(NOT(TenebresSurInnistrad[[#This Row],[Qu.]]&gt;=1),"OUI","NON")</f>
        <v>NON</v>
      </c>
      <c r="G140" s="1"/>
      <c r="H140" s="139">
        <f>IF(TenebresSurInnistrad[[#This Row],[Qu.]]-1&lt;0,0,TenebresSurInnistrad[[#This Row],[Qu.]]-1)</f>
        <v>0</v>
      </c>
      <c r="I140" s="141"/>
      <c r="J140" s="13"/>
    </row>
    <row r="141" spans="2:10" x14ac:dyDescent="0.25">
      <c r="B141" s="109">
        <v>139</v>
      </c>
      <c r="C141" s="174" t="s">
        <v>925</v>
      </c>
      <c r="D141" s="107">
        <v>1</v>
      </c>
      <c r="E141" s="112" t="s">
        <v>50</v>
      </c>
      <c r="F141" s="132" t="str">
        <f>IF(NOT(TenebresSurInnistrad[[#This Row],[Qu.]]&gt;=1),"OUI","NON")</f>
        <v>NON</v>
      </c>
      <c r="G141" s="1"/>
      <c r="H141" s="139">
        <f>IF(TenebresSurInnistrad[[#This Row],[Qu.]]-1&lt;0,0,TenebresSurInnistrad[[#This Row],[Qu.]]-1)</f>
        <v>0</v>
      </c>
      <c r="I141" s="141"/>
      <c r="J141" s="13"/>
    </row>
    <row r="142" spans="2:10" x14ac:dyDescent="0.25">
      <c r="B142" s="113">
        <v>140</v>
      </c>
      <c r="C142" s="175" t="s">
        <v>926</v>
      </c>
      <c r="D142" s="107">
        <v>1</v>
      </c>
      <c r="E142" s="112" t="s">
        <v>36</v>
      </c>
      <c r="F142" s="132" t="str">
        <f>IF(NOT(TenebresSurInnistrad[[#This Row],[Qu.]]&gt;=1),"OUI","NON")</f>
        <v>NON</v>
      </c>
      <c r="G142" s="1"/>
      <c r="H142" s="139">
        <f>IF(TenebresSurInnistrad[[#This Row],[Qu.]]-1&lt;0,0,TenebresSurInnistrad[[#This Row],[Qu.]]-1)</f>
        <v>0</v>
      </c>
      <c r="I142" s="141"/>
      <c r="J142" s="13"/>
    </row>
    <row r="143" spans="2:10" x14ac:dyDescent="0.25">
      <c r="B143" s="115">
        <v>141</v>
      </c>
      <c r="C143" s="176" t="s">
        <v>927</v>
      </c>
      <c r="D143" s="107">
        <v>1</v>
      </c>
      <c r="E143" s="112" t="s">
        <v>50</v>
      </c>
      <c r="F143" s="132" t="str">
        <f>IF(NOT(TenebresSurInnistrad[[#This Row],[Qu.]]&gt;=1),"OUI","NON")</f>
        <v>NON</v>
      </c>
      <c r="G143" s="1"/>
      <c r="H143" s="139">
        <f>IF(TenebresSurInnistrad[[#This Row],[Qu.]]-1&lt;0,0,TenebresSurInnistrad[[#This Row],[Qu.]]-1)</f>
        <v>0</v>
      </c>
      <c r="I143" s="141"/>
      <c r="J143" s="13"/>
    </row>
    <row r="144" spans="2:10" x14ac:dyDescent="0.25">
      <c r="B144" s="115">
        <v>142</v>
      </c>
      <c r="C144" s="176" t="s">
        <v>928</v>
      </c>
      <c r="D144" s="107">
        <v>1</v>
      </c>
      <c r="E144" s="112" t="s">
        <v>32</v>
      </c>
      <c r="F144" s="132" t="str">
        <f>IF(NOT(TenebresSurInnistrad[[#This Row],[Qu.]]&gt;=1),"OUI","NON")</f>
        <v>NON</v>
      </c>
      <c r="G144" s="1"/>
      <c r="H144" s="139">
        <f>IF(TenebresSurInnistrad[[#This Row],[Qu.]]-1&lt;0,0,TenebresSurInnistrad[[#This Row],[Qu.]]-1)</f>
        <v>0</v>
      </c>
      <c r="I144" s="141"/>
      <c r="J144" s="13"/>
    </row>
    <row r="145" spans="2:10" x14ac:dyDescent="0.25">
      <c r="B145" s="115">
        <v>143</v>
      </c>
      <c r="C145" s="176" t="s">
        <v>929</v>
      </c>
      <c r="D145" s="107">
        <v>1</v>
      </c>
      <c r="E145" s="112" t="s">
        <v>32</v>
      </c>
      <c r="F145" s="132" t="str">
        <f>IF(NOT(TenebresSurInnistrad[[#This Row],[Qu.]]&gt;=1),"OUI","NON")</f>
        <v>NON</v>
      </c>
      <c r="G145" s="1"/>
      <c r="H145" s="139">
        <f>IF(TenebresSurInnistrad[[#This Row],[Qu.]]-1&lt;0,0,TenebresSurInnistrad[[#This Row],[Qu.]]-1)</f>
        <v>0</v>
      </c>
      <c r="I145" s="141"/>
      <c r="J145" s="13"/>
    </row>
    <row r="146" spans="2:10" x14ac:dyDescent="0.25">
      <c r="B146" s="113">
        <v>144</v>
      </c>
      <c r="C146" s="175" t="s">
        <v>930</v>
      </c>
      <c r="D146" s="107">
        <v>1</v>
      </c>
      <c r="E146" s="112" t="s">
        <v>32</v>
      </c>
      <c r="F146" s="132" t="str">
        <f>IF(NOT(TenebresSurInnistrad[[#This Row],[Qu.]]&gt;=1),"OUI","NON")</f>
        <v>NON</v>
      </c>
      <c r="G146" s="1"/>
      <c r="H146" s="139">
        <f>IF(TenebresSurInnistrad[[#This Row],[Qu.]]-1&lt;0,0,TenebresSurInnistrad[[#This Row],[Qu.]]-1)</f>
        <v>0</v>
      </c>
      <c r="I146" s="141"/>
      <c r="J146" s="13"/>
    </row>
    <row r="147" spans="2:10" x14ac:dyDescent="0.25">
      <c r="B147" s="109">
        <v>145</v>
      </c>
      <c r="C147" s="174" t="s">
        <v>931</v>
      </c>
      <c r="D147" s="107">
        <v>1</v>
      </c>
      <c r="E147" s="112" t="s">
        <v>50</v>
      </c>
      <c r="F147" s="132" t="str">
        <f>IF(NOT(TenebresSurInnistrad[[#This Row],[Qu.]]&gt;=1),"OUI","NON")</f>
        <v>NON</v>
      </c>
      <c r="G147" s="1"/>
      <c r="H147" s="139">
        <f>IF(TenebresSurInnistrad[[#This Row],[Qu.]]-1&lt;0,0,TenebresSurInnistrad[[#This Row],[Qu.]]-1)</f>
        <v>0</v>
      </c>
      <c r="I147" s="141"/>
      <c r="J147" s="13"/>
    </row>
    <row r="148" spans="2:10" x14ac:dyDescent="0.25">
      <c r="B148" s="113">
        <v>146</v>
      </c>
      <c r="C148" s="175" t="s">
        <v>932</v>
      </c>
      <c r="D148" s="107">
        <v>1</v>
      </c>
      <c r="E148" s="112" t="s">
        <v>32</v>
      </c>
      <c r="F148" s="132" t="str">
        <f>IF(NOT(TenebresSurInnistrad[[#This Row],[Qu.]]&gt;=1),"OUI","NON")</f>
        <v>NON</v>
      </c>
      <c r="G148" s="1"/>
      <c r="H148" s="139">
        <f>IF(TenebresSurInnistrad[[#This Row],[Qu.]]-1&lt;0,0,TenebresSurInnistrad[[#This Row],[Qu.]]-1)</f>
        <v>0</v>
      </c>
      <c r="I148" s="141"/>
      <c r="J148" s="13"/>
    </row>
    <row r="149" spans="2:10" x14ac:dyDescent="0.25">
      <c r="B149" s="113">
        <v>147</v>
      </c>
      <c r="C149" s="175" t="s">
        <v>933</v>
      </c>
      <c r="D149" s="107">
        <v>1</v>
      </c>
      <c r="E149" s="112" t="s">
        <v>36</v>
      </c>
      <c r="F149" s="132" t="str">
        <f>IF(NOT(TenebresSurInnistrad[[#This Row],[Qu.]]&gt;=1),"OUI","NON")</f>
        <v>NON</v>
      </c>
      <c r="G149" s="1"/>
      <c r="H149" s="139">
        <f>IF(TenebresSurInnistrad[[#This Row],[Qu.]]-1&lt;0,0,TenebresSurInnistrad[[#This Row],[Qu.]]-1)</f>
        <v>0</v>
      </c>
      <c r="I149" s="141"/>
      <c r="J149" s="13"/>
    </row>
    <row r="150" spans="2:10" x14ac:dyDescent="0.25">
      <c r="B150" s="109">
        <v>148</v>
      </c>
      <c r="C150" s="174" t="s">
        <v>934</v>
      </c>
      <c r="D150" s="107">
        <v>1</v>
      </c>
      <c r="E150" s="112" t="s">
        <v>50</v>
      </c>
      <c r="F150" s="132" t="str">
        <f>IF(NOT(TenebresSurInnistrad[[#This Row],[Qu.]]&gt;=1),"OUI","NON")</f>
        <v>NON</v>
      </c>
      <c r="G150" s="1"/>
      <c r="H150" s="139">
        <f>IF(TenebresSurInnistrad[[#This Row],[Qu.]]-1&lt;0,0,TenebresSurInnistrad[[#This Row],[Qu.]]-1)</f>
        <v>0</v>
      </c>
      <c r="I150" s="141"/>
      <c r="J150" s="13"/>
    </row>
    <row r="151" spans="2:10" x14ac:dyDescent="0.25">
      <c r="B151" s="113">
        <v>149</v>
      </c>
      <c r="C151" s="175" t="s">
        <v>935</v>
      </c>
      <c r="D151" s="107">
        <v>1</v>
      </c>
      <c r="E151" s="112" t="s">
        <v>32</v>
      </c>
      <c r="F151" s="132" t="str">
        <f>IF(NOT(TenebresSurInnistrad[[#This Row],[Qu.]]&gt;=1),"OUI","NON")</f>
        <v>NON</v>
      </c>
      <c r="G151" s="1"/>
      <c r="H151" s="139">
        <f>IF(TenebresSurInnistrad[[#This Row],[Qu.]]-1&lt;0,0,TenebresSurInnistrad[[#This Row],[Qu.]]-1)</f>
        <v>0</v>
      </c>
      <c r="I151" s="141"/>
      <c r="J151" s="13"/>
    </row>
    <row r="152" spans="2:10" x14ac:dyDescent="0.25">
      <c r="B152" s="113">
        <v>150</v>
      </c>
      <c r="C152" s="175" t="s">
        <v>936</v>
      </c>
      <c r="D152" s="107">
        <v>1</v>
      </c>
      <c r="E152" s="112" t="s">
        <v>36</v>
      </c>
      <c r="F152" s="132" t="str">
        <f>IF(NOT(TenebresSurInnistrad[[#This Row],[Qu.]]&gt;=1),"OUI","NON")</f>
        <v>NON</v>
      </c>
      <c r="G152" s="1"/>
      <c r="H152" s="139">
        <f>IF(TenebresSurInnistrad[[#This Row],[Qu.]]-1&lt;0,0,TenebresSurInnistrad[[#This Row],[Qu.]]-1)</f>
        <v>0</v>
      </c>
      <c r="I152" s="141"/>
      <c r="J152" s="13"/>
    </row>
    <row r="153" spans="2:10" x14ac:dyDescent="0.25">
      <c r="B153" s="109">
        <v>151</v>
      </c>
      <c r="C153" s="174" t="s">
        <v>937</v>
      </c>
      <c r="D153" s="107">
        <v>1</v>
      </c>
      <c r="E153" s="112" t="s">
        <v>50</v>
      </c>
      <c r="F153" s="132" t="str">
        <f>IF(NOT(TenebresSurInnistrad[[#This Row],[Qu.]]&gt;=1),"OUI","NON")</f>
        <v>NON</v>
      </c>
      <c r="G153" s="1"/>
      <c r="H153" s="139">
        <f>IF(TenebresSurInnistrad[[#This Row],[Qu.]]-1&lt;0,0,TenebresSurInnistrad[[#This Row],[Qu.]]-1)</f>
        <v>0</v>
      </c>
      <c r="I153" s="141"/>
      <c r="J153" s="13"/>
    </row>
    <row r="154" spans="2:10" x14ac:dyDescent="0.25">
      <c r="B154" s="109">
        <v>152</v>
      </c>
      <c r="C154" s="174" t="s">
        <v>938</v>
      </c>
      <c r="D154" s="107">
        <v>1</v>
      </c>
      <c r="E154" s="112" t="s">
        <v>36</v>
      </c>
      <c r="F154" s="132" t="str">
        <f>IF(NOT(TenebresSurInnistrad[[#This Row],[Qu.]]&gt;=1),"OUI","NON")</f>
        <v>NON</v>
      </c>
      <c r="G154" s="1"/>
      <c r="H154" s="139">
        <f>IF(TenebresSurInnistrad[[#This Row],[Qu.]]-1&lt;0,0,TenebresSurInnistrad[[#This Row],[Qu.]]-1)</f>
        <v>0</v>
      </c>
      <c r="I154" s="141"/>
      <c r="J154" s="13"/>
    </row>
    <row r="155" spans="2:10" x14ac:dyDescent="0.25">
      <c r="B155" s="115">
        <v>153</v>
      </c>
      <c r="C155" s="176" t="s">
        <v>939</v>
      </c>
      <c r="D155" s="107">
        <v>1</v>
      </c>
      <c r="E155" s="112" t="s">
        <v>32</v>
      </c>
      <c r="F155" s="132" t="str">
        <f>IF(NOT(TenebresSurInnistrad[[#This Row],[Qu.]]&gt;=1),"OUI","NON")</f>
        <v>NON</v>
      </c>
      <c r="G155" s="1"/>
      <c r="H155" s="139">
        <f>IF(TenebresSurInnistrad[[#This Row],[Qu.]]-1&lt;0,0,TenebresSurInnistrad[[#This Row],[Qu.]]-1)</f>
        <v>0</v>
      </c>
      <c r="I155" s="141"/>
      <c r="J155" s="13"/>
    </row>
    <row r="156" spans="2:10" x14ac:dyDescent="0.25">
      <c r="B156" s="115">
        <v>154</v>
      </c>
      <c r="C156" s="176" t="s">
        <v>940</v>
      </c>
      <c r="D156" s="107">
        <v>1</v>
      </c>
      <c r="E156" s="112" t="s">
        <v>32</v>
      </c>
      <c r="F156" s="132" t="str">
        <f>IF(NOT(TenebresSurInnistrad[[#This Row],[Qu.]]&gt;=1),"OUI","NON")</f>
        <v>NON</v>
      </c>
      <c r="G156" s="1"/>
      <c r="H156" s="139">
        <f>IF(TenebresSurInnistrad[[#This Row],[Qu.]]-1&lt;0,0,TenebresSurInnistrad[[#This Row],[Qu.]]-1)</f>
        <v>0</v>
      </c>
      <c r="I156" s="141"/>
      <c r="J156" s="13"/>
    </row>
    <row r="157" spans="2:10" x14ac:dyDescent="0.25">
      <c r="B157" s="113">
        <v>155</v>
      </c>
      <c r="C157" s="175" t="s">
        <v>941</v>
      </c>
      <c r="D157" s="107">
        <v>1</v>
      </c>
      <c r="E157" s="112" t="s">
        <v>50</v>
      </c>
      <c r="F157" s="132" t="str">
        <f>IF(NOT(TenebresSurInnistrad[[#This Row],[Qu.]]&gt;=1),"OUI","NON")</f>
        <v>NON</v>
      </c>
      <c r="G157" s="1"/>
      <c r="H157" s="139">
        <f>IF(TenebresSurInnistrad[[#This Row],[Qu.]]-1&lt;0,0,TenebresSurInnistrad[[#This Row],[Qu.]]-1)</f>
        <v>0</v>
      </c>
      <c r="I157" s="141"/>
      <c r="J157" s="13"/>
    </row>
    <row r="158" spans="2:10" x14ac:dyDescent="0.25">
      <c r="B158" s="115">
        <v>156</v>
      </c>
      <c r="C158" s="176" t="s">
        <v>942</v>
      </c>
      <c r="D158" s="107">
        <v>1</v>
      </c>
      <c r="E158" s="112" t="s">
        <v>32</v>
      </c>
      <c r="F158" s="132" t="str">
        <f>IF(NOT(TenebresSurInnistrad[[#This Row],[Qu.]]&gt;=1),"OUI","NON")</f>
        <v>NON</v>
      </c>
      <c r="G158" s="1"/>
      <c r="H158" s="139">
        <f>IF(TenebresSurInnistrad[[#This Row],[Qu.]]-1&lt;0,0,TenebresSurInnistrad[[#This Row],[Qu.]]-1)</f>
        <v>0</v>
      </c>
      <c r="I158" s="141"/>
      <c r="J158" s="13"/>
    </row>
    <row r="159" spans="2:10" x14ac:dyDescent="0.25">
      <c r="B159" s="113">
        <v>157</v>
      </c>
      <c r="C159" s="175" t="s">
        <v>943</v>
      </c>
      <c r="D159" s="107">
        <v>1</v>
      </c>
      <c r="E159" s="112" t="s">
        <v>50</v>
      </c>
      <c r="F159" s="132" t="str">
        <f>IF(NOT(TenebresSurInnistrad[[#This Row],[Qu.]]&gt;=1),"OUI","NON")</f>
        <v>NON</v>
      </c>
      <c r="G159" s="1"/>
      <c r="H159" s="139">
        <f>IF(TenebresSurInnistrad[[#This Row],[Qu.]]-1&lt;0,0,TenebresSurInnistrad[[#This Row],[Qu.]]-1)</f>
        <v>0</v>
      </c>
      <c r="I159" s="141"/>
      <c r="J159" s="13"/>
    </row>
    <row r="160" spans="2:10" x14ac:dyDescent="0.25">
      <c r="B160" s="109">
        <v>158</v>
      </c>
      <c r="C160" s="174" t="s">
        <v>944</v>
      </c>
      <c r="D160" s="107">
        <v>1</v>
      </c>
      <c r="E160" s="112" t="s">
        <v>32</v>
      </c>
      <c r="F160" s="132" t="str">
        <f>IF(NOT(TenebresSurInnistrad[[#This Row],[Qu.]]&gt;=1),"OUI","NON")</f>
        <v>NON</v>
      </c>
      <c r="G160" s="1"/>
      <c r="H160" s="139">
        <f>IF(TenebresSurInnistrad[[#This Row],[Qu.]]-1&lt;0,0,TenebresSurInnistrad[[#This Row],[Qu.]]-1)</f>
        <v>0</v>
      </c>
      <c r="I160" s="141"/>
      <c r="J160" s="13"/>
    </row>
    <row r="161" spans="2:10" x14ac:dyDescent="0.25">
      <c r="B161" s="113">
        <v>159</v>
      </c>
      <c r="C161" s="175" t="s">
        <v>945</v>
      </c>
      <c r="D161" s="107">
        <v>1</v>
      </c>
      <c r="E161" s="112" t="s">
        <v>50</v>
      </c>
      <c r="F161" s="132" t="str">
        <f>IF(NOT(TenebresSurInnistrad[[#This Row],[Qu.]]&gt;=1),"OUI","NON")</f>
        <v>NON</v>
      </c>
      <c r="G161" s="1"/>
      <c r="H161" s="139">
        <f>IF(TenebresSurInnistrad[[#This Row],[Qu.]]-1&lt;0,0,TenebresSurInnistrad[[#This Row],[Qu.]]-1)</f>
        <v>0</v>
      </c>
      <c r="I161" s="141"/>
      <c r="J161" s="13"/>
    </row>
    <row r="162" spans="2:10" x14ac:dyDescent="0.25">
      <c r="B162" s="113">
        <v>160</v>
      </c>
      <c r="C162" s="175" t="s">
        <v>946</v>
      </c>
      <c r="D162" s="107">
        <v>1</v>
      </c>
      <c r="E162" s="112" t="s">
        <v>36</v>
      </c>
      <c r="F162" s="132" t="str">
        <f>IF(NOT(TenebresSurInnistrad[[#This Row],[Qu.]]&gt;=1),"OUI","NON")</f>
        <v>NON</v>
      </c>
      <c r="G162" s="1"/>
      <c r="H162" s="139">
        <f>IF(TenebresSurInnistrad[[#This Row],[Qu.]]-1&lt;0,0,TenebresSurInnistrad[[#This Row],[Qu.]]-1)</f>
        <v>0</v>
      </c>
      <c r="I162" s="141"/>
      <c r="J162" s="13"/>
    </row>
    <row r="163" spans="2:10" x14ac:dyDescent="0.25">
      <c r="B163" s="113">
        <v>161</v>
      </c>
      <c r="C163" s="175" t="s">
        <v>947</v>
      </c>
      <c r="D163" s="107">
        <v>1</v>
      </c>
      <c r="E163" s="112" t="s">
        <v>36</v>
      </c>
      <c r="F163" s="132" t="str">
        <f>IF(NOT(TenebresSurInnistrad[[#This Row],[Qu.]]&gt;=1),"OUI","NON")</f>
        <v>NON</v>
      </c>
      <c r="G163" s="1"/>
      <c r="H163" s="139">
        <f>IF(TenebresSurInnistrad[[#This Row],[Qu.]]-1&lt;0,0,TenebresSurInnistrad[[#This Row],[Qu.]]-1)</f>
        <v>0</v>
      </c>
      <c r="I163" s="141"/>
      <c r="J163" s="13"/>
    </row>
    <row r="164" spans="2:10" x14ac:dyDescent="0.25">
      <c r="B164" s="113">
        <v>162</v>
      </c>
      <c r="C164" s="175" t="s">
        <v>948</v>
      </c>
      <c r="D164" s="107">
        <v>1</v>
      </c>
      <c r="E164" s="112" t="s">
        <v>39</v>
      </c>
      <c r="F164" s="132" t="str">
        <f>IF(NOT(TenebresSurInnistrad[[#This Row],[Qu.]]&gt;=1),"OUI","NON")</f>
        <v>NON</v>
      </c>
      <c r="G164" s="1"/>
      <c r="H164" s="139">
        <f>IF(TenebresSurInnistrad[[#This Row],[Qu.]]-1&lt;0,0,TenebresSurInnistrad[[#This Row],[Qu.]]-1)</f>
        <v>0</v>
      </c>
      <c r="I164" s="141"/>
      <c r="J164" s="13"/>
    </row>
    <row r="165" spans="2:10" x14ac:dyDescent="0.25">
      <c r="B165" s="113">
        <v>163</v>
      </c>
      <c r="C165" s="175" t="s">
        <v>949</v>
      </c>
      <c r="D165" s="107">
        <v>1</v>
      </c>
      <c r="E165" s="112" t="s">
        <v>50</v>
      </c>
      <c r="F165" s="132" t="str">
        <f>IF(NOT(TenebresSurInnistrad[[#This Row],[Qu.]]&gt;=1),"OUI","NON")</f>
        <v>NON</v>
      </c>
      <c r="G165" s="1"/>
      <c r="H165" s="139">
        <f>IF(TenebresSurInnistrad[[#This Row],[Qu.]]-1&lt;0,0,TenebresSurInnistrad[[#This Row],[Qu.]]-1)</f>
        <v>0</v>
      </c>
      <c r="I165" s="141"/>
      <c r="J165" s="13"/>
    </row>
    <row r="166" spans="2:10" x14ac:dyDescent="0.25">
      <c r="B166" s="113">
        <v>164</v>
      </c>
      <c r="C166" s="175" t="s">
        <v>950</v>
      </c>
      <c r="D166" s="107">
        <v>1</v>
      </c>
      <c r="E166" s="112" t="s">
        <v>32</v>
      </c>
      <c r="F166" s="132" t="str">
        <f>IF(NOT(TenebresSurInnistrad[[#This Row],[Qu.]]&gt;=1),"OUI","NON")</f>
        <v>NON</v>
      </c>
      <c r="G166" s="1"/>
      <c r="H166" s="139">
        <f>IF(TenebresSurInnistrad[[#This Row],[Qu.]]-1&lt;0,0,TenebresSurInnistrad[[#This Row],[Qu.]]-1)</f>
        <v>0</v>
      </c>
      <c r="I166" s="141"/>
      <c r="J166" s="13"/>
    </row>
    <row r="167" spans="2:10" x14ac:dyDescent="0.25">
      <c r="B167" s="113">
        <v>165</v>
      </c>
      <c r="C167" s="175" t="s">
        <v>951</v>
      </c>
      <c r="D167" s="107">
        <v>1</v>
      </c>
      <c r="E167" s="112" t="s">
        <v>32</v>
      </c>
      <c r="F167" s="132" t="str">
        <f>IF(NOT(TenebresSurInnistrad[[#This Row],[Qu.]]&gt;=1),"OUI","NON")</f>
        <v>NON</v>
      </c>
      <c r="G167" s="1"/>
      <c r="H167" s="139">
        <f>IF(TenebresSurInnistrad[[#This Row],[Qu.]]-1&lt;0,0,TenebresSurInnistrad[[#This Row],[Qu.]]-1)</f>
        <v>0</v>
      </c>
      <c r="I167" s="141"/>
      <c r="J167" s="13"/>
    </row>
    <row r="168" spans="2:10" x14ac:dyDescent="0.25">
      <c r="B168" s="113">
        <v>166</v>
      </c>
      <c r="C168" s="175" t="s">
        <v>952</v>
      </c>
      <c r="D168" s="107">
        <v>1</v>
      </c>
      <c r="E168" s="112" t="s">
        <v>36</v>
      </c>
      <c r="F168" s="132" t="str">
        <f>IF(NOT(TenebresSurInnistrad[[#This Row],[Qu.]]&gt;=1),"OUI","NON")</f>
        <v>NON</v>
      </c>
      <c r="G168" s="1"/>
      <c r="H168" s="139">
        <f>IF(TenebresSurInnistrad[[#This Row],[Qu.]]-1&lt;0,0,TenebresSurInnistrad[[#This Row],[Qu.]]-1)</f>
        <v>0</v>
      </c>
      <c r="I168" s="141"/>
      <c r="J168" s="13"/>
    </row>
    <row r="169" spans="2:10" x14ac:dyDescent="0.25">
      <c r="B169" s="113">
        <v>167</v>
      </c>
      <c r="C169" s="175" t="s">
        <v>953</v>
      </c>
      <c r="D169" s="107">
        <v>1</v>
      </c>
      <c r="E169" s="112" t="s">
        <v>36</v>
      </c>
      <c r="F169" s="132" t="str">
        <f>IF(NOT(TenebresSurInnistrad[[#This Row],[Qu.]]&gt;=1),"OUI","NON")</f>
        <v>NON</v>
      </c>
      <c r="G169" s="1"/>
      <c r="H169" s="139">
        <f>IF(TenebresSurInnistrad[[#This Row],[Qu.]]-1&lt;0,0,TenebresSurInnistrad[[#This Row],[Qu.]]-1)</f>
        <v>0</v>
      </c>
      <c r="I169" s="141"/>
      <c r="J169" s="13"/>
    </row>
    <row r="170" spans="2:10" x14ac:dyDescent="0.25">
      <c r="B170" s="113">
        <v>168</v>
      </c>
      <c r="C170" s="175" t="s">
        <v>954</v>
      </c>
      <c r="D170" s="107">
        <v>1</v>
      </c>
      <c r="E170" s="112" t="s">
        <v>32</v>
      </c>
      <c r="F170" s="132" t="str">
        <f>IF(NOT(TenebresSurInnistrad[[#This Row],[Qu.]]&gt;=1),"OUI","NON")</f>
        <v>NON</v>
      </c>
      <c r="G170" s="1"/>
      <c r="H170" s="139">
        <f>IF(TenebresSurInnistrad[[#This Row],[Qu.]]-1&lt;0,0,TenebresSurInnistrad[[#This Row],[Qu.]]-1)</f>
        <v>0</v>
      </c>
      <c r="I170" s="141"/>
      <c r="J170" s="13"/>
    </row>
    <row r="171" spans="2:10" x14ac:dyDescent="0.25">
      <c r="B171" s="113">
        <v>169</v>
      </c>
      <c r="C171" s="175" t="s">
        <v>955</v>
      </c>
      <c r="D171" s="107">
        <v>1</v>
      </c>
      <c r="E171" s="112" t="s">
        <v>36</v>
      </c>
      <c r="F171" s="132" t="str">
        <f>IF(NOT(TenebresSurInnistrad[[#This Row],[Qu.]]&gt;=1),"OUI","NON")</f>
        <v>NON</v>
      </c>
      <c r="G171" s="1"/>
      <c r="H171" s="139">
        <f>IF(TenebresSurInnistrad[[#This Row],[Qu.]]-1&lt;0,0,TenebresSurInnistrad[[#This Row],[Qu.]]-1)</f>
        <v>0</v>
      </c>
      <c r="I171" s="141"/>
      <c r="J171" s="13"/>
    </row>
    <row r="172" spans="2:10" x14ac:dyDescent="0.25">
      <c r="B172" s="113">
        <v>170</v>
      </c>
      <c r="C172" s="175" t="s">
        <v>956</v>
      </c>
      <c r="D172" s="107">
        <v>1</v>
      </c>
      <c r="E172" s="112" t="s">
        <v>36</v>
      </c>
      <c r="F172" s="132" t="str">
        <f>IF(NOT(TenebresSurInnistrad[[#This Row],[Qu.]]&gt;=1),"OUI","NON")</f>
        <v>NON</v>
      </c>
      <c r="G172" s="1"/>
      <c r="H172" s="139">
        <f>IF(TenebresSurInnistrad[[#This Row],[Qu.]]-1&lt;0,0,TenebresSurInnistrad[[#This Row],[Qu.]]-1)</f>
        <v>0</v>
      </c>
      <c r="I172" s="141"/>
      <c r="J172" s="13"/>
    </row>
    <row r="173" spans="2:10" x14ac:dyDescent="0.25">
      <c r="B173" s="113">
        <v>171</v>
      </c>
      <c r="C173" s="175" t="s">
        <v>957</v>
      </c>
      <c r="D173" s="107">
        <v>1</v>
      </c>
      <c r="E173" s="112" t="s">
        <v>36</v>
      </c>
      <c r="F173" s="132" t="str">
        <f>IF(NOT(TenebresSurInnistrad[[#This Row],[Qu.]]&gt;=1),"OUI","NON")</f>
        <v>NON</v>
      </c>
      <c r="G173" s="1"/>
      <c r="H173" s="139">
        <f>IF(TenebresSurInnistrad[[#This Row],[Qu.]]-1&lt;0,0,TenebresSurInnistrad[[#This Row],[Qu.]]-1)</f>
        <v>0</v>
      </c>
      <c r="I173" s="141"/>
      <c r="J173" s="13"/>
    </row>
    <row r="174" spans="2:10" x14ac:dyDescent="0.25">
      <c r="B174" s="115">
        <v>172</v>
      </c>
      <c r="C174" s="176" t="s">
        <v>958</v>
      </c>
      <c r="D174" s="107">
        <v>1</v>
      </c>
      <c r="E174" s="112" t="s">
        <v>32</v>
      </c>
      <c r="F174" s="132" t="str">
        <f>IF(NOT(TenebresSurInnistrad[[#This Row],[Qu.]]&gt;=1),"OUI","NON")</f>
        <v>NON</v>
      </c>
      <c r="G174" s="1"/>
      <c r="H174" s="139">
        <f>IF(TenebresSurInnistrad[[#This Row],[Qu.]]-1&lt;0,0,TenebresSurInnistrad[[#This Row],[Qu.]]-1)</f>
        <v>0</v>
      </c>
      <c r="I174" s="141"/>
      <c r="J174" s="13"/>
    </row>
    <row r="175" spans="2:10" x14ac:dyDescent="0.25">
      <c r="B175" s="113">
        <v>173</v>
      </c>
      <c r="C175" s="175" t="s">
        <v>959</v>
      </c>
      <c r="D175" s="107">
        <v>1</v>
      </c>
      <c r="E175" s="112" t="s">
        <v>36</v>
      </c>
      <c r="F175" s="132" t="str">
        <f>IF(NOT(TenebresSurInnistrad[[#This Row],[Qu.]]&gt;=1),"OUI","NON")</f>
        <v>NON</v>
      </c>
      <c r="G175" s="1"/>
      <c r="H175" s="139">
        <f>IF(TenebresSurInnistrad[[#This Row],[Qu.]]-1&lt;0,0,TenebresSurInnistrad[[#This Row],[Qu.]]-1)</f>
        <v>0</v>
      </c>
      <c r="I175" s="141"/>
      <c r="J175" s="13"/>
    </row>
    <row r="176" spans="2:10" x14ac:dyDescent="0.25">
      <c r="B176" s="113">
        <v>174</v>
      </c>
      <c r="C176" s="175" t="s">
        <v>960</v>
      </c>
      <c r="D176" s="107">
        <v>1</v>
      </c>
      <c r="E176" s="112" t="s">
        <v>32</v>
      </c>
      <c r="F176" s="132" t="str">
        <f>IF(NOT(TenebresSurInnistrad[[#This Row],[Qu.]]&gt;=1),"OUI","NON")</f>
        <v>NON</v>
      </c>
      <c r="G176" s="1"/>
      <c r="H176" s="139">
        <f>IF(TenebresSurInnistrad[[#This Row],[Qu.]]-1&lt;0,0,TenebresSurInnistrad[[#This Row],[Qu.]]-1)</f>
        <v>0</v>
      </c>
      <c r="I176" s="141"/>
      <c r="J176" s="13"/>
    </row>
    <row r="177" spans="2:10" x14ac:dyDescent="0.25">
      <c r="B177" s="113">
        <v>175</v>
      </c>
      <c r="C177" s="175" t="s">
        <v>961</v>
      </c>
      <c r="D177" s="107">
        <v>1</v>
      </c>
      <c r="E177" s="112" t="s">
        <v>36</v>
      </c>
      <c r="F177" s="132" t="str">
        <f>IF(NOT(TenebresSurInnistrad[[#This Row],[Qu.]]&gt;=1),"OUI","NON")</f>
        <v>NON</v>
      </c>
      <c r="G177" s="1"/>
      <c r="H177" s="139">
        <f>IF(TenebresSurInnistrad[[#This Row],[Qu.]]-1&lt;0,0,TenebresSurInnistrad[[#This Row],[Qu.]]-1)</f>
        <v>0</v>
      </c>
      <c r="I177" s="141"/>
      <c r="J177" s="13"/>
    </row>
    <row r="178" spans="2:10" x14ac:dyDescent="0.25">
      <c r="B178" s="113">
        <v>176</v>
      </c>
      <c r="C178" s="175" t="s">
        <v>962</v>
      </c>
      <c r="D178" s="107">
        <v>1</v>
      </c>
      <c r="E178" s="112" t="s">
        <v>32</v>
      </c>
      <c r="F178" s="132" t="str">
        <f>IF(NOT(TenebresSurInnistrad[[#This Row],[Qu.]]&gt;=1),"OUI","NON")</f>
        <v>NON</v>
      </c>
      <c r="G178" s="1"/>
      <c r="H178" s="139">
        <f>IF(TenebresSurInnistrad[[#This Row],[Qu.]]-1&lt;0,0,TenebresSurInnistrad[[#This Row],[Qu.]]-1)</f>
        <v>0</v>
      </c>
      <c r="I178" s="141"/>
      <c r="J178" s="13"/>
    </row>
    <row r="179" spans="2:10" x14ac:dyDescent="0.25">
      <c r="B179" s="113">
        <v>177</v>
      </c>
      <c r="C179" s="175" t="s">
        <v>963</v>
      </c>
      <c r="D179" s="107">
        <v>1</v>
      </c>
      <c r="E179" s="112" t="s">
        <v>32</v>
      </c>
      <c r="F179" s="132" t="str">
        <f>IF(NOT(TenebresSurInnistrad[[#This Row],[Qu.]]&gt;=1),"OUI","NON")</f>
        <v>NON</v>
      </c>
      <c r="G179" s="1"/>
      <c r="H179" s="139">
        <f>IF(TenebresSurInnistrad[[#This Row],[Qu.]]-1&lt;0,0,TenebresSurInnistrad[[#This Row],[Qu.]]-1)</f>
        <v>0</v>
      </c>
      <c r="I179" s="141"/>
      <c r="J179" s="13"/>
    </row>
    <row r="180" spans="2:10" x14ac:dyDescent="0.25">
      <c r="B180" s="113">
        <v>178</v>
      </c>
      <c r="C180" s="175" t="s">
        <v>964</v>
      </c>
      <c r="D180" s="107">
        <v>1</v>
      </c>
      <c r="E180" s="112" t="s">
        <v>32</v>
      </c>
      <c r="F180" s="132" t="str">
        <f>IF(NOT(TenebresSurInnistrad[[#This Row],[Qu.]]&gt;=1),"OUI","NON")</f>
        <v>NON</v>
      </c>
      <c r="G180" s="1"/>
      <c r="H180" s="139">
        <f>IF(TenebresSurInnistrad[[#This Row],[Qu.]]-1&lt;0,0,TenebresSurInnistrad[[#This Row],[Qu.]]-1)</f>
        <v>0</v>
      </c>
      <c r="I180" s="141"/>
      <c r="J180" s="13"/>
    </row>
    <row r="181" spans="2:10" x14ac:dyDescent="0.25">
      <c r="B181" s="115">
        <v>179</v>
      </c>
      <c r="C181" s="176" t="s">
        <v>965</v>
      </c>
      <c r="D181" s="107">
        <v>1</v>
      </c>
      <c r="E181" s="112" t="s">
        <v>50</v>
      </c>
      <c r="F181" s="132" t="str">
        <f>IF(NOT(TenebresSurInnistrad[[#This Row],[Qu.]]&gt;=1),"OUI","NON")</f>
        <v>NON</v>
      </c>
      <c r="G181" s="1"/>
      <c r="H181" s="139">
        <f>IF(TenebresSurInnistrad[[#This Row],[Qu.]]-1&lt;0,0,TenebresSurInnistrad[[#This Row],[Qu.]]-1)</f>
        <v>0</v>
      </c>
      <c r="I181" s="141"/>
      <c r="J181" s="13"/>
    </row>
    <row r="182" spans="2:10" x14ac:dyDescent="0.25">
      <c r="B182" s="113">
        <v>180</v>
      </c>
      <c r="C182" s="175" t="s">
        <v>966</v>
      </c>
      <c r="D182" s="107">
        <v>1</v>
      </c>
      <c r="E182" s="112" t="s">
        <v>32</v>
      </c>
      <c r="F182" s="132" t="str">
        <f>IF(NOT(TenebresSurInnistrad[[#This Row],[Qu.]]&gt;=1),"OUI","NON")</f>
        <v>NON</v>
      </c>
      <c r="G182" s="1"/>
      <c r="H182" s="139">
        <f>IF(TenebresSurInnistrad[[#This Row],[Qu.]]-1&lt;0,0,TenebresSurInnistrad[[#This Row],[Qu.]]-1)</f>
        <v>0</v>
      </c>
      <c r="I182" s="141"/>
      <c r="J182" s="13"/>
    </row>
    <row r="183" spans="2:10" x14ac:dyDescent="0.25">
      <c r="B183" s="113">
        <v>181</v>
      </c>
      <c r="C183" s="175" t="s">
        <v>967</v>
      </c>
      <c r="D183" s="107">
        <v>1</v>
      </c>
      <c r="E183" s="112" t="s">
        <v>50</v>
      </c>
      <c r="F183" s="132" t="str">
        <f>IF(NOT(TenebresSurInnistrad[[#This Row],[Qu.]]&gt;=1),"OUI","NON")</f>
        <v>NON</v>
      </c>
      <c r="G183" s="1"/>
      <c r="H183" s="139">
        <f>IF(TenebresSurInnistrad[[#This Row],[Qu.]]-1&lt;0,0,TenebresSurInnistrad[[#This Row],[Qu.]]-1)</f>
        <v>0</v>
      </c>
      <c r="I183" s="141"/>
      <c r="J183" s="13"/>
    </row>
    <row r="184" spans="2:10" x14ac:dyDescent="0.25">
      <c r="B184" s="113">
        <v>182</v>
      </c>
      <c r="C184" s="175" t="s">
        <v>968</v>
      </c>
      <c r="D184" s="107">
        <v>1</v>
      </c>
      <c r="E184" s="112" t="s">
        <v>36</v>
      </c>
      <c r="F184" s="132" t="str">
        <f>IF(NOT(TenebresSurInnistrad[[#This Row],[Qu.]]&gt;=1),"OUI","NON")</f>
        <v>NON</v>
      </c>
      <c r="G184" s="1"/>
      <c r="H184" s="139">
        <f>IF(TenebresSurInnistrad[[#This Row],[Qu.]]-1&lt;0,0,TenebresSurInnistrad[[#This Row],[Qu.]]-1)</f>
        <v>0</v>
      </c>
      <c r="I184" s="140"/>
      <c r="J184" s="18"/>
    </row>
    <row r="185" spans="2:10" x14ac:dyDescent="0.25">
      <c r="B185" s="115">
        <v>183</v>
      </c>
      <c r="C185" s="175" t="s">
        <v>969</v>
      </c>
      <c r="D185" s="107">
        <v>1</v>
      </c>
      <c r="E185" s="112" t="s">
        <v>36</v>
      </c>
      <c r="F185" s="132" t="str">
        <f>IF(NOT(TenebresSurInnistrad[[#This Row],[Qu.]]&gt;=1),"OUI","NON")</f>
        <v>NON</v>
      </c>
      <c r="G185" s="1"/>
      <c r="H185" s="139">
        <f>IF(TenebresSurInnistrad[[#This Row],[Qu.]]-1&lt;0,0,TenebresSurInnistrad[[#This Row],[Qu.]]-1)</f>
        <v>0</v>
      </c>
      <c r="I185" s="141"/>
      <c r="J185" s="49"/>
    </row>
    <row r="186" spans="2:10" x14ac:dyDescent="0.25">
      <c r="B186" s="115">
        <v>184</v>
      </c>
      <c r="C186" s="175" t="s">
        <v>970</v>
      </c>
      <c r="D186" s="107">
        <v>1</v>
      </c>
      <c r="E186" s="112" t="s">
        <v>36</v>
      </c>
      <c r="F186" s="132" t="str">
        <f>IF(NOT(TenebresSurInnistrad[[#This Row],[Qu.]]&gt;=1),"OUI","NON")</f>
        <v>NON</v>
      </c>
      <c r="G186" s="1"/>
      <c r="H186" s="139">
        <f>IF(TenebresSurInnistrad[[#This Row],[Qu.]]-1&lt;0,0,TenebresSurInnistrad[[#This Row],[Qu.]]-1)</f>
        <v>0</v>
      </c>
      <c r="I186" s="141"/>
      <c r="J186" s="49"/>
    </row>
    <row r="187" spans="2:10" x14ac:dyDescent="0.25">
      <c r="B187" s="115">
        <v>185</v>
      </c>
      <c r="C187" s="175" t="s">
        <v>971</v>
      </c>
      <c r="D187" s="107">
        <v>1</v>
      </c>
      <c r="E187" s="112" t="s">
        <v>32</v>
      </c>
      <c r="F187" s="133" t="str">
        <f>IF(NOT(TenebresSurInnistrad[[#This Row],[Qu.]]&gt;=1),"OUI","NON")</f>
        <v>NON</v>
      </c>
      <c r="G187" s="25"/>
      <c r="H187" s="142">
        <f>IF(TenebresSurInnistrad[[#This Row],[Qu.]]-1&lt;0,0,TenebresSurInnistrad[[#This Row],[Qu.]]-1)</f>
        <v>0</v>
      </c>
      <c r="I187" s="140"/>
      <c r="J187" s="18"/>
    </row>
    <row r="188" spans="2:10" x14ac:dyDescent="0.25">
      <c r="B188" s="113">
        <v>186</v>
      </c>
      <c r="C188" s="175" t="s">
        <v>972</v>
      </c>
      <c r="D188" s="107">
        <v>1</v>
      </c>
      <c r="E188" s="112" t="s">
        <v>32</v>
      </c>
      <c r="F188" s="133" t="str">
        <f>IF(NOT(TenebresSurInnistrad[[#This Row],[Qu.]]&gt;=1),"OUI","NON")</f>
        <v>NON</v>
      </c>
      <c r="G188" s="25"/>
      <c r="H188" s="142">
        <f>IF(TenebresSurInnistrad[[#This Row],[Qu.]]-1&lt;0,0,TenebresSurInnistrad[[#This Row],[Qu.]]-1)</f>
        <v>0</v>
      </c>
      <c r="I188" s="140"/>
      <c r="J188" s="18"/>
    </row>
    <row r="189" spans="2:10" x14ac:dyDescent="0.25">
      <c r="B189" s="113">
        <v>187</v>
      </c>
      <c r="C189" s="175" t="s">
        <v>973</v>
      </c>
      <c r="D189" s="107">
        <v>1</v>
      </c>
      <c r="E189" s="123" t="s">
        <v>36</v>
      </c>
      <c r="F189" s="133" t="str">
        <f>IF(NOT(TenebresSurInnistrad[[#This Row],[Qu.]]&gt;=1),"OUI","NON")</f>
        <v>NON</v>
      </c>
      <c r="G189" s="7"/>
      <c r="H189" s="142">
        <f>IF(TenebresSurInnistrad[[#This Row],[Qu.]]-1&lt;0,0,TenebresSurInnistrad[[#This Row],[Qu.]]-1)</f>
        <v>0</v>
      </c>
      <c r="I189" s="143"/>
      <c r="J189" s="59"/>
    </row>
    <row r="190" spans="2:10" x14ac:dyDescent="0.25">
      <c r="B190" s="113">
        <v>188</v>
      </c>
      <c r="C190" s="175" t="s">
        <v>974</v>
      </c>
      <c r="D190" s="107">
        <v>1</v>
      </c>
      <c r="E190" s="123" t="s">
        <v>32</v>
      </c>
      <c r="F190" s="133" t="str">
        <f>IF(NOT(TenebresSurInnistrad[[#This Row],[Qu.]]&gt;=1),"OUI","NON")</f>
        <v>NON</v>
      </c>
      <c r="G190" s="7"/>
      <c r="H190" s="142">
        <f>IF(TenebresSurInnistrad[[#This Row],[Qu.]]-1&lt;0,0,TenebresSurInnistrad[[#This Row],[Qu.]]-1)</f>
        <v>0</v>
      </c>
      <c r="I190" s="143"/>
      <c r="J190" s="59"/>
    </row>
    <row r="191" spans="2:10" x14ac:dyDescent="0.25">
      <c r="B191" s="113">
        <v>189</v>
      </c>
      <c r="C191" s="175" t="s">
        <v>975</v>
      </c>
      <c r="D191" s="107">
        <v>1</v>
      </c>
      <c r="E191" s="123" t="s">
        <v>32</v>
      </c>
      <c r="F191" s="133" t="str">
        <f>IF(NOT(TenebresSurInnistrad[[#This Row],[Qu.]]&gt;=1),"OUI","NON")</f>
        <v>NON</v>
      </c>
      <c r="G191" s="7"/>
      <c r="H191" s="142">
        <f>IF(TenebresSurInnistrad[[#This Row],[Qu.]]-1&lt;0,0,TenebresSurInnistrad[[#This Row],[Qu.]]-1)</f>
        <v>0</v>
      </c>
      <c r="I191" s="143"/>
      <c r="J191" s="59"/>
    </row>
    <row r="192" spans="2:10" x14ac:dyDescent="0.25">
      <c r="B192" s="113">
        <v>190</v>
      </c>
      <c r="C192" s="175" t="s">
        <v>976</v>
      </c>
      <c r="D192" s="107">
        <v>1</v>
      </c>
      <c r="E192" s="123" t="s">
        <v>36</v>
      </c>
      <c r="F192" s="187" t="str">
        <f>IF(NOT(TenebresSurInnistrad[[#This Row],[Qu.]]&gt;=1),"OUI","NON")</f>
        <v>NON</v>
      </c>
      <c r="G192" s="7"/>
      <c r="H192" s="142">
        <f>IF(TenebresSurInnistrad[[#This Row],[Qu.]]-1&lt;0,0,TenebresSurInnistrad[[#This Row],[Qu.]]-1)</f>
        <v>0</v>
      </c>
      <c r="I192" s="143"/>
      <c r="J192" s="59"/>
    </row>
    <row r="193" spans="2:10" x14ac:dyDescent="0.25">
      <c r="B193" s="113">
        <v>191</v>
      </c>
      <c r="C193" s="175" t="s">
        <v>977</v>
      </c>
      <c r="D193" s="107">
        <v>1</v>
      </c>
      <c r="E193" s="123" t="s">
        <v>32</v>
      </c>
      <c r="F193" s="187" t="str">
        <f>IF(NOT(TenebresSurInnistrad[[#This Row],[Qu.]]&gt;=1),"OUI","NON")</f>
        <v>NON</v>
      </c>
      <c r="G193" s="7"/>
      <c r="H193" s="142">
        <f>IF(TenebresSurInnistrad[[#This Row],[Qu.]]-1&lt;0,0,TenebresSurInnistrad[[#This Row],[Qu.]]-1)</f>
        <v>0</v>
      </c>
      <c r="I193" s="143"/>
      <c r="J193" s="59"/>
    </row>
    <row r="194" spans="2:10" x14ac:dyDescent="0.25">
      <c r="B194" s="113">
        <v>192</v>
      </c>
      <c r="C194" s="175" t="s">
        <v>978</v>
      </c>
      <c r="D194" s="107">
        <v>1</v>
      </c>
      <c r="E194" s="123" t="s">
        <v>39</v>
      </c>
      <c r="F194" s="187" t="str">
        <f>IF(NOT(TenebresSurInnistrad[[#This Row],[Qu.]]&gt;=1),"OUI","NON")</f>
        <v>NON</v>
      </c>
      <c r="G194" s="7"/>
      <c r="H194" s="142">
        <f>IF(TenebresSurInnistrad[[#This Row],[Qu.]]-1&lt;0,0,TenebresSurInnistrad[[#This Row],[Qu.]]-1)</f>
        <v>0</v>
      </c>
      <c r="I194" s="143"/>
      <c r="J194" s="59"/>
    </row>
    <row r="195" spans="2:10" x14ac:dyDescent="0.25">
      <c r="B195" s="113">
        <v>193</v>
      </c>
      <c r="C195" s="175" t="s">
        <v>979</v>
      </c>
      <c r="D195" s="107">
        <v>1</v>
      </c>
      <c r="E195" s="123" t="s">
        <v>32</v>
      </c>
      <c r="F195" s="187" t="str">
        <f>IF(NOT(TenebresSurInnistrad[[#This Row],[Qu.]]&gt;=1),"OUI","NON")</f>
        <v>NON</v>
      </c>
      <c r="G195" s="7"/>
      <c r="H195" s="142">
        <f>IF(TenebresSurInnistrad[[#This Row],[Qu.]]-1&lt;0,0,TenebresSurInnistrad[[#This Row],[Qu.]]-1)</f>
        <v>0</v>
      </c>
      <c r="I195" s="143"/>
      <c r="J195" s="59"/>
    </row>
    <row r="196" spans="2:10" ht="30" x14ac:dyDescent="0.25">
      <c r="B196" s="113">
        <v>194</v>
      </c>
      <c r="C196" s="177" t="s">
        <v>980</v>
      </c>
      <c r="D196" s="107">
        <v>1</v>
      </c>
      <c r="E196" s="123" t="s">
        <v>36</v>
      </c>
      <c r="F196" s="187" t="str">
        <f>IF(NOT(TenebresSurInnistrad[[#This Row],[Qu.]]&gt;=1),"OUI","NON")</f>
        <v>NON</v>
      </c>
      <c r="G196" s="7"/>
      <c r="H196" s="142">
        <f>IF(TenebresSurInnistrad[[#This Row],[Qu.]]-1&lt;0,0,TenebresSurInnistrad[[#This Row],[Qu.]]-1)</f>
        <v>0</v>
      </c>
      <c r="I196" s="143"/>
      <c r="J196" s="59"/>
    </row>
    <row r="197" spans="2:10" x14ac:dyDescent="0.25">
      <c r="B197" s="113">
        <v>195</v>
      </c>
      <c r="C197" s="177" t="s">
        <v>981</v>
      </c>
      <c r="D197" s="107">
        <v>1</v>
      </c>
      <c r="E197" s="123" t="s">
        <v>36</v>
      </c>
      <c r="F197" s="187" t="str">
        <f>IF(NOT(TenebresSurInnistrad[[#This Row],[Qu.]]&gt;=1),"OUI","NON")</f>
        <v>NON</v>
      </c>
      <c r="G197" s="7"/>
      <c r="H197" s="142">
        <f>IF(TenebresSurInnistrad[[#This Row],[Qu.]]-1&lt;0,0,TenebresSurInnistrad[[#This Row],[Qu.]]-1)</f>
        <v>0</v>
      </c>
      <c r="I197" s="143"/>
      <c r="J197" s="59"/>
    </row>
    <row r="198" spans="2:10" x14ac:dyDescent="0.25">
      <c r="B198" s="113">
        <v>196</v>
      </c>
      <c r="C198" s="177" t="s">
        <v>982</v>
      </c>
      <c r="D198" s="107">
        <v>1</v>
      </c>
      <c r="E198" s="123" t="s">
        <v>32</v>
      </c>
      <c r="F198" s="187" t="str">
        <f>IF(NOT(TenebresSurInnistrad[[#This Row],[Qu.]]&gt;=1),"OUI","NON")</f>
        <v>NON</v>
      </c>
      <c r="G198" s="7"/>
      <c r="H198" s="142">
        <f>IF(TenebresSurInnistrad[[#This Row],[Qu.]]-1&lt;0,0,TenebresSurInnistrad[[#This Row],[Qu.]]-1)</f>
        <v>0</v>
      </c>
      <c r="I198" s="143"/>
      <c r="J198" s="59"/>
    </row>
    <row r="199" spans="2:10" x14ac:dyDescent="0.25">
      <c r="B199" s="113">
        <v>197</v>
      </c>
      <c r="C199" s="175" t="s">
        <v>983</v>
      </c>
      <c r="D199" s="107">
        <v>1</v>
      </c>
      <c r="E199" s="123" t="s">
        <v>32</v>
      </c>
      <c r="F199" s="187" t="str">
        <f>IF(NOT(TenebresSurInnistrad[[#This Row],[Qu.]]&gt;=1),"OUI","NON")</f>
        <v>NON</v>
      </c>
      <c r="G199" s="7"/>
      <c r="H199" s="142">
        <f>IF(TenebresSurInnistrad[[#This Row],[Qu.]]-1&lt;0,0,TenebresSurInnistrad[[#This Row],[Qu.]]-1)</f>
        <v>0</v>
      </c>
      <c r="I199" s="143"/>
      <c r="J199" s="59"/>
    </row>
    <row r="200" spans="2:10" x14ac:dyDescent="0.25">
      <c r="B200" s="189">
        <v>198</v>
      </c>
      <c r="C200" s="190" t="s">
        <v>984</v>
      </c>
      <c r="D200" s="107">
        <v>1</v>
      </c>
      <c r="E200" s="166" t="s">
        <v>32</v>
      </c>
      <c r="F200" s="133" t="str">
        <f>IF(NOT(TenebresSurInnistrad[[#This Row],[Qu.]]&gt;=1),"OUI","NON")</f>
        <v>NON</v>
      </c>
      <c r="G200" s="55"/>
      <c r="H200" s="169">
        <f>IF(TenebresSurInnistrad[[#This Row],[Qu.]]-1&lt;0,0,TenebresSurInnistrad[[#This Row],[Qu.]]-1)</f>
        <v>0</v>
      </c>
      <c r="I200" s="170"/>
      <c r="J200" s="59"/>
    </row>
    <row r="201" spans="2:10" x14ac:dyDescent="0.25">
      <c r="B201" s="189">
        <v>199</v>
      </c>
      <c r="C201" s="190" t="s">
        <v>985</v>
      </c>
      <c r="D201" s="107">
        <v>1</v>
      </c>
      <c r="E201" s="166" t="s">
        <v>36</v>
      </c>
      <c r="F201" s="133" t="str">
        <f>IF(NOT(TenebresSurInnistrad[[#This Row],[Qu.]]&gt;=1),"OUI","NON")</f>
        <v>NON</v>
      </c>
      <c r="G201" s="55"/>
      <c r="H201" s="169">
        <f>IF(TenebresSurInnistrad[[#This Row],[Qu.]]-1&lt;0,0,TenebresSurInnistrad[[#This Row],[Qu.]]-1)</f>
        <v>0</v>
      </c>
      <c r="I201" s="170"/>
      <c r="J201" s="59"/>
    </row>
    <row r="202" spans="2:10" x14ac:dyDescent="0.25">
      <c r="B202" s="189">
        <v>200</v>
      </c>
      <c r="C202" s="190" t="s">
        <v>986</v>
      </c>
      <c r="D202" s="107">
        <v>1</v>
      </c>
      <c r="E202" s="166" t="s">
        <v>50</v>
      </c>
      <c r="F202" s="133" t="str">
        <f>IF(NOT(TenebresSurInnistrad[[#This Row],[Qu.]]&gt;=1),"OUI","NON")</f>
        <v>NON</v>
      </c>
      <c r="G202" s="55"/>
      <c r="H202" s="169">
        <f>IF(TenebresSurInnistrad[[#This Row],[Qu.]]-1&lt;0,0,TenebresSurInnistrad[[#This Row],[Qu.]]-1)</f>
        <v>0</v>
      </c>
      <c r="I202" s="170"/>
      <c r="J202" s="59"/>
    </row>
    <row r="203" spans="2:10" x14ac:dyDescent="0.25">
      <c r="B203" s="189">
        <v>201</v>
      </c>
      <c r="C203" s="190" t="s">
        <v>987</v>
      </c>
      <c r="D203" s="107">
        <v>1</v>
      </c>
      <c r="E203" s="166" t="s">
        <v>36</v>
      </c>
      <c r="F203" s="133" t="str">
        <f>IF(NOT(TenebresSurInnistrad[[#This Row],[Qu.]]&gt;=1),"OUI","NON")</f>
        <v>NON</v>
      </c>
      <c r="G203" s="55"/>
      <c r="H203" s="169">
        <f>IF(TenebresSurInnistrad[[#This Row],[Qu.]]-1&lt;0,0,TenebresSurInnistrad[[#This Row],[Qu.]]-1)</f>
        <v>0</v>
      </c>
      <c r="I203" s="170"/>
      <c r="J203" s="59"/>
    </row>
    <row r="204" spans="2:10" x14ac:dyDescent="0.25">
      <c r="B204" s="189">
        <v>202</v>
      </c>
      <c r="C204" s="190" t="s">
        <v>988</v>
      </c>
      <c r="D204" s="107">
        <v>1</v>
      </c>
      <c r="E204" s="166" t="s">
        <v>50</v>
      </c>
      <c r="F204" s="133" t="str">
        <f>IF(NOT(TenebresSurInnistrad[[#This Row],[Qu.]]&gt;=1),"OUI","NON")</f>
        <v>NON</v>
      </c>
      <c r="G204" s="55"/>
      <c r="H204" s="169">
        <f>IF(TenebresSurInnistrad[[#This Row],[Qu.]]-1&lt;0,0,TenebresSurInnistrad[[#This Row],[Qu.]]-1)</f>
        <v>0</v>
      </c>
      <c r="I204" s="170"/>
      <c r="J204" s="59"/>
    </row>
    <row r="205" spans="2:10" x14ac:dyDescent="0.25">
      <c r="B205" s="189">
        <v>203</v>
      </c>
      <c r="C205" s="190" t="s">
        <v>989</v>
      </c>
      <c r="D205" s="107">
        <v>1</v>
      </c>
      <c r="E205" s="166" t="s">
        <v>36</v>
      </c>
      <c r="F205" s="133" t="str">
        <f>IF(NOT(TenebresSurInnistrad[[#This Row],[Qu.]]&gt;=1),"OUI","NON")</f>
        <v>NON</v>
      </c>
      <c r="G205" s="55"/>
      <c r="H205" s="169">
        <f>IF(TenebresSurInnistrad[[#This Row],[Qu.]]-1&lt;0,0,TenebresSurInnistrad[[#This Row],[Qu.]]-1)</f>
        <v>0</v>
      </c>
      <c r="I205" s="170"/>
      <c r="J205" s="59"/>
    </row>
    <row r="206" spans="2:10" x14ac:dyDescent="0.25">
      <c r="B206" s="189">
        <v>204</v>
      </c>
      <c r="C206" s="190" t="s">
        <v>990</v>
      </c>
      <c r="D206" s="107">
        <v>1</v>
      </c>
      <c r="E206" s="166" t="s">
        <v>32</v>
      </c>
      <c r="F206" s="133" t="str">
        <f>IF(NOT(TenebresSurInnistrad[[#This Row],[Qu.]]&gt;=1),"OUI","NON")</f>
        <v>NON</v>
      </c>
      <c r="G206" s="55"/>
      <c r="H206" s="169">
        <f>IF(TenebresSurInnistrad[[#This Row],[Qu.]]-1&lt;0,0,TenebresSurInnistrad[[#This Row],[Qu.]]-1)</f>
        <v>0</v>
      </c>
      <c r="I206" s="170"/>
      <c r="J206" s="59"/>
    </row>
    <row r="207" spans="2:10" x14ac:dyDescent="0.25">
      <c r="B207" s="189">
        <v>205</v>
      </c>
      <c r="C207" s="190" t="s">
        <v>991</v>
      </c>
      <c r="D207" s="107">
        <v>1</v>
      </c>
      <c r="E207" s="166" t="s">
        <v>32</v>
      </c>
      <c r="F207" s="133" t="str">
        <f>IF(NOT(TenebresSurInnistrad[[#This Row],[Qu.]]&gt;=1),"OUI","NON")</f>
        <v>NON</v>
      </c>
      <c r="G207" s="55"/>
      <c r="H207" s="169">
        <f>IF(TenebresSurInnistrad[[#This Row],[Qu.]]-1&lt;0,0,TenebresSurInnistrad[[#This Row],[Qu.]]-1)</f>
        <v>0</v>
      </c>
      <c r="I207" s="170"/>
      <c r="J207" s="59"/>
    </row>
    <row r="208" spans="2:10" x14ac:dyDescent="0.25">
      <c r="B208" s="189">
        <v>206</v>
      </c>
      <c r="C208" s="190" t="s">
        <v>992</v>
      </c>
      <c r="D208" s="107">
        <v>1</v>
      </c>
      <c r="E208" s="166" t="s">
        <v>36</v>
      </c>
      <c r="F208" s="133" t="str">
        <f>IF(NOT(TenebresSurInnistrad[[#This Row],[Qu.]]&gt;=1),"OUI","NON")</f>
        <v>NON</v>
      </c>
      <c r="G208" s="55"/>
      <c r="H208" s="169">
        <f>IF(TenebresSurInnistrad[[#This Row],[Qu.]]-1&lt;0,0,TenebresSurInnistrad[[#This Row],[Qu.]]-1)</f>
        <v>0</v>
      </c>
      <c r="I208" s="170"/>
      <c r="J208" s="59"/>
    </row>
    <row r="209" spans="2:20" x14ac:dyDescent="0.25">
      <c r="B209" s="189">
        <v>207</v>
      </c>
      <c r="C209" s="190" t="s">
        <v>993</v>
      </c>
      <c r="D209" s="107">
        <v>1</v>
      </c>
      <c r="E209" s="166" t="s">
        <v>36</v>
      </c>
      <c r="F209" s="133" t="str">
        <f>IF(NOT(TenebresSurInnistrad[[#This Row],[Qu.]]&gt;=1),"OUI","NON")</f>
        <v>NON</v>
      </c>
      <c r="G209" s="55"/>
      <c r="H209" s="169">
        <f>IF(TenebresSurInnistrad[[#This Row],[Qu.]]-1&lt;0,0,TenebresSurInnistrad[[#This Row],[Qu.]]-1)</f>
        <v>0</v>
      </c>
      <c r="I209" s="170"/>
      <c r="J209" s="59"/>
      <c r="K209" s="55"/>
      <c r="L209" s="55"/>
      <c r="M209" s="55"/>
      <c r="N209" s="55"/>
      <c r="O209" s="55"/>
      <c r="P209" s="55"/>
      <c r="Q209" s="55"/>
      <c r="R209" s="55"/>
      <c r="S209" s="55"/>
      <c r="T209" s="55"/>
    </row>
    <row r="210" spans="2:20" x14ac:dyDescent="0.25">
      <c r="B210" s="189">
        <v>208</v>
      </c>
      <c r="C210" s="190" t="s">
        <v>994</v>
      </c>
      <c r="D210" s="107">
        <v>1</v>
      </c>
      <c r="E210" s="166" t="s">
        <v>36</v>
      </c>
      <c r="F210" s="133" t="str">
        <f>IF(NOT(TenebresSurInnistrad[[#This Row],[Qu.]]&gt;=1),"OUI","NON")</f>
        <v>NON</v>
      </c>
      <c r="G210" s="55"/>
      <c r="H210" s="169">
        <f>IF(TenebresSurInnistrad[[#This Row],[Qu.]]-1&lt;0,0,TenebresSurInnistrad[[#This Row],[Qu.]]-1)</f>
        <v>0</v>
      </c>
      <c r="I210" s="170"/>
      <c r="J210" s="59"/>
      <c r="K210" s="55"/>
      <c r="L210" s="55"/>
      <c r="M210" s="55"/>
      <c r="N210" s="55"/>
      <c r="O210" s="55"/>
      <c r="P210" s="55"/>
      <c r="Q210" s="55"/>
      <c r="R210" s="55"/>
      <c r="S210" s="55"/>
      <c r="T210" s="55"/>
    </row>
    <row r="211" spans="2:20" x14ac:dyDescent="0.25">
      <c r="B211" s="189">
        <v>209</v>
      </c>
      <c r="C211" s="190" t="s">
        <v>995</v>
      </c>
      <c r="D211" s="107">
        <v>1</v>
      </c>
      <c r="E211" s="166" t="s">
        <v>36</v>
      </c>
      <c r="F211" s="133" t="str">
        <f>IF(NOT(TenebresSurInnistrad[[#This Row],[Qu.]]&gt;=1),"OUI","NON")</f>
        <v>NON</v>
      </c>
      <c r="G211" s="55"/>
      <c r="H211" s="169">
        <f>IF(TenebresSurInnistrad[[#This Row],[Qu.]]-1&lt;0,0,TenebresSurInnistrad[[#This Row],[Qu.]]-1)</f>
        <v>0</v>
      </c>
      <c r="I211" s="170"/>
      <c r="J211" s="59"/>
      <c r="K211" s="55"/>
      <c r="L211" s="55"/>
      <c r="M211" s="55"/>
      <c r="N211" s="55"/>
      <c r="O211" s="55"/>
      <c r="P211" s="55"/>
      <c r="Q211" s="55"/>
      <c r="R211" s="55"/>
      <c r="S211" s="55"/>
      <c r="T211" s="55"/>
    </row>
    <row r="212" spans="2:20" x14ac:dyDescent="0.25">
      <c r="B212" s="189">
        <v>210</v>
      </c>
      <c r="C212" s="190" t="s">
        <v>996</v>
      </c>
      <c r="D212" s="107">
        <v>1</v>
      </c>
      <c r="E212" s="166" t="s">
        <v>32</v>
      </c>
      <c r="F212" s="133" t="str">
        <f>IF(NOT(TenebresSurInnistrad[[#This Row],[Qu.]]&gt;=1),"OUI","NON")</f>
        <v>NON</v>
      </c>
      <c r="G212" s="55"/>
      <c r="H212" s="169">
        <f>IF(TenebresSurInnistrad[[#This Row],[Qu.]]-1&lt;0,0,TenebresSurInnistrad[[#This Row],[Qu.]]-1)</f>
        <v>0</v>
      </c>
      <c r="I212" s="170"/>
      <c r="J212" s="59"/>
      <c r="K212" s="55"/>
      <c r="L212" s="55"/>
      <c r="M212" s="55"/>
      <c r="N212" s="55"/>
      <c r="O212" s="55"/>
      <c r="P212" s="55"/>
      <c r="Q212" s="55"/>
      <c r="R212" s="55"/>
      <c r="S212" s="55"/>
      <c r="T212" s="55"/>
    </row>
    <row r="213" spans="2:20" x14ac:dyDescent="0.25">
      <c r="B213" s="189">
        <v>211</v>
      </c>
      <c r="C213" s="190" t="s">
        <v>997</v>
      </c>
      <c r="D213" s="107">
        <v>1</v>
      </c>
      <c r="E213" s="166" t="s">
        <v>36</v>
      </c>
      <c r="F213" s="133" t="str">
        <f>IF(NOT(TenebresSurInnistrad[[#This Row],[Qu.]]&gt;=1),"OUI","NON")</f>
        <v>NON</v>
      </c>
      <c r="G213" s="55"/>
      <c r="H213" s="169">
        <f>IF(TenebresSurInnistrad[[#This Row],[Qu.]]-1&lt;0,0,TenebresSurInnistrad[[#This Row],[Qu.]]-1)</f>
        <v>0</v>
      </c>
      <c r="I213" s="170"/>
      <c r="J213" s="59"/>
      <c r="K213" s="55"/>
      <c r="L213" s="55"/>
      <c r="M213" s="55"/>
      <c r="N213" s="55"/>
      <c r="O213" s="55"/>
      <c r="P213" s="55"/>
      <c r="Q213" s="55"/>
      <c r="R213" s="55"/>
      <c r="S213" s="55"/>
      <c r="T213" s="55"/>
    </row>
    <row r="214" spans="2:20" x14ac:dyDescent="0.25">
      <c r="B214" s="189">
        <v>212</v>
      </c>
      <c r="C214" s="190" t="s">
        <v>998</v>
      </c>
      <c r="D214" s="107">
        <v>1</v>
      </c>
      <c r="E214" s="166" t="s">
        <v>50</v>
      </c>
      <c r="F214" s="133" t="str">
        <f>IF(NOT(TenebresSurInnistrad[[#This Row],[Qu.]]&gt;=1),"OUI","NON")</f>
        <v>NON</v>
      </c>
      <c r="G214" s="55"/>
      <c r="H214" s="169">
        <f>IF(TenebresSurInnistrad[[#This Row],[Qu.]]-1&lt;0,0,TenebresSurInnistrad[[#This Row],[Qu.]]-1)</f>
        <v>0</v>
      </c>
      <c r="I214" s="170">
        <v>1</v>
      </c>
      <c r="J214" s="59"/>
      <c r="K214" s="55"/>
      <c r="L214" s="55"/>
      <c r="M214" s="55"/>
      <c r="N214" s="55"/>
      <c r="O214" s="55"/>
      <c r="P214" s="55"/>
      <c r="Q214" s="55"/>
      <c r="R214" s="55"/>
      <c r="S214" s="55"/>
      <c r="T214" s="55"/>
    </row>
    <row r="215" spans="2:20" x14ac:dyDescent="0.25">
      <c r="B215" s="189">
        <v>213</v>
      </c>
      <c r="C215" s="190" t="s">
        <v>999</v>
      </c>
      <c r="D215" s="107">
        <v>1</v>
      </c>
      <c r="E215" s="166" t="s">
        <v>32</v>
      </c>
      <c r="F215" s="133" t="str">
        <f>IF(NOT(TenebresSurInnistrad[[#This Row],[Qu.]]&gt;=1),"OUI","NON")</f>
        <v>NON</v>
      </c>
      <c r="G215" s="55"/>
      <c r="H215" s="169">
        <f>IF(TenebresSurInnistrad[[#This Row],[Qu.]]-1&lt;0,0,TenebresSurInnistrad[[#This Row],[Qu.]]-1)</f>
        <v>0</v>
      </c>
      <c r="I215" s="170"/>
      <c r="J215" s="59"/>
      <c r="K215" s="55"/>
      <c r="L215" s="55"/>
      <c r="M215" s="55"/>
      <c r="N215" s="55"/>
      <c r="O215" s="55"/>
      <c r="P215" s="55"/>
      <c r="Q215" s="55"/>
      <c r="R215" s="55"/>
      <c r="S215" s="55"/>
      <c r="T215" s="55"/>
    </row>
    <row r="216" spans="2:20" x14ac:dyDescent="0.25">
      <c r="B216" s="189">
        <v>214</v>
      </c>
      <c r="C216" s="190" t="s">
        <v>1000</v>
      </c>
      <c r="D216" s="107">
        <v>1</v>
      </c>
      <c r="E216" s="166" t="s">
        <v>32</v>
      </c>
      <c r="F216" s="133" t="str">
        <f>IF(NOT(TenebresSurInnistrad[[#This Row],[Qu.]]&gt;=1),"OUI","NON")</f>
        <v>NON</v>
      </c>
      <c r="G216" s="55"/>
      <c r="H216" s="169">
        <f>IF(TenebresSurInnistrad[[#This Row],[Qu.]]-1&lt;0,0,TenebresSurInnistrad[[#This Row],[Qu.]]-1)</f>
        <v>0</v>
      </c>
      <c r="I216" s="170"/>
      <c r="J216" s="59"/>
      <c r="K216" s="55"/>
      <c r="L216" s="55"/>
      <c r="M216" s="55"/>
      <c r="N216" s="55"/>
      <c r="O216" s="55"/>
      <c r="P216" s="55"/>
      <c r="Q216" s="55"/>
      <c r="R216" s="55"/>
      <c r="S216" s="55"/>
      <c r="T216" s="55"/>
    </row>
    <row r="217" spans="2:20" x14ac:dyDescent="0.25">
      <c r="B217" s="189">
        <v>215</v>
      </c>
      <c r="C217" s="190" t="s">
        <v>1001</v>
      </c>
      <c r="D217" s="107">
        <v>1</v>
      </c>
      <c r="E217" s="166" t="s">
        <v>36</v>
      </c>
      <c r="F217" s="133" t="str">
        <f>IF(NOT(TenebresSurInnistrad[[#This Row],[Qu.]]&gt;=1),"OUI","NON")</f>
        <v>NON</v>
      </c>
      <c r="G217" s="55"/>
      <c r="H217" s="169">
        <f>IF(TenebresSurInnistrad[[#This Row],[Qu.]]-1&lt;0,0,TenebresSurInnistrad[[#This Row],[Qu.]]-1)</f>
        <v>0</v>
      </c>
      <c r="I217" s="170"/>
      <c r="J217" s="59"/>
      <c r="K217" s="55"/>
      <c r="L217" s="55"/>
      <c r="M217" s="55"/>
      <c r="N217" s="55"/>
      <c r="O217" s="55"/>
      <c r="P217" s="55"/>
      <c r="Q217" s="55"/>
      <c r="R217" s="55"/>
      <c r="S217" s="55"/>
      <c r="T217" s="55"/>
    </row>
    <row r="218" spans="2:20" x14ac:dyDescent="0.25">
      <c r="B218" s="189">
        <v>216</v>
      </c>
      <c r="C218" s="190" t="s">
        <v>1002</v>
      </c>
      <c r="D218" s="107">
        <v>1</v>
      </c>
      <c r="E218" s="166" t="s">
        <v>32</v>
      </c>
      <c r="F218" s="133" t="str">
        <f>IF(NOT(TenebresSurInnistrad[[#This Row],[Qu.]]&gt;=1),"OUI","NON")</f>
        <v>NON</v>
      </c>
      <c r="G218" s="55"/>
      <c r="H218" s="169">
        <f>IF(TenebresSurInnistrad[[#This Row],[Qu.]]-1&lt;0,0,TenebresSurInnistrad[[#This Row],[Qu.]]-1)</f>
        <v>0</v>
      </c>
      <c r="I218" s="170"/>
      <c r="J218" s="59"/>
      <c r="K218" s="55"/>
      <c r="L218" s="55"/>
      <c r="M218" s="55"/>
      <c r="N218" s="55"/>
      <c r="O218" s="55"/>
      <c r="P218" s="55"/>
      <c r="Q218" s="55"/>
      <c r="R218" s="55"/>
      <c r="S218" s="55"/>
      <c r="T218" s="55"/>
    </row>
    <row r="219" spans="2:20" x14ac:dyDescent="0.25">
      <c r="B219" s="189">
        <v>217</v>
      </c>
      <c r="C219" s="190" t="s">
        <v>1003</v>
      </c>
      <c r="D219" s="107">
        <v>1</v>
      </c>
      <c r="E219" s="166" t="s">
        <v>32</v>
      </c>
      <c r="F219" s="133" t="str">
        <f>IF(NOT(TenebresSurInnistrad[[#This Row],[Qu.]]&gt;=1),"OUI","NON")</f>
        <v>NON</v>
      </c>
      <c r="G219" s="55"/>
      <c r="H219" s="169">
        <f>IF(TenebresSurInnistrad[[#This Row],[Qu.]]-1&lt;0,0,TenebresSurInnistrad[[#This Row],[Qu.]]-1)</f>
        <v>0</v>
      </c>
      <c r="I219" s="170"/>
      <c r="J219" s="59"/>
      <c r="K219" s="55"/>
      <c r="L219" s="55"/>
      <c r="M219" s="55"/>
      <c r="N219" s="55"/>
      <c r="O219" s="55"/>
      <c r="P219" s="55"/>
      <c r="Q219" s="55"/>
      <c r="R219" s="55"/>
      <c r="S219" s="55"/>
      <c r="T219" s="55"/>
    </row>
    <row r="220" spans="2:20" x14ac:dyDescent="0.25">
      <c r="B220" s="189">
        <v>218</v>
      </c>
      <c r="C220" s="190" t="s">
        <v>1004</v>
      </c>
      <c r="D220" s="107">
        <v>1</v>
      </c>
      <c r="E220" s="166" t="s">
        <v>32</v>
      </c>
      <c r="F220" s="133" t="str">
        <f>IF(NOT(TenebresSurInnistrad[[#This Row],[Qu.]]&gt;=1),"OUI","NON")</f>
        <v>NON</v>
      </c>
      <c r="G220" s="55"/>
      <c r="H220" s="169">
        <f>IF(TenebresSurInnistrad[[#This Row],[Qu.]]-1&lt;0,0,TenebresSurInnistrad[[#This Row],[Qu.]]-1)</f>
        <v>0</v>
      </c>
      <c r="I220" s="170"/>
      <c r="J220" s="59"/>
      <c r="K220" s="55"/>
      <c r="L220" s="55"/>
      <c r="M220" s="55"/>
      <c r="N220" s="55"/>
      <c r="O220" s="55"/>
      <c r="P220" s="55"/>
      <c r="Q220" s="55"/>
      <c r="R220" s="55"/>
      <c r="S220" s="55"/>
      <c r="T220" s="55"/>
    </row>
    <row r="221" spans="2:20" s="99" customFormat="1" x14ac:dyDescent="0.25">
      <c r="B221" s="189">
        <v>219</v>
      </c>
      <c r="C221" s="190" t="s">
        <v>1005</v>
      </c>
      <c r="D221" s="107">
        <v>1</v>
      </c>
      <c r="E221" s="166" t="s">
        <v>36</v>
      </c>
      <c r="F221" s="133" t="str">
        <f>IF(NOT(TenebresSurInnistrad[[#This Row],[Qu.]]&gt;=1),"OUI","NON")</f>
        <v>NON</v>
      </c>
      <c r="G221" s="55"/>
      <c r="H221" s="169">
        <f>IF(TenebresSurInnistrad[[#This Row],[Qu.]]-1&lt;0,0,TenebresSurInnistrad[[#This Row],[Qu.]]-1)</f>
        <v>0</v>
      </c>
      <c r="I221" s="170"/>
      <c r="J221" s="59"/>
      <c r="K221" s="55"/>
      <c r="L221" s="55"/>
      <c r="M221" s="55"/>
      <c r="N221" s="55"/>
      <c r="O221" s="55"/>
      <c r="P221" s="55"/>
      <c r="Q221" s="55"/>
      <c r="R221" s="55"/>
      <c r="S221" s="55"/>
      <c r="T221" s="55"/>
    </row>
    <row r="222" spans="2:20" s="99" customFormat="1" x14ac:dyDescent="0.25">
      <c r="B222" s="189">
        <v>220</v>
      </c>
      <c r="C222" s="190" t="s">
        <v>1006</v>
      </c>
      <c r="D222" s="107">
        <v>1</v>
      </c>
      <c r="E222" s="166" t="s">
        <v>36</v>
      </c>
      <c r="F222" s="133" t="str">
        <f>IF(NOT(TenebresSurInnistrad[[#This Row],[Qu.]]&gt;=1),"OUI","NON")</f>
        <v>NON</v>
      </c>
      <c r="G222" s="55"/>
      <c r="H222" s="169">
        <f>IF(TenebresSurInnistrad[[#This Row],[Qu.]]-1&lt;0,0,TenebresSurInnistrad[[#This Row],[Qu.]]-1)</f>
        <v>0</v>
      </c>
      <c r="I222" s="170"/>
      <c r="J222" s="59"/>
      <c r="K222" s="55"/>
      <c r="L222" s="55"/>
      <c r="M222" s="55"/>
      <c r="N222" s="55"/>
      <c r="O222" s="55"/>
      <c r="P222" s="55"/>
      <c r="Q222" s="55"/>
      <c r="R222" s="55"/>
      <c r="S222" s="55"/>
      <c r="T222" s="55"/>
    </row>
    <row r="223" spans="2:20" s="99" customFormat="1" x14ac:dyDescent="0.25">
      <c r="B223" s="189">
        <v>221</v>
      </c>
      <c r="C223" s="190" t="s">
        <v>1007</v>
      </c>
      <c r="D223" s="107">
        <v>1</v>
      </c>
      <c r="E223" s="166" t="s">
        <v>36</v>
      </c>
      <c r="F223" s="133" t="str">
        <f>IF(NOT(TenebresSurInnistrad[[#This Row],[Qu.]]&gt;=1),"OUI","NON")</f>
        <v>NON</v>
      </c>
      <c r="G223" s="55"/>
      <c r="H223" s="169">
        <f>IF(TenebresSurInnistrad[[#This Row],[Qu.]]-1&lt;0,0,TenebresSurInnistrad[[#This Row],[Qu.]]-1)</f>
        <v>0</v>
      </c>
      <c r="I223" s="170"/>
      <c r="J223" s="59"/>
      <c r="K223" s="55"/>
      <c r="L223" s="55"/>
      <c r="M223" s="55"/>
      <c r="N223" s="55"/>
      <c r="O223" s="55"/>
      <c r="P223" s="55"/>
      <c r="Q223" s="55"/>
      <c r="R223" s="55"/>
      <c r="S223" s="55"/>
      <c r="T223" s="55"/>
    </row>
    <row r="224" spans="2:20" s="99" customFormat="1" x14ac:dyDescent="0.25">
      <c r="B224" s="189">
        <v>222</v>
      </c>
      <c r="C224" s="190" t="s">
        <v>1008</v>
      </c>
      <c r="D224" s="107">
        <v>1</v>
      </c>
      <c r="E224" s="166" t="s">
        <v>32</v>
      </c>
      <c r="F224" s="133" t="str">
        <f>IF(NOT(TenebresSurInnistrad[[#This Row],[Qu.]]&gt;=1),"OUI","NON")</f>
        <v>NON</v>
      </c>
      <c r="G224" s="55"/>
      <c r="H224" s="169">
        <f>IF(TenebresSurInnistrad[[#This Row],[Qu.]]-1&lt;0,0,TenebresSurInnistrad[[#This Row],[Qu.]]-1)</f>
        <v>0</v>
      </c>
      <c r="I224" s="170"/>
      <c r="J224" s="59"/>
      <c r="K224" s="55"/>
      <c r="L224" s="55"/>
      <c r="M224" s="55"/>
      <c r="N224" s="55"/>
      <c r="O224" s="55"/>
      <c r="P224" s="55"/>
      <c r="Q224" s="55"/>
      <c r="R224" s="55"/>
      <c r="S224" s="55"/>
      <c r="T224" s="55"/>
    </row>
    <row r="225" spans="2:20" s="99" customFormat="1" x14ac:dyDescent="0.25">
      <c r="B225" s="189">
        <v>223</v>
      </c>
      <c r="C225" s="190" t="s">
        <v>1009</v>
      </c>
      <c r="D225" s="107">
        <v>1</v>
      </c>
      <c r="E225" s="166" t="s">
        <v>32</v>
      </c>
      <c r="F225" s="133" t="str">
        <f>IF(NOT(TenebresSurInnistrad[[#This Row],[Qu.]]&gt;=1),"OUI","NON")</f>
        <v>NON</v>
      </c>
      <c r="G225" s="55"/>
      <c r="H225" s="169">
        <f>IF(TenebresSurInnistrad[[#This Row],[Qu.]]-1&lt;0,0,TenebresSurInnistrad[[#This Row],[Qu.]]-1)</f>
        <v>0</v>
      </c>
      <c r="I225" s="170"/>
      <c r="J225" s="59"/>
      <c r="K225" s="55"/>
      <c r="L225" s="55"/>
      <c r="M225" s="55"/>
      <c r="N225" s="55"/>
      <c r="O225" s="55"/>
      <c r="P225" s="55"/>
      <c r="Q225" s="55"/>
      <c r="R225" s="55"/>
      <c r="S225" s="55"/>
      <c r="T225" s="55"/>
    </row>
    <row r="226" spans="2:20" s="99" customFormat="1" x14ac:dyDescent="0.25">
      <c r="B226" s="189">
        <v>224</v>
      </c>
      <c r="C226" s="190" t="s">
        <v>1010</v>
      </c>
      <c r="D226" s="107">
        <v>1</v>
      </c>
      <c r="E226" s="166" t="s">
        <v>32</v>
      </c>
      <c r="F226" s="133" t="str">
        <f>IF(NOT(TenebresSurInnistrad[[#This Row],[Qu.]]&gt;=1),"OUI","NON")</f>
        <v>NON</v>
      </c>
      <c r="G226" s="55"/>
      <c r="H226" s="169">
        <f>IF(TenebresSurInnistrad[[#This Row],[Qu.]]-1&lt;0,0,TenebresSurInnistrad[[#This Row],[Qu.]]-1)</f>
        <v>0</v>
      </c>
      <c r="I226" s="170"/>
      <c r="J226" s="59"/>
      <c r="K226" s="55"/>
      <c r="L226" s="55"/>
      <c r="M226" s="55"/>
      <c r="N226" s="55"/>
      <c r="O226" s="55"/>
      <c r="P226" s="55"/>
      <c r="Q226" s="55"/>
      <c r="R226" s="55"/>
      <c r="S226" s="55"/>
      <c r="T226" s="55"/>
    </row>
    <row r="227" spans="2:20" s="99" customFormat="1" x14ac:dyDescent="0.25">
      <c r="B227" s="189">
        <v>225</v>
      </c>
      <c r="C227" s="190" t="s">
        <v>1011</v>
      </c>
      <c r="D227" s="107">
        <v>1</v>
      </c>
      <c r="E227" s="166" t="s">
        <v>50</v>
      </c>
      <c r="F227" s="133" t="str">
        <f>IF(NOT(TenebresSurInnistrad[[#This Row],[Qu.]]&gt;=1),"OUI","NON")</f>
        <v>NON</v>
      </c>
      <c r="G227" s="55"/>
      <c r="H227" s="169">
        <f>IF(TenebresSurInnistrad[[#This Row],[Qu.]]-1&lt;0,0,TenebresSurInnistrad[[#This Row],[Qu.]]-1)</f>
        <v>0</v>
      </c>
      <c r="I227" s="170"/>
      <c r="J227" s="59"/>
      <c r="K227" s="55"/>
      <c r="L227" s="55"/>
      <c r="M227" s="55"/>
      <c r="N227" s="55"/>
      <c r="O227" s="55"/>
      <c r="P227" s="55"/>
      <c r="Q227" s="55"/>
      <c r="R227" s="55"/>
      <c r="S227" s="55"/>
      <c r="T227" s="55"/>
    </row>
    <row r="228" spans="2:20" s="99" customFormat="1" x14ac:dyDescent="0.25">
      <c r="B228" s="189">
        <v>226</v>
      </c>
      <c r="C228" s="190" t="s">
        <v>1012</v>
      </c>
      <c r="D228" s="107">
        <v>1</v>
      </c>
      <c r="E228" s="166" t="s">
        <v>39</v>
      </c>
      <c r="F228" s="133" t="str">
        <f>IF(NOT(TenebresSurInnistrad[[#This Row],[Qu.]]&gt;=1),"OUI","NON")</f>
        <v>NON</v>
      </c>
      <c r="G228" s="55"/>
      <c r="H228" s="169">
        <f>IF(TenebresSurInnistrad[[#This Row],[Qu.]]-1&lt;0,0,TenebresSurInnistrad[[#This Row],[Qu.]]-1)</f>
        <v>0</v>
      </c>
      <c r="I228" s="170"/>
      <c r="J228" s="59"/>
      <c r="K228" s="55"/>
      <c r="L228" s="55"/>
      <c r="M228" s="55"/>
      <c r="N228" s="55"/>
      <c r="O228" s="55"/>
      <c r="P228" s="55"/>
      <c r="Q228" s="55"/>
      <c r="R228" s="55"/>
      <c r="S228" s="55"/>
      <c r="T228" s="55"/>
    </row>
    <row r="229" spans="2:20" s="99" customFormat="1" x14ac:dyDescent="0.25">
      <c r="B229" s="189">
        <v>227</v>
      </c>
      <c r="C229" s="190" t="s">
        <v>1013</v>
      </c>
      <c r="D229" s="107">
        <v>1</v>
      </c>
      <c r="E229" s="166" t="s">
        <v>50</v>
      </c>
      <c r="F229" s="133" t="str">
        <f>IF(NOT(TenebresSurInnistrad[[#This Row],[Qu.]]&gt;=1),"OUI","NON")</f>
        <v>NON</v>
      </c>
      <c r="G229" s="55"/>
      <c r="H229" s="169">
        <f>IF(TenebresSurInnistrad[[#This Row],[Qu.]]-1&lt;0,0,TenebresSurInnistrad[[#This Row],[Qu.]]-1)</f>
        <v>0</v>
      </c>
      <c r="I229" s="170"/>
      <c r="J229" s="59"/>
      <c r="K229" s="55"/>
      <c r="L229" s="55"/>
      <c r="M229" s="55"/>
      <c r="N229" s="55"/>
      <c r="O229" s="55"/>
      <c r="P229" s="55"/>
      <c r="Q229" s="55"/>
      <c r="R229" s="55"/>
      <c r="S229" s="55"/>
      <c r="T229" s="55"/>
    </row>
    <row r="230" spans="2:20" s="99" customFormat="1" x14ac:dyDescent="0.25">
      <c r="B230" s="189">
        <v>228</v>
      </c>
      <c r="C230" s="190" t="s">
        <v>1014</v>
      </c>
      <c r="D230" s="107">
        <v>1</v>
      </c>
      <c r="E230" s="166" t="s">
        <v>50</v>
      </c>
      <c r="F230" s="133" t="str">
        <f>IF(NOT(TenebresSurInnistrad[[#This Row],[Qu.]]&gt;=1),"OUI","NON")</f>
        <v>NON</v>
      </c>
      <c r="G230" s="55"/>
      <c r="H230" s="169">
        <f>IF(TenebresSurInnistrad[[#This Row],[Qu.]]-1&lt;0,0,TenebresSurInnistrad[[#This Row],[Qu.]]-1)</f>
        <v>0</v>
      </c>
      <c r="I230" s="170"/>
      <c r="J230" s="59"/>
      <c r="K230" s="55"/>
      <c r="L230" s="55"/>
      <c r="M230" s="55"/>
      <c r="N230" s="55"/>
      <c r="O230" s="55"/>
      <c r="P230" s="55"/>
      <c r="Q230" s="55"/>
      <c r="R230" s="55"/>
      <c r="S230" s="55"/>
      <c r="T230" s="55"/>
    </row>
    <row r="231" spans="2:20" s="99" customFormat="1" x14ac:dyDescent="0.25">
      <c r="B231" s="189">
        <v>229</v>
      </c>
      <c r="C231" s="190" t="s">
        <v>1015</v>
      </c>
      <c r="D231" s="107">
        <v>1</v>
      </c>
      <c r="E231" s="166" t="s">
        <v>32</v>
      </c>
      <c r="F231" s="133" t="str">
        <f>IF(NOT(TenebresSurInnistrad[[#This Row],[Qu.]]&gt;=1),"OUI","NON")</f>
        <v>NON</v>
      </c>
      <c r="G231" s="55"/>
      <c r="H231" s="169">
        <f>IF(TenebresSurInnistrad[[#This Row],[Qu.]]-1&lt;0,0,TenebresSurInnistrad[[#This Row],[Qu.]]-1)</f>
        <v>0</v>
      </c>
      <c r="I231" s="170"/>
      <c r="J231" s="59"/>
      <c r="K231" s="55"/>
      <c r="L231" s="55"/>
      <c r="M231" s="55"/>
      <c r="N231" s="55"/>
      <c r="O231" s="55"/>
      <c r="P231" s="55"/>
      <c r="Q231" s="55"/>
      <c r="R231" s="55"/>
      <c r="S231" s="55"/>
      <c r="T231" s="55"/>
    </row>
    <row r="232" spans="2:20" s="99" customFormat="1" x14ac:dyDescent="0.25">
      <c r="B232" s="189">
        <v>230</v>
      </c>
      <c r="C232" s="190" t="s">
        <v>1016</v>
      </c>
      <c r="D232" s="107">
        <v>1</v>
      </c>
      <c r="E232" s="166" t="s">
        <v>50</v>
      </c>
      <c r="F232" s="133" t="str">
        <f>IF(NOT(TenebresSurInnistrad[[#This Row],[Qu.]]&gt;=1),"OUI","NON")</f>
        <v>NON</v>
      </c>
      <c r="G232" s="55"/>
      <c r="H232" s="169">
        <f>IF(TenebresSurInnistrad[[#This Row],[Qu.]]-1&lt;0,0,TenebresSurInnistrad[[#This Row],[Qu.]]-1)</f>
        <v>0</v>
      </c>
      <c r="I232" s="170"/>
      <c r="J232" s="59"/>
      <c r="K232" s="55"/>
      <c r="L232" s="55"/>
      <c r="M232" s="55"/>
      <c r="N232" s="55"/>
      <c r="O232" s="55"/>
      <c r="P232" s="55"/>
      <c r="Q232" s="55"/>
      <c r="R232" s="55"/>
      <c r="S232" s="55"/>
      <c r="T232" s="55"/>
    </row>
    <row r="233" spans="2:20" s="99" customFormat="1" x14ac:dyDescent="0.25">
      <c r="B233" s="189">
        <v>231</v>
      </c>
      <c r="C233" s="190" t="s">
        <v>1017</v>
      </c>
      <c r="D233" s="107">
        <v>1</v>
      </c>
      <c r="E233" s="166" t="s">
        <v>32</v>
      </c>
      <c r="F233" s="133" t="str">
        <f>IF(NOT(TenebresSurInnistrad[[#This Row],[Qu.]]&gt;=1),"OUI","NON")</f>
        <v>NON</v>
      </c>
      <c r="G233" s="55"/>
      <c r="H233" s="169">
        <f>IF(TenebresSurInnistrad[[#This Row],[Qu.]]-1&lt;0,0,TenebresSurInnistrad[[#This Row],[Qu.]]-1)</f>
        <v>0</v>
      </c>
      <c r="I233" s="170"/>
      <c r="J233" s="59"/>
      <c r="K233" s="55"/>
      <c r="L233" s="55"/>
      <c r="M233" s="55"/>
      <c r="N233" s="55"/>
      <c r="O233" s="55"/>
      <c r="P233" s="55"/>
      <c r="Q233" s="55"/>
      <c r="R233" s="55"/>
      <c r="S233" s="55"/>
      <c r="T233" s="55"/>
    </row>
    <row r="234" spans="2:20" s="99" customFormat="1" x14ac:dyDescent="0.25">
      <c r="B234" s="189">
        <v>232</v>
      </c>
      <c r="C234" s="190" t="s">
        <v>1018</v>
      </c>
      <c r="D234" s="107">
        <v>1</v>
      </c>
      <c r="E234" s="166" t="s">
        <v>32</v>
      </c>
      <c r="F234" s="133" t="str">
        <f>IF(NOT(TenebresSurInnistrad[[#This Row],[Qu.]]&gt;=1),"OUI","NON")</f>
        <v>NON</v>
      </c>
      <c r="G234" s="55"/>
      <c r="H234" s="169">
        <f>IF(TenebresSurInnistrad[[#This Row],[Qu.]]-1&lt;0,0,TenebresSurInnistrad[[#This Row],[Qu.]]-1)</f>
        <v>0</v>
      </c>
      <c r="I234" s="170"/>
      <c r="J234" s="59"/>
      <c r="K234" s="55"/>
      <c r="L234" s="55"/>
      <c r="M234" s="55"/>
      <c r="N234" s="55"/>
      <c r="O234" s="55"/>
      <c r="P234" s="55"/>
      <c r="Q234" s="55"/>
      <c r="R234" s="55"/>
      <c r="S234" s="55"/>
      <c r="T234" s="55"/>
    </row>
    <row r="235" spans="2:20" s="99" customFormat="1" x14ac:dyDescent="0.25">
      <c r="B235" s="189">
        <v>233</v>
      </c>
      <c r="C235" s="190" t="s">
        <v>1019</v>
      </c>
      <c r="D235" s="107">
        <v>1</v>
      </c>
      <c r="E235" s="166" t="s">
        <v>50</v>
      </c>
      <c r="F235" s="133" t="str">
        <f>IF(NOT(TenebresSurInnistrad[[#This Row],[Qu.]]&gt;=1),"OUI","NON")</f>
        <v>NON</v>
      </c>
      <c r="G235" s="55"/>
      <c r="H235" s="169">
        <f>IF(TenebresSurInnistrad[[#This Row],[Qu.]]-1&lt;0,0,TenebresSurInnistrad[[#This Row],[Qu.]]-1)</f>
        <v>0</v>
      </c>
      <c r="I235" s="170"/>
      <c r="J235" s="59"/>
      <c r="K235" s="55"/>
      <c r="L235" s="55"/>
      <c r="M235" s="55"/>
      <c r="N235" s="55"/>
      <c r="O235" s="55"/>
      <c r="P235" s="55"/>
      <c r="Q235" s="55"/>
      <c r="R235" s="55"/>
      <c r="S235" s="55"/>
      <c r="T235" s="55"/>
    </row>
    <row r="236" spans="2:20" s="99" customFormat="1" x14ac:dyDescent="0.25">
      <c r="B236" s="189">
        <v>234</v>
      </c>
      <c r="C236" s="190" t="s">
        <v>1020</v>
      </c>
      <c r="D236" s="107">
        <v>1</v>
      </c>
      <c r="E236" s="166" t="s">
        <v>50</v>
      </c>
      <c r="F236" s="133" t="str">
        <f>IF(NOT(TenebresSurInnistrad[[#This Row],[Qu.]]&gt;=1),"OUI","NON")</f>
        <v>NON</v>
      </c>
      <c r="G236" s="55"/>
      <c r="H236" s="169">
        <f>IF(TenebresSurInnistrad[[#This Row],[Qu.]]-1&lt;0,0,TenebresSurInnistrad[[#This Row],[Qu.]]-1)</f>
        <v>0</v>
      </c>
      <c r="I236" s="170"/>
      <c r="J236" s="59"/>
      <c r="K236" s="55"/>
      <c r="L236" s="55"/>
      <c r="M236" s="55"/>
      <c r="N236" s="55"/>
      <c r="O236" s="55"/>
      <c r="P236" s="55"/>
      <c r="Q236" s="55"/>
      <c r="R236" s="55"/>
      <c r="S236" s="55"/>
      <c r="T236" s="55"/>
    </row>
    <row r="237" spans="2:20" s="99" customFormat="1" x14ac:dyDescent="0.25">
      <c r="B237" s="189">
        <v>235</v>
      </c>
      <c r="C237" s="190" t="s">
        <v>1021</v>
      </c>
      <c r="D237" s="107">
        <v>1</v>
      </c>
      <c r="E237" s="166" t="s">
        <v>39</v>
      </c>
      <c r="F237" s="133" t="str">
        <f>IF(NOT(TenebresSurInnistrad[[#This Row],[Qu.]]&gt;=1),"OUI","NON")</f>
        <v>NON</v>
      </c>
      <c r="G237" s="55"/>
      <c r="H237" s="169">
        <f>IF(TenebresSurInnistrad[[#This Row],[Qu.]]-1&lt;0,0,TenebresSurInnistrad[[#This Row],[Qu.]]-1)</f>
        <v>0</v>
      </c>
      <c r="I237" s="170"/>
      <c r="J237" s="59"/>
      <c r="K237" s="55"/>
      <c r="L237" s="55"/>
      <c r="M237" s="55"/>
      <c r="N237" s="55"/>
      <c r="O237" s="55"/>
      <c r="P237" s="55"/>
      <c r="Q237" s="55"/>
      <c r="R237" s="55"/>
      <c r="S237" s="55"/>
      <c r="T237" s="55"/>
    </row>
    <row r="238" spans="2:20" s="99" customFormat="1" x14ac:dyDescent="0.25">
      <c r="B238" s="189">
        <v>236</v>
      </c>
      <c r="C238" s="190" t="s">
        <v>1022</v>
      </c>
      <c r="D238" s="107">
        <v>1</v>
      </c>
      <c r="E238" s="166" t="s">
        <v>36</v>
      </c>
      <c r="F238" s="133" t="str">
        <f>IF(NOT(TenebresSurInnistrad[[#This Row],[Qu.]]&gt;=1),"OUI","NON")</f>
        <v>NON</v>
      </c>
      <c r="G238" s="55"/>
      <c r="H238" s="169">
        <f>IF(TenebresSurInnistrad[[#This Row],[Qu.]]-1&lt;0,0,TenebresSurInnistrad[[#This Row],[Qu.]]-1)</f>
        <v>0</v>
      </c>
      <c r="I238" s="170"/>
      <c r="J238" s="59"/>
      <c r="K238" s="55"/>
      <c r="L238" s="55"/>
      <c r="M238" s="55"/>
      <c r="N238" s="55"/>
      <c r="O238" s="55"/>
      <c r="P238" s="55"/>
      <c r="Q238" s="55"/>
      <c r="R238" s="55"/>
      <c r="S238" s="55"/>
      <c r="T238" s="55"/>
    </row>
    <row r="239" spans="2:20" s="99" customFormat="1" x14ac:dyDescent="0.25">
      <c r="B239" s="189">
        <v>237</v>
      </c>
      <c r="C239" s="190" t="s">
        <v>1023</v>
      </c>
      <c r="D239" s="107">
        <v>1</v>
      </c>
      <c r="E239" s="166" t="s">
        <v>32</v>
      </c>
      <c r="F239" s="133" t="str">
        <f>IF(NOT(TenebresSurInnistrad[[#This Row],[Qu.]]&gt;=1),"OUI","NON")</f>
        <v>NON</v>
      </c>
      <c r="G239" s="55"/>
      <c r="H239" s="169">
        <f>IF(TenebresSurInnistrad[[#This Row],[Qu.]]-1&lt;0,0,TenebresSurInnistrad[[#This Row],[Qu.]]-1)</f>
        <v>0</v>
      </c>
      <c r="I239" s="170"/>
      <c r="J239" s="59"/>
      <c r="K239" s="55"/>
      <c r="L239" s="55"/>
      <c r="M239" s="55"/>
      <c r="N239" s="55"/>
      <c r="O239" s="55"/>
      <c r="P239" s="55"/>
      <c r="Q239" s="55"/>
      <c r="R239" s="55"/>
      <c r="S239" s="55"/>
      <c r="T239" s="55"/>
    </row>
    <row r="240" spans="2:20" s="99" customFormat="1" x14ac:dyDescent="0.25">
      <c r="B240" s="189">
        <v>238</v>
      </c>
      <c r="C240" s="190" t="s">
        <v>1024</v>
      </c>
      <c r="D240" s="107">
        <v>1</v>
      </c>
      <c r="E240" s="166" t="s">
        <v>36</v>
      </c>
      <c r="F240" s="133" t="str">
        <f>IF(NOT(TenebresSurInnistrad[[#This Row],[Qu.]]&gt;=1),"OUI","NON")</f>
        <v>NON</v>
      </c>
      <c r="G240" s="55"/>
      <c r="H240" s="169">
        <f>IF(TenebresSurInnistrad[[#This Row],[Qu.]]-1&lt;0,0,TenebresSurInnistrad[[#This Row],[Qu.]]-1)</f>
        <v>0</v>
      </c>
      <c r="I240" s="170"/>
      <c r="J240" s="59"/>
      <c r="K240" s="55"/>
      <c r="L240" s="55"/>
      <c r="M240" s="55"/>
      <c r="N240" s="55"/>
      <c r="O240" s="55"/>
      <c r="P240" s="55"/>
      <c r="Q240" s="55"/>
      <c r="R240" s="55"/>
      <c r="S240" s="55"/>
      <c r="T240" s="55"/>
    </row>
    <row r="241" spans="2:20" s="99" customFormat="1" x14ac:dyDescent="0.25">
      <c r="B241" s="189">
        <v>239</v>
      </c>
      <c r="C241" s="190" t="s">
        <v>1025</v>
      </c>
      <c r="D241" s="107">
        <v>1</v>
      </c>
      <c r="E241" s="166" t="s">
        <v>32</v>
      </c>
      <c r="F241" s="133" t="str">
        <f>IF(NOT(TenebresSurInnistrad[[#This Row],[Qu.]]&gt;=1),"OUI","NON")</f>
        <v>NON</v>
      </c>
      <c r="G241" s="55"/>
      <c r="H241" s="169">
        <f>IF(TenebresSurInnistrad[[#This Row],[Qu.]]-1&lt;0,0,TenebresSurInnistrad[[#This Row],[Qu.]]-1)</f>
        <v>0</v>
      </c>
      <c r="I241" s="170"/>
      <c r="J241" s="59"/>
      <c r="K241" s="55"/>
      <c r="L241" s="55"/>
      <c r="M241" s="55"/>
      <c r="N241" s="55"/>
      <c r="O241" s="55"/>
      <c r="P241" s="55"/>
      <c r="Q241" s="55"/>
      <c r="R241" s="55"/>
      <c r="S241" s="55"/>
      <c r="T241" s="55"/>
    </row>
    <row r="242" spans="2:20" s="99" customFormat="1" x14ac:dyDescent="0.25">
      <c r="B242" s="189">
        <v>240</v>
      </c>
      <c r="C242" s="190" t="s">
        <v>1026</v>
      </c>
      <c r="D242" s="107">
        <v>1</v>
      </c>
      <c r="E242" s="166" t="s">
        <v>36</v>
      </c>
      <c r="F242" s="133" t="str">
        <f>IF(NOT(TenebresSurInnistrad[[#This Row],[Qu.]]&gt;=1),"OUI","NON")</f>
        <v>NON</v>
      </c>
      <c r="G242" s="55"/>
      <c r="H242" s="169">
        <f>IF(TenebresSurInnistrad[[#This Row],[Qu.]]-1&lt;0,0,TenebresSurInnistrad[[#This Row],[Qu.]]-1)</f>
        <v>0</v>
      </c>
      <c r="I242" s="170"/>
      <c r="J242" s="59"/>
      <c r="K242" s="55"/>
      <c r="L242" s="55"/>
      <c r="M242" s="55"/>
      <c r="N242" s="55"/>
      <c r="O242" s="55"/>
      <c r="P242" s="55"/>
      <c r="Q242" s="55"/>
      <c r="R242" s="55"/>
      <c r="S242" s="55"/>
      <c r="T242" s="55"/>
    </row>
    <row r="243" spans="2:20" s="99" customFormat="1" x14ac:dyDescent="0.25">
      <c r="B243" s="189">
        <v>241</v>
      </c>
      <c r="C243" s="190" t="s">
        <v>1027</v>
      </c>
      <c r="D243" s="107">
        <v>1</v>
      </c>
      <c r="E243" s="166" t="s">
        <v>50</v>
      </c>
      <c r="F243" s="133" t="str">
        <f>IF(NOT(TenebresSurInnistrad[[#This Row],[Qu.]]&gt;=1),"OUI","NON")</f>
        <v>NON</v>
      </c>
      <c r="G243" s="55"/>
      <c r="H243" s="169">
        <f>IF(TenebresSurInnistrad[[#This Row],[Qu.]]-1&lt;0,0,TenebresSurInnistrad[[#This Row],[Qu.]]-1)</f>
        <v>0</v>
      </c>
      <c r="I243" s="170"/>
      <c r="J243" s="59"/>
      <c r="K243" s="55"/>
      <c r="L243" s="55"/>
      <c r="M243" s="55"/>
      <c r="N243" s="55"/>
      <c r="O243" s="55"/>
      <c r="P243" s="55"/>
      <c r="Q243" s="55"/>
      <c r="R243" s="55"/>
      <c r="S243" s="55"/>
      <c r="T243" s="55"/>
    </row>
    <row r="244" spans="2:20" s="99" customFormat="1" x14ac:dyDescent="0.25">
      <c r="B244" s="189">
        <v>242</v>
      </c>
      <c r="C244" s="190" t="s">
        <v>1028</v>
      </c>
      <c r="D244" s="107">
        <v>1</v>
      </c>
      <c r="E244" s="166" t="s">
        <v>50</v>
      </c>
      <c r="F244" s="133" t="str">
        <f>IF(NOT(TenebresSurInnistrad[[#This Row],[Qu.]]&gt;=1),"OUI","NON")</f>
        <v>NON</v>
      </c>
      <c r="G244" s="55"/>
      <c r="H244" s="169">
        <f>IF(TenebresSurInnistrad[[#This Row],[Qu.]]-1&lt;0,0,TenebresSurInnistrad[[#This Row],[Qu.]]-1)</f>
        <v>0</v>
      </c>
      <c r="I244" s="170"/>
      <c r="J244" s="59"/>
      <c r="K244" s="55"/>
      <c r="L244" s="55"/>
      <c r="M244" s="55"/>
      <c r="N244" s="55"/>
      <c r="O244" s="55"/>
      <c r="P244" s="55"/>
      <c r="Q244" s="55"/>
      <c r="R244" s="55"/>
      <c r="S244" s="55"/>
      <c r="T244" s="55"/>
    </row>
    <row r="245" spans="2:20" s="99" customFormat="1" x14ac:dyDescent="0.25">
      <c r="B245" s="189">
        <v>243</v>
      </c>
      <c r="C245" s="190" t="s">
        <v>1029</v>
      </c>
      <c r="D245" s="107">
        <v>1</v>
      </c>
      <c r="E245" s="166" t="s">
        <v>39</v>
      </c>
      <c r="F245" s="133" t="str">
        <f>IF(NOT(TenebresSurInnistrad[[#This Row],[Qu.]]&gt;=1),"OUI","NON")</f>
        <v>NON</v>
      </c>
      <c r="G245" s="55"/>
      <c r="H245" s="169">
        <f>IF(TenebresSurInnistrad[[#This Row],[Qu.]]-1&lt;0,0,TenebresSurInnistrad[[#This Row],[Qu.]]-1)</f>
        <v>0</v>
      </c>
      <c r="I245" s="170"/>
      <c r="J245" s="59"/>
      <c r="K245" s="55"/>
      <c r="L245" s="55"/>
      <c r="M245" s="55"/>
      <c r="N245" s="55"/>
      <c r="O245" s="55"/>
      <c r="P245" s="55"/>
      <c r="Q245" s="55"/>
      <c r="R245" s="55"/>
      <c r="S245" s="55"/>
      <c r="T245" s="55"/>
    </row>
    <row r="246" spans="2:20" s="99" customFormat="1" x14ac:dyDescent="0.25">
      <c r="B246" s="189">
        <v>244</v>
      </c>
      <c r="C246" s="190" t="s">
        <v>1030</v>
      </c>
      <c r="D246" s="107">
        <v>1</v>
      </c>
      <c r="E246" s="166" t="s">
        <v>50</v>
      </c>
      <c r="F246" s="133" t="str">
        <f>IF(NOT(TenebresSurInnistrad[[#This Row],[Qu.]]&gt;=1),"OUI","NON")</f>
        <v>NON</v>
      </c>
      <c r="G246" s="55"/>
      <c r="H246" s="169">
        <f>IF(TenebresSurInnistrad[[#This Row],[Qu.]]-1&lt;0,0,TenebresSurInnistrad[[#This Row],[Qu.]]-1)</f>
        <v>0</v>
      </c>
      <c r="I246" s="170">
        <v>1</v>
      </c>
      <c r="J246" s="59"/>
      <c r="K246" s="55"/>
      <c r="L246" s="55"/>
      <c r="M246" s="55"/>
      <c r="N246" s="55"/>
      <c r="O246" s="55"/>
      <c r="P246" s="55"/>
      <c r="Q246" s="55"/>
      <c r="R246" s="55"/>
      <c r="S246" s="55"/>
      <c r="T246" s="55"/>
    </row>
    <row r="247" spans="2:20" s="99" customFormat="1" x14ac:dyDescent="0.25">
      <c r="B247" s="189">
        <v>245</v>
      </c>
      <c r="C247" s="190" t="s">
        <v>1031</v>
      </c>
      <c r="D247" s="107">
        <v>1</v>
      </c>
      <c r="E247" s="166" t="s">
        <v>39</v>
      </c>
      <c r="F247" s="133" t="str">
        <f>IF(NOT(TenebresSurInnistrad[[#This Row],[Qu.]]&gt;=1),"OUI","NON")</f>
        <v>NON</v>
      </c>
      <c r="G247" s="55"/>
      <c r="H247" s="169">
        <f>IF(TenebresSurInnistrad[[#This Row],[Qu.]]-1&lt;0,0,TenebresSurInnistrad[[#This Row],[Qu.]]-1)</f>
        <v>0</v>
      </c>
      <c r="I247" s="170"/>
      <c r="J247" s="59"/>
      <c r="K247" s="55"/>
      <c r="L247" s="55"/>
      <c r="M247" s="55"/>
      <c r="N247" s="55"/>
      <c r="O247" s="55"/>
      <c r="P247" s="55"/>
      <c r="Q247" s="55"/>
      <c r="R247" s="55"/>
      <c r="S247" s="55"/>
      <c r="T247" s="55"/>
    </row>
    <row r="248" spans="2:20" s="99" customFormat="1" x14ac:dyDescent="0.25">
      <c r="B248" s="189">
        <v>246</v>
      </c>
      <c r="C248" s="190" t="s">
        <v>1032</v>
      </c>
      <c r="D248" s="107">
        <v>1</v>
      </c>
      <c r="E248" s="166" t="s">
        <v>50</v>
      </c>
      <c r="F248" s="133" t="str">
        <f>IF(NOT(TenebresSurInnistrad[[#This Row],[Qu.]]&gt;=1),"OUI","NON")</f>
        <v>NON</v>
      </c>
      <c r="G248" s="55"/>
      <c r="H248" s="169">
        <f>IF(TenebresSurInnistrad[[#This Row],[Qu.]]-1&lt;0,0,TenebresSurInnistrad[[#This Row],[Qu.]]-1)</f>
        <v>0</v>
      </c>
      <c r="I248" s="170"/>
      <c r="J248" s="59"/>
      <c r="K248" s="55"/>
      <c r="L248" s="55"/>
      <c r="M248" s="55"/>
      <c r="N248" s="55"/>
      <c r="O248" s="55"/>
      <c r="P248" s="55"/>
      <c r="Q248" s="55"/>
      <c r="R248" s="55"/>
      <c r="S248" s="55"/>
      <c r="T248" s="55"/>
    </row>
    <row r="249" spans="2:20" s="99" customFormat="1" x14ac:dyDescent="0.25">
      <c r="B249" s="189">
        <v>247</v>
      </c>
      <c r="C249" s="190" t="s">
        <v>1033</v>
      </c>
      <c r="D249" s="107">
        <v>1</v>
      </c>
      <c r="E249" s="166" t="s">
        <v>39</v>
      </c>
      <c r="F249" s="133" t="str">
        <f>IF(NOT(TenebresSurInnistrad[[#This Row],[Qu.]]&gt;=1),"OUI","NON")</f>
        <v>NON</v>
      </c>
      <c r="G249" s="55"/>
      <c r="H249" s="169">
        <f>IF(TenebresSurInnistrad[[#This Row],[Qu.]]-1&lt;0,0,TenebresSurInnistrad[[#This Row],[Qu.]]-1)</f>
        <v>0</v>
      </c>
      <c r="I249" s="170"/>
      <c r="J249" s="59"/>
      <c r="K249" s="55"/>
      <c r="L249" s="55"/>
      <c r="M249" s="55"/>
      <c r="N249" s="55"/>
      <c r="O249" s="55"/>
      <c r="P249" s="55"/>
      <c r="Q249" s="55"/>
      <c r="R249" s="55"/>
      <c r="S249" s="55"/>
      <c r="T249" s="55"/>
    </row>
    <row r="250" spans="2:20" s="99" customFormat="1" x14ac:dyDescent="0.25">
      <c r="B250" s="189">
        <v>248</v>
      </c>
      <c r="C250" s="190" t="s">
        <v>1034</v>
      </c>
      <c r="D250" s="107">
        <v>1</v>
      </c>
      <c r="E250" s="166" t="s">
        <v>39</v>
      </c>
      <c r="F250" s="133" t="str">
        <f>IF(NOT(TenebresSurInnistrad[[#This Row],[Qu.]]&gt;=1),"OUI","NON")</f>
        <v>NON</v>
      </c>
      <c r="G250" s="55"/>
      <c r="H250" s="169">
        <f>IF(TenebresSurInnistrad[[#This Row],[Qu.]]-1&lt;0,0,TenebresSurInnistrad[[#This Row],[Qu.]]-1)</f>
        <v>0</v>
      </c>
      <c r="I250" s="170"/>
      <c r="J250" s="59"/>
      <c r="K250" s="55"/>
      <c r="L250" s="55"/>
      <c r="M250" s="55"/>
      <c r="N250" s="55"/>
      <c r="O250" s="55"/>
      <c r="P250" s="55"/>
      <c r="Q250" s="55"/>
      <c r="R250" s="55"/>
      <c r="S250" s="55"/>
      <c r="T250" s="55"/>
    </row>
    <row r="251" spans="2:20" s="99" customFormat="1" x14ac:dyDescent="0.25">
      <c r="B251" s="189">
        <v>249</v>
      </c>
      <c r="C251" s="190" t="s">
        <v>1035</v>
      </c>
      <c r="D251" s="107">
        <v>1</v>
      </c>
      <c r="E251" s="166" t="s">
        <v>50</v>
      </c>
      <c r="F251" s="133" t="str">
        <f>IF(NOT(TenebresSurInnistrad[[#This Row],[Qu.]]&gt;=1),"OUI","NON")</f>
        <v>NON</v>
      </c>
      <c r="G251" s="55"/>
      <c r="H251" s="169">
        <f>IF(TenebresSurInnistrad[[#This Row],[Qu.]]-1&lt;0,0,TenebresSurInnistrad[[#This Row],[Qu.]]-1)</f>
        <v>0</v>
      </c>
      <c r="I251" s="170"/>
      <c r="J251" s="59"/>
      <c r="K251" s="55"/>
      <c r="L251" s="55"/>
      <c r="M251" s="55"/>
      <c r="N251" s="55"/>
      <c r="O251" s="55"/>
      <c r="P251" s="55"/>
      <c r="Q251" s="55"/>
      <c r="R251" s="55"/>
      <c r="S251" s="55"/>
      <c r="T251" s="55"/>
    </row>
    <row r="252" spans="2:20" s="99" customFormat="1" x14ac:dyDescent="0.25">
      <c r="B252" s="189">
        <v>250</v>
      </c>
      <c r="C252" s="190" t="s">
        <v>1036</v>
      </c>
      <c r="D252" s="107">
        <v>1</v>
      </c>
      <c r="E252" s="166" t="s">
        <v>39</v>
      </c>
      <c r="F252" s="133" t="str">
        <f>IF(NOT(TenebresSurInnistrad[[#This Row],[Qu.]]&gt;=1),"OUI","NON")</f>
        <v>NON</v>
      </c>
      <c r="G252" s="55"/>
      <c r="H252" s="169">
        <f>IF(TenebresSurInnistrad[[#This Row],[Qu.]]-1&lt;0,0,TenebresSurInnistrad[[#This Row],[Qu.]]-1)</f>
        <v>0</v>
      </c>
      <c r="I252" s="170"/>
      <c r="J252" s="59"/>
      <c r="K252" s="55"/>
      <c r="L252" s="55"/>
      <c r="M252" s="55"/>
      <c r="N252" s="55"/>
      <c r="O252" s="55"/>
      <c r="P252" s="55"/>
      <c r="Q252" s="55"/>
      <c r="R252" s="55"/>
      <c r="S252" s="55"/>
      <c r="T252" s="55"/>
    </row>
    <row r="253" spans="2:20" s="99" customFormat="1" x14ac:dyDescent="0.25">
      <c r="B253" s="189">
        <v>251</v>
      </c>
      <c r="C253" s="190" t="s">
        <v>1037</v>
      </c>
      <c r="D253" s="107">
        <v>1</v>
      </c>
      <c r="E253" s="166" t="s">
        <v>39</v>
      </c>
      <c r="F253" s="133" t="str">
        <f>IF(NOT(TenebresSurInnistrad[[#This Row],[Qu.]]&gt;=1),"OUI","NON")</f>
        <v>NON</v>
      </c>
      <c r="G253" s="55"/>
      <c r="H253" s="169">
        <f>IF(TenebresSurInnistrad[[#This Row],[Qu.]]-1&lt;0,0,TenebresSurInnistrad[[#This Row],[Qu.]]-1)</f>
        <v>0</v>
      </c>
      <c r="I253" s="170"/>
      <c r="J253" s="59"/>
      <c r="K253" s="55"/>
      <c r="L253" s="55"/>
      <c r="M253" s="55"/>
      <c r="N253" s="55"/>
      <c r="O253" s="55"/>
      <c r="P253" s="55"/>
      <c r="Q253" s="55"/>
      <c r="R253" s="55"/>
      <c r="S253" s="55"/>
      <c r="T253" s="55"/>
    </row>
    <row r="254" spans="2:20" s="99" customFormat="1" x14ac:dyDescent="0.25">
      <c r="B254" s="189">
        <v>252</v>
      </c>
      <c r="C254" s="190" t="s">
        <v>1038</v>
      </c>
      <c r="D254" s="107">
        <v>1</v>
      </c>
      <c r="E254" s="166" t="s">
        <v>50</v>
      </c>
      <c r="F254" s="133" t="str">
        <f>IF(NOT(TenebresSurInnistrad[[#This Row],[Qu.]]&gt;=1),"OUI","NON")</f>
        <v>NON</v>
      </c>
      <c r="G254" s="55"/>
      <c r="H254" s="169">
        <f>IF(TenebresSurInnistrad[[#This Row],[Qu.]]-1&lt;0,0,TenebresSurInnistrad[[#This Row],[Qu.]]-1)</f>
        <v>0</v>
      </c>
      <c r="I254" s="170"/>
      <c r="J254" s="59"/>
      <c r="K254" s="55"/>
      <c r="L254" s="55"/>
      <c r="M254" s="55"/>
      <c r="N254" s="55"/>
      <c r="O254" s="55"/>
      <c r="P254" s="55"/>
      <c r="Q254" s="55"/>
      <c r="R254" s="55"/>
      <c r="S254" s="55"/>
      <c r="T254" s="55"/>
    </row>
    <row r="255" spans="2:20" s="99" customFormat="1" x14ac:dyDescent="0.25">
      <c r="B255" s="189">
        <v>253</v>
      </c>
      <c r="C255" s="190" t="s">
        <v>1039</v>
      </c>
      <c r="D255" s="107">
        <v>1</v>
      </c>
      <c r="E255" s="166" t="s">
        <v>50</v>
      </c>
      <c r="F255" s="133" t="str">
        <f>IF(NOT(TenebresSurInnistrad[[#This Row],[Qu.]]&gt;=1),"OUI","NON")</f>
        <v>NON</v>
      </c>
      <c r="G255" s="55"/>
      <c r="H255" s="169">
        <f>IF(TenebresSurInnistrad[[#This Row],[Qu.]]-1&lt;0,0,TenebresSurInnistrad[[#This Row],[Qu.]]-1)</f>
        <v>0</v>
      </c>
      <c r="I255" s="170"/>
      <c r="J255" s="59"/>
      <c r="K255" s="55"/>
      <c r="L255" s="55"/>
      <c r="M255" s="55"/>
      <c r="N255" s="55"/>
      <c r="O255" s="55"/>
      <c r="P255" s="55"/>
      <c r="Q255" s="55"/>
      <c r="R255" s="55"/>
      <c r="S255" s="55"/>
      <c r="T255" s="55"/>
    </row>
    <row r="256" spans="2:20" s="99" customFormat="1" x14ac:dyDescent="0.25">
      <c r="B256" s="189">
        <v>254</v>
      </c>
      <c r="C256" s="190" t="s">
        <v>1040</v>
      </c>
      <c r="D256" s="107">
        <v>1</v>
      </c>
      <c r="E256" s="166" t="s">
        <v>36</v>
      </c>
      <c r="F256" s="133" t="str">
        <f>IF(NOT(TenebresSurInnistrad[[#This Row],[Qu.]]&gt;=1),"OUI","NON")</f>
        <v>NON</v>
      </c>
      <c r="G256" s="55"/>
      <c r="H256" s="169">
        <f>IF(TenebresSurInnistrad[[#This Row],[Qu.]]-1&lt;0,0,TenebresSurInnistrad[[#This Row],[Qu.]]-1)</f>
        <v>0</v>
      </c>
      <c r="I256" s="170"/>
      <c r="J256" s="59"/>
      <c r="K256" s="55"/>
      <c r="L256" s="55"/>
      <c r="M256" s="55"/>
      <c r="N256" s="55"/>
      <c r="O256" s="55"/>
      <c r="P256" s="55"/>
      <c r="Q256" s="55"/>
      <c r="R256" s="55"/>
      <c r="S256" s="55"/>
      <c r="T256" s="55"/>
    </row>
    <row r="257" spans="2:20" s="99" customFormat="1" x14ac:dyDescent="0.25">
      <c r="B257" s="189">
        <v>255</v>
      </c>
      <c r="C257" s="190" t="s">
        <v>1041</v>
      </c>
      <c r="D257" s="107">
        <v>1</v>
      </c>
      <c r="E257" s="166" t="s">
        <v>32</v>
      </c>
      <c r="F257" s="133" t="str">
        <f>IF(NOT(TenebresSurInnistrad[[#This Row],[Qu.]]&gt;=1),"OUI","NON")</f>
        <v>NON</v>
      </c>
      <c r="G257" s="55"/>
      <c r="H257" s="169">
        <f>IF(TenebresSurInnistrad[[#This Row],[Qu.]]-1&lt;0,0,TenebresSurInnistrad[[#This Row],[Qu.]]-1)</f>
        <v>0</v>
      </c>
      <c r="I257" s="170"/>
      <c r="J257" s="59"/>
      <c r="K257" s="55"/>
      <c r="L257" s="55"/>
      <c r="M257" s="55"/>
      <c r="N257" s="55"/>
      <c r="O257" s="55"/>
      <c r="P257" s="55"/>
      <c r="Q257" s="55"/>
      <c r="R257" s="55"/>
      <c r="S257" s="55"/>
      <c r="T257" s="55"/>
    </row>
    <row r="258" spans="2:20" s="99" customFormat="1" x14ac:dyDescent="0.25">
      <c r="B258" s="189">
        <v>256</v>
      </c>
      <c r="C258" s="190" t="s">
        <v>1042</v>
      </c>
      <c r="D258" s="107">
        <v>1</v>
      </c>
      <c r="E258" s="166" t="s">
        <v>36</v>
      </c>
      <c r="F258" s="133" t="str">
        <f>IF(NOT(TenebresSurInnistrad[[#This Row],[Qu.]]&gt;=1),"OUI","NON")</f>
        <v>NON</v>
      </c>
      <c r="G258" s="55"/>
      <c r="H258" s="169">
        <f>IF(TenebresSurInnistrad[[#This Row],[Qu.]]-1&lt;0,0,TenebresSurInnistrad[[#This Row],[Qu.]]-1)</f>
        <v>0</v>
      </c>
      <c r="I258" s="170"/>
      <c r="J258" s="59"/>
      <c r="K258" s="55"/>
      <c r="L258" s="55"/>
      <c r="M258" s="55"/>
      <c r="N258" s="55"/>
      <c r="O258" s="55"/>
      <c r="P258" s="55"/>
      <c r="Q258" s="55"/>
      <c r="R258" s="55"/>
      <c r="S258" s="55"/>
      <c r="T258" s="55"/>
    </row>
    <row r="259" spans="2:20" s="99" customFormat="1" x14ac:dyDescent="0.25">
      <c r="B259" s="189">
        <v>257</v>
      </c>
      <c r="C259" s="190" t="s">
        <v>1043</v>
      </c>
      <c r="D259" s="107">
        <v>1</v>
      </c>
      <c r="E259" s="166" t="s">
        <v>36</v>
      </c>
      <c r="F259" s="133" t="str">
        <f>IF(NOT(TenebresSurInnistrad[[#This Row],[Qu.]]&gt;=1),"OUI","NON")</f>
        <v>NON</v>
      </c>
      <c r="G259" s="55"/>
      <c r="H259" s="169">
        <f>IF(TenebresSurInnistrad[[#This Row],[Qu.]]-1&lt;0,0,TenebresSurInnistrad[[#This Row],[Qu.]]-1)</f>
        <v>0</v>
      </c>
      <c r="I259" s="170"/>
      <c r="J259" s="59"/>
      <c r="K259" s="55"/>
      <c r="L259" s="55"/>
      <c r="M259" s="55"/>
      <c r="N259" s="55"/>
      <c r="O259" s="55"/>
      <c r="P259" s="55"/>
      <c r="Q259" s="55"/>
      <c r="R259" s="55"/>
      <c r="S259" s="55"/>
      <c r="T259" s="55"/>
    </row>
    <row r="260" spans="2:20" s="99" customFormat="1" x14ac:dyDescent="0.25">
      <c r="B260" s="189">
        <v>258</v>
      </c>
      <c r="C260" s="190" t="s">
        <v>1044</v>
      </c>
      <c r="D260" s="107">
        <v>1</v>
      </c>
      <c r="E260" s="166" t="s">
        <v>36</v>
      </c>
      <c r="F260" s="133" t="str">
        <f>IF(NOT(TenebresSurInnistrad[[#This Row],[Qu.]]&gt;=1),"OUI","NON")</f>
        <v>NON</v>
      </c>
      <c r="G260" s="55"/>
      <c r="H260" s="169">
        <f>IF(TenebresSurInnistrad[[#This Row],[Qu.]]-1&lt;0,0,TenebresSurInnistrad[[#This Row],[Qu.]]-1)</f>
        <v>0</v>
      </c>
      <c r="I260" s="170">
        <v>1</v>
      </c>
      <c r="J260" s="59"/>
      <c r="K260" s="55"/>
      <c r="L260" s="55"/>
      <c r="M260" s="55"/>
      <c r="N260" s="55"/>
      <c r="O260" s="55"/>
      <c r="P260" s="55"/>
      <c r="Q260" s="55"/>
      <c r="R260" s="55"/>
      <c r="S260" s="55"/>
      <c r="T260" s="55"/>
    </row>
    <row r="261" spans="2:20" s="99" customFormat="1" x14ac:dyDescent="0.25">
      <c r="B261" s="189">
        <v>259</v>
      </c>
      <c r="C261" s="190" t="s">
        <v>1045</v>
      </c>
      <c r="D261" s="107">
        <v>1</v>
      </c>
      <c r="E261" s="166" t="s">
        <v>36</v>
      </c>
      <c r="F261" s="133" t="str">
        <f>IF(NOT(TenebresSurInnistrad[[#This Row],[Qu.]]&gt;=1),"OUI","NON")</f>
        <v>NON</v>
      </c>
      <c r="G261" s="55"/>
      <c r="H261" s="169">
        <f>IF(TenebresSurInnistrad[[#This Row],[Qu.]]-1&lt;0,0,TenebresSurInnistrad[[#This Row],[Qu.]]-1)</f>
        <v>0</v>
      </c>
      <c r="I261" s="170"/>
      <c r="J261" s="59"/>
      <c r="K261" s="55"/>
      <c r="L261" s="55"/>
      <c r="M261" s="55"/>
      <c r="N261" s="55"/>
      <c r="O261" s="55"/>
      <c r="P261" s="55"/>
      <c r="Q261" s="55"/>
      <c r="R261" s="55"/>
      <c r="S261" s="55"/>
      <c r="T261" s="55"/>
    </row>
    <row r="262" spans="2:20" s="99" customFormat="1" x14ac:dyDescent="0.25">
      <c r="B262" s="189">
        <v>260</v>
      </c>
      <c r="C262" s="190" t="s">
        <v>1046</v>
      </c>
      <c r="D262" s="107">
        <v>1</v>
      </c>
      <c r="E262" s="166" t="s">
        <v>36</v>
      </c>
      <c r="F262" s="133" t="str">
        <f>IF(NOT(TenebresSurInnistrad[[#This Row],[Qu.]]&gt;=1),"OUI","NON")</f>
        <v>NON</v>
      </c>
      <c r="G262" s="55"/>
      <c r="H262" s="169">
        <f>IF(TenebresSurInnistrad[[#This Row],[Qu.]]-1&lt;0,0,TenebresSurInnistrad[[#This Row],[Qu.]]-1)</f>
        <v>0</v>
      </c>
      <c r="I262" s="170"/>
      <c r="J262" s="59"/>
      <c r="K262" s="55"/>
      <c r="L262" s="55"/>
      <c r="M262" s="55"/>
      <c r="N262" s="55"/>
      <c r="O262" s="55"/>
      <c r="P262" s="55"/>
      <c r="Q262" s="55"/>
      <c r="R262" s="55"/>
      <c r="S262" s="55"/>
      <c r="T262" s="55"/>
    </row>
    <row r="263" spans="2:20" s="99" customFormat="1" x14ac:dyDescent="0.25">
      <c r="B263" s="189">
        <v>261</v>
      </c>
      <c r="C263" s="190" t="s">
        <v>1047</v>
      </c>
      <c r="D263" s="107">
        <v>1</v>
      </c>
      <c r="E263" s="166" t="s">
        <v>36</v>
      </c>
      <c r="F263" s="133" t="str">
        <f>IF(NOT(TenebresSurInnistrad[[#This Row],[Qu.]]&gt;=1),"OUI","NON")</f>
        <v>NON</v>
      </c>
      <c r="G263" s="55"/>
      <c r="H263" s="169">
        <f>IF(TenebresSurInnistrad[[#This Row],[Qu.]]-1&lt;0,0,TenebresSurInnistrad[[#This Row],[Qu.]]-1)</f>
        <v>0</v>
      </c>
      <c r="I263" s="170"/>
      <c r="J263" s="59"/>
      <c r="K263" s="55"/>
      <c r="L263" s="55"/>
      <c r="M263" s="55"/>
      <c r="N263" s="55"/>
      <c r="O263" s="55"/>
      <c r="P263" s="55"/>
      <c r="Q263" s="55"/>
      <c r="R263" s="55"/>
      <c r="S263" s="55"/>
      <c r="T263" s="55"/>
    </row>
    <row r="264" spans="2:20" s="99" customFormat="1" x14ac:dyDescent="0.25">
      <c r="B264" s="189">
        <v>262</v>
      </c>
      <c r="C264" s="190" t="s">
        <v>1048</v>
      </c>
      <c r="D264" s="107">
        <v>1</v>
      </c>
      <c r="E264" s="166" t="s">
        <v>32</v>
      </c>
      <c r="F264" s="133" t="str">
        <f>IF(NOT(TenebresSurInnistrad[[#This Row],[Qu.]]&gt;=1),"OUI","NON")</f>
        <v>NON</v>
      </c>
      <c r="G264" s="55"/>
      <c r="H264" s="169">
        <f>IF(TenebresSurInnistrad[[#This Row],[Qu.]]-1&lt;0,0,TenebresSurInnistrad[[#This Row],[Qu.]]-1)</f>
        <v>0</v>
      </c>
      <c r="I264" s="170"/>
      <c r="J264" s="59"/>
      <c r="K264" s="55"/>
      <c r="L264" s="55"/>
      <c r="M264" s="55"/>
      <c r="N264" s="55"/>
      <c r="O264" s="55"/>
      <c r="P264" s="55"/>
      <c r="Q264" s="55"/>
      <c r="R264" s="55"/>
      <c r="S264" s="55"/>
      <c r="T264" s="55"/>
    </row>
    <row r="265" spans="2:20" s="99" customFormat="1" x14ac:dyDescent="0.25">
      <c r="B265" s="189">
        <v>263</v>
      </c>
      <c r="C265" s="190" t="s">
        <v>1049</v>
      </c>
      <c r="D265" s="107">
        <v>1</v>
      </c>
      <c r="E265" s="166" t="s">
        <v>36</v>
      </c>
      <c r="F265" s="133" t="str">
        <f>IF(NOT(TenebresSurInnistrad[[#This Row],[Qu.]]&gt;=1),"OUI","NON")</f>
        <v>NON</v>
      </c>
      <c r="G265" s="55"/>
      <c r="H265" s="169">
        <f>IF(TenebresSurInnistrad[[#This Row],[Qu.]]-1&lt;0,0,TenebresSurInnistrad[[#This Row],[Qu.]]-1)</f>
        <v>0</v>
      </c>
      <c r="I265" s="170"/>
      <c r="J265" s="59"/>
      <c r="K265" s="55"/>
      <c r="L265" s="55"/>
      <c r="M265" s="55"/>
      <c r="N265" s="55"/>
      <c r="O265" s="55"/>
      <c r="P265" s="55"/>
      <c r="Q265" s="55"/>
      <c r="R265" s="55"/>
      <c r="S265" s="55"/>
      <c r="T265" s="55"/>
    </row>
    <row r="266" spans="2:20" s="99" customFormat="1" x14ac:dyDescent="0.25">
      <c r="B266" s="189">
        <v>264</v>
      </c>
      <c r="C266" s="190" t="s">
        <v>1050</v>
      </c>
      <c r="D266" s="107">
        <v>1</v>
      </c>
      <c r="E266" s="166" t="s">
        <v>50</v>
      </c>
      <c r="F266" s="133" t="str">
        <f>IF(NOT(TenebresSurInnistrad[[#This Row],[Qu.]]&gt;=1),"OUI","NON")</f>
        <v>NON</v>
      </c>
      <c r="G266" s="55"/>
      <c r="H266" s="169">
        <f>IF(TenebresSurInnistrad[[#This Row],[Qu.]]-1&lt;0,0,TenebresSurInnistrad[[#This Row],[Qu.]]-1)</f>
        <v>0</v>
      </c>
      <c r="I266" s="170"/>
      <c r="J266" s="59"/>
      <c r="K266" s="55"/>
      <c r="L266" s="55"/>
      <c r="M266" s="55"/>
      <c r="N266" s="55"/>
      <c r="O266" s="55"/>
      <c r="P266" s="55"/>
      <c r="Q266" s="55"/>
      <c r="R266" s="55"/>
      <c r="S266" s="55"/>
      <c r="T266" s="55"/>
    </row>
    <row r="267" spans="2:20" s="99" customFormat="1" x14ac:dyDescent="0.25">
      <c r="B267" s="189">
        <v>265</v>
      </c>
      <c r="C267" s="190" t="s">
        <v>1051</v>
      </c>
      <c r="D267" s="107">
        <v>1</v>
      </c>
      <c r="E267" s="166" t="s">
        <v>50</v>
      </c>
      <c r="F267" s="133" t="str">
        <f>IF(NOT(TenebresSurInnistrad[[#This Row],[Qu.]]&gt;=1),"OUI","NON")</f>
        <v>NON</v>
      </c>
      <c r="G267" s="55"/>
      <c r="H267" s="169">
        <f>IF(TenebresSurInnistrad[[#This Row],[Qu.]]-1&lt;0,0,TenebresSurInnistrad[[#This Row],[Qu.]]-1)</f>
        <v>0</v>
      </c>
      <c r="I267" s="170"/>
      <c r="J267" s="59"/>
      <c r="K267" s="55"/>
      <c r="L267" s="55"/>
      <c r="M267" s="55"/>
      <c r="N267" s="55"/>
      <c r="O267" s="55"/>
      <c r="P267" s="55"/>
      <c r="Q267" s="55"/>
      <c r="R267" s="55"/>
      <c r="S267" s="55"/>
      <c r="T267" s="55"/>
    </row>
    <row r="268" spans="2:20" s="99" customFormat="1" x14ac:dyDescent="0.25">
      <c r="B268" s="189">
        <v>266</v>
      </c>
      <c r="C268" s="190" t="s">
        <v>1052</v>
      </c>
      <c r="D268" s="107">
        <v>1</v>
      </c>
      <c r="E268" s="166" t="s">
        <v>36</v>
      </c>
      <c r="F268" s="133" t="str">
        <f>IF(NOT(TenebresSurInnistrad[[#This Row],[Qu.]]&gt;=1),"OUI","NON")</f>
        <v>NON</v>
      </c>
      <c r="G268" s="55"/>
      <c r="H268" s="169">
        <f>IF(TenebresSurInnistrad[[#This Row],[Qu.]]-1&lt;0,0,TenebresSurInnistrad[[#This Row],[Qu.]]-1)</f>
        <v>0</v>
      </c>
      <c r="I268" s="170"/>
      <c r="J268" s="59"/>
      <c r="K268" s="55"/>
      <c r="L268" s="55"/>
      <c r="M268" s="55"/>
      <c r="N268" s="55"/>
      <c r="O268" s="55"/>
      <c r="P268" s="55"/>
      <c r="Q268" s="55"/>
      <c r="R268" s="55"/>
      <c r="S268" s="55"/>
      <c r="T268" s="55"/>
    </row>
    <row r="269" spans="2:20" s="99" customFormat="1" x14ac:dyDescent="0.25">
      <c r="B269" s="189">
        <v>267</v>
      </c>
      <c r="C269" s="190" t="s">
        <v>1053</v>
      </c>
      <c r="D269" s="107">
        <v>1</v>
      </c>
      <c r="E269" s="166" t="s">
        <v>32</v>
      </c>
      <c r="F269" s="133" t="str">
        <f>IF(NOT(TenebresSurInnistrad[[#This Row],[Qu.]]&gt;=1),"OUI","NON")</f>
        <v>NON</v>
      </c>
      <c r="G269" s="55"/>
      <c r="H269" s="169">
        <f>IF(TenebresSurInnistrad[[#This Row],[Qu.]]-1&lt;0,0,TenebresSurInnistrad[[#This Row],[Qu.]]-1)</f>
        <v>0</v>
      </c>
      <c r="I269" s="170"/>
      <c r="J269" s="59"/>
      <c r="K269" s="55"/>
      <c r="L269" s="55"/>
      <c r="M269" s="55"/>
      <c r="N269" s="55"/>
      <c r="O269" s="55"/>
      <c r="P269" s="55"/>
      <c r="Q269" s="55"/>
      <c r="R269" s="55"/>
      <c r="S269" s="55"/>
      <c r="T269" s="55"/>
    </row>
    <row r="270" spans="2:20" s="99" customFormat="1" x14ac:dyDescent="0.25">
      <c r="B270" s="189">
        <v>268</v>
      </c>
      <c r="C270" s="190" t="s">
        <v>1054</v>
      </c>
      <c r="D270" s="107">
        <v>1</v>
      </c>
      <c r="E270" s="166" t="s">
        <v>32</v>
      </c>
      <c r="F270" s="133" t="str">
        <f>IF(NOT(TenebresSurInnistrad[[#This Row],[Qu.]]&gt;=1),"OUI","NON")</f>
        <v>NON</v>
      </c>
      <c r="G270" s="55"/>
      <c r="H270" s="169">
        <f>IF(TenebresSurInnistrad[[#This Row],[Qu.]]-1&lt;0,0,TenebresSurInnistrad[[#This Row],[Qu.]]-1)</f>
        <v>0</v>
      </c>
      <c r="I270" s="170"/>
      <c r="J270" s="59"/>
      <c r="K270" s="55"/>
      <c r="L270" s="55"/>
      <c r="M270" s="55"/>
      <c r="N270" s="55"/>
      <c r="O270" s="55"/>
      <c r="P270" s="55"/>
      <c r="Q270" s="55"/>
      <c r="R270" s="55"/>
      <c r="S270" s="55"/>
      <c r="T270" s="55"/>
    </row>
    <row r="271" spans="2:20" s="99" customFormat="1" x14ac:dyDescent="0.25">
      <c r="B271" s="189">
        <v>269</v>
      </c>
      <c r="C271" s="190" t="s">
        <v>1055</v>
      </c>
      <c r="D271" s="107">
        <v>1</v>
      </c>
      <c r="E271" s="166" t="s">
        <v>36</v>
      </c>
      <c r="F271" s="133" t="str">
        <f>IF(NOT(TenebresSurInnistrad[[#This Row],[Qu.]]&gt;=1),"OUI","NON")</f>
        <v>NON</v>
      </c>
      <c r="G271" s="55"/>
      <c r="H271" s="169">
        <f>IF(TenebresSurInnistrad[[#This Row],[Qu.]]-1&lt;0,0,TenebresSurInnistrad[[#This Row],[Qu.]]-1)</f>
        <v>0</v>
      </c>
      <c r="I271" s="170"/>
      <c r="J271" s="59"/>
      <c r="K271" s="55"/>
      <c r="L271" s="55"/>
      <c r="M271" s="55"/>
      <c r="N271" s="55"/>
      <c r="O271" s="55"/>
      <c r="P271" s="55"/>
      <c r="Q271" s="55"/>
      <c r="R271" s="55"/>
      <c r="S271" s="55"/>
      <c r="T271" s="55"/>
    </row>
    <row r="272" spans="2:20" s="99" customFormat="1" x14ac:dyDescent="0.25">
      <c r="B272" s="189">
        <v>270</v>
      </c>
      <c r="C272" s="190" t="s">
        <v>1056</v>
      </c>
      <c r="D272" s="107">
        <v>1</v>
      </c>
      <c r="E272" s="166" t="s">
        <v>50</v>
      </c>
      <c r="F272" s="133" t="str">
        <f>IF(NOT(TenebresSurInnistrad[[#This Row],[Qu.]]&gt;=1),"OUI","NON")</f>
        <v>NON</v>
      </c>
      <c r="G272" s="55"/>
      <c r="H272" s="169">
        <f>IF(TenebresSurInnistrad[[#This Row],[Qu.]]-1&lt;0,0,TenebresSurInnistrad[[#This Row],[Qu.]]-1)</f>
        <v>0</v>
      </c>
      <c r="I272" s="170"/>
      <c r="J272" s="59"/>
      <c r="K272" s="55"/>
      <c r="L272" s="55"/>
      <c r="M272" s="55"/>
      <c r="N272" s="55"/>
      <c r="O272" s="55"/>
      <c r="P272" s="55"/>
      <c r="Q272" s="55"/>
      <c r="R272" s="55"/>
      <c r="S272" s="55"/>
      <c r="T272" s="55"/>
    </row>
    <row r="273" spans="2:20" s="99" customFormat="1" x14ac:dyDescent="0.25">
      <c r="B273" s="189">
        <v>271</v>
      </c>
      <c r="C273" s="190" t="s">
        <v>1057</v>
      </c>
      <c r="D273" s="107">
        <v>1</v>
      </c>
      <c r="E273" s="166" t="s">
        <v>50</v>
      </c>
      <c r="F273" s="133" t="str">
        <f>IF(NOT(TenebresSurInnistrad[[#This Row],[Qu.]]&gt;=1),"OUI","NON")</f>
        <v>NON</v>
      </c>
      <c r="G273" s="55"/>
      <c r="H273" s="169">
        <f>IF(TenebresSurInnistrad[[#This Row],[Qu.]]-1&lt;0,0,TenebresSurInnistrad[[#This Row],[Qu.]]-1)</f>
        <v>0</v>
      </c>
      <c r="I273" s="170"/>
      <c r="J273" s="59"/>
      <c r="K273" s="55"/>
      <c r="L273" s="55"/>
      <c r="M273" s="55"/>
      <c r="N273" s="55"/>
      <c r="O273" s="55"/>
      <c r="P273" s="55"/>
      <c r="Q273" s="55"/>
      <c r="R273" s="55"/>
      <c r="S273" s="55"/>
      <c r="T273" s="55"/>
    </row>
    <row r="274" spans="2:20" s="99" customFormat="1" x14ac:dyDescent="0.25">
      <c r="B274" s="189">
        <v>272</v>
      </c>
      <c r="C274" s="190" t="s">
        <v>1058</v>
      </c>
      <c r="D274" s="107">
        <v>1</v>
      </c>
      <c r="E274" s="166" t="s">
        <v>50</v>
      </c>
      <c r="F274" s="133" t="str">
        <f>IF(NOT(TenebresSurInnistrad[[#This Row],[Qu.]]&gt;=1),"OUI","NON")</f>
        <v>NON</v>
      </c>
      <c r="G274" s="55"/>
      <c r="H274" s="169">
        <f>IF(TenebresSurInnistrad[[#This Row],[Qu.]]-1&lt;0,0,TenebresSurInnistrad[[#This Row],[Qu.]]-1)</f>
        <v>0</v>
      </c>
      <c r="I274" s="170"/>
      <c r="J274" s="59"/>
      <c r="K274" s="55"/>
      <c r="L274" s="55"/>
      <c r="M274" s="55"/>
      <c r="N274" s="55"/>
      <c r="O274" s="55"/>
      <c r="P274" s="55"/>
      <c r="Q274" s="55"/>
      <c r="R274" s="55"/>
      <c r="S274" s="55"/>
      <c r="T274" s="55"/>
    </row>
    <row r="275" spans="2:20" s="99" customFormat="1" x14ac:dyDescent="0.25">
      <c r="B275" s="189">
        <v>273</v>
      </c>
      <c r="C275" s="190" t="s">
        <v>1059</v>
      </c>
      <c r="D275" s="107">
        <v>1</v>
      </c>
      <c r="E275" s="166" t="s">
        <v>36</v>
      </c>
      <c r="F275" s="133" t="str">
        <f>IF(NOT(TenebresSurInnistrad[[#This Row],[Qu.]]&gt;=1),"OUI","NON")</f>
        <v>NON</v>
      </c>
      <c r="G275" s="55"/>
      <c r="H275" s="169">
        <f>IF(TenebresSurInnistrad[[#This Row],[Qu.]]-1&lt;0,0,TenebresSurInnistrad[[#This Row],[Qu.]]-1)</f>
        <v>0</v>
      </c>
      <c r="I275" s="170"/>
      <c r="J275" s="59"/>
      <c r="K275" s="55"/>
      <c r="L275" s="55"/>
      <c r="M275" s="55"/>
      <c r="N275" s="55"/>
      <c r="O275" s="55"/>
      <c r="P275" s="55"/>
      <c r="Q275" s="55"/>
      <c r="R275" s="55"/>
      <c r="S275" s="55"/>
      <c r="T275" s="55"/>
    </row>
    <row r="276" spans="2:20" s="99" customFormat="1" x14ac:dyDescent="0.25">
      <c r="B276" s="189">
        <v>274</v>
      </c>
      <c r="C276" s="190" t="s">
        <v>1060</v>
      </c>
      <c r="D276" s="107">
        <v>1</v>
      </c>
      <c r="E276" s="166" t="s">
        <v>50</v>
      </c>
      <c r="F276" s="133" t="str">
        <f>IF(NOT(TenebresSurInnistrad[[#This Row],[Qu.]]&gt;=1),"OUI","NON")</f>
        <v>NON</v>
      </c>
      <c r="G276" s="55"/>
      <c r="H276" s="169">
        <f>IF(TenebresSurInnistrad[[#This Row],[Qu.]]-1&lt;0,0,TenebresSurInnistrad[[#This Row],[Qu.]]-1)</f>
        <v>0</v>
      </c>
      <c r="I276" s="170"/>
      <c r="J276" s="59"/>
      <c r="K276" s="55"/>
      <c r="L276" s="55"/>
      <c r="M276" s="55"/>
      <c r="N276" s="55"/>
      <c r="O276" s="55"/>
      <c r="P276" s="55"/>
      <c r="Q276" s="55"/>
      <c r="R276" s="55"/>
      <c r="S276" s="55"/>
      <c r="T276" s="55"/>
    </row>
    <row r="277" spans="2:20" s="99" customFormat="1" x14ac:dyDescent="0.25">
      <c r="B277" s="189">
        <v>275</v>
      </c>
      <c r="C277" s="190" t="s">
        <v>1061</v>
      </c>
      <c r="D277" s="107">
        <v>1</v>
      </c>
      <c r="E277" s="166" t="s">
        <v>36</v>
      </c>
      <c r="F277" s="133" t="str">
        <f>IF(NOT(TenebresSurInnistrad[[#This Row],[Qu.]]&gt;=1),"OUI","NON")</f>
        <v>NON</v>
      </c>
      <c r="G277" s="55"/>
      <c r="H277" s="169">
        <f>IF(TenebresSurInnistrad[[#This Row],[Qu.]]-1&lt;0,0,TenebresSurInnistrad[[#This Row],[Qu.]]-1)</f>
        <v>0</v>
      </c>
      <c r="I277" s="170"/>
      <c r="J277" s="59"/>
      <c r="K277" s="55"/>
      <c r="L277" s="55"/>
      <c r="M277" s="55"/>
      <c r="N277" s="55"/>
      <c r="O277" s="55"/>
      <c r="P277" s="55"/>
      <c r="Q277" s="55"/>
      <c r="R277" s="55"/>
      <c r="S277" s="55"/>
      <c r="T277" s="55"/>
    </row>
    <row r="278" spans="2:20" s="99" customFormat="1" x14ac:dyDescent="0.25">
      <c r="B278" s="189">
        <v>276</v>
      </c>
      <c r="C278" s="190" t="s">
        <v>1062</v>
      </c>
      <c r="D278" s="107">
        <v>1</v>
      </c>
      <c r="E278" s="166" t="s">
        <v>50</v>
      </c>
      <c r="F278" s="133" t="str">
        <f>IF(NOT(TenebresSurInnistrad[[#This Row],[Qu.]]&gt;=1),"OUI","NON")</f>
        <v>NON</v>
      </c>
      <c r="G278" s="55"/>
      <c r="H278" s="169">
        <f>IF(TenebresSurInnistrad[[#This Row],[Qu.]]-1&lt;0,0,TenebresSurInnistrad[[#This Row],[Qu.]]-1)</f>
        <v>0</v>
      </c>
      <c r="I278" s="170"/>
      <c r="J278" s="59"/>
      <c r="K278" s="55"/>
      <c r="L278" s="55"/>
      <c r="M278" s="55"/>
      <c r="N278" s="55"/>
      <c r="O278" s="55"/>
      <c r="P278" s="55"/>
      <c r="Q278" s="55"/>
      <c r="R278" s="55"/>
      <c r="S278" s="55"/>
      <c r="T278" s="55"/>
    </row>
    <row r="279" spans="2:20" s="99" customFormat="1" x14ac:dyDescent="0.25">
      <c r="B279" s="189">
        <v>277</v>
      </c>
      <c r="C279" s="190" t="s">
        <v>1063</v>
      </c>
      <c r="D279" s="107">
        <v>1</v>
      </c>
      <c r="E279" s="166" t="s">
        <v>36</v>
      </c>
      <c r="F279" s="133" t="str">
        <f>IF(NOT(TenebresSurInnistrad[[#This Row],[Qu.]]&gt;=1),"OUI","NON")</f>
        <v>NON</v>
      </c>
      <c r="G279" s="55"/>
      <c r="H279" s="169">
        <f>IF(TenebresSurInnistrad[[#This Row],[Qu.]]-1&lt;0,0,TenebresSurInnistrad[[#This Row],[Qu.]]-1)</f>
        <v>0</v>
      </c>
      <c r="I279" s="170"/>
      <c r="J279" s="59"/>
      <c r="K279" s="55"/>
      <c r="L279" s="55"/>
      <c r="M279" s="55"/>
      <c r="N279" s="55"/>
      <c r="O279" s="55"/>
      <c r="P279" s="55"/>
      <c r="Q279" s="55"/>
      <c r="R279" s="55"/>
      <c r="S279" s="55"/>
      <c r="T279" s="55"/>
    </row>
    <row r="280" spans="2:20" s="99" customFormat="1" x14ac:dyDescent="0.25">
      <c r="B280" s="189">
        <v>278</v>
      </c>
      <c r="C280" s="190" t="s">
        <v>1064</v>
      </c>
      <c r="D280" s="107">
        <v>1</v>
      </c>
      <c r="E280" s="166" t="s">
        <v>50</v>
      </c>
      <c r="F280" s="133" t="str">
        <f>IF(NOT(TenebresSurInnistrad[[#This Row],[Qu.]]&gt;=1),"OUI","NON")</f>
        <v>NON</v>
      </c>
      <c r="G280" s="55"/>
      <c r="H280" s="169">
        <f>IF(TenebresSurInnistrad[[#This Row],[Qu.]]-1&lt;0,0,TenebresSurInnistrad[[#This Row],[Qu.]]-1)</f>
        <v>0</v>
      </c>
      <c r="I280" s="170"/>
      <c r="J280" s="59"/>
      <c r="K280" s="55"/>
      <c r="L280" s="55"/>
      <c r="M280" s="55"/>
      <c r="N280" s="55"/>
      <c r="O280" s="55"/>
      <c r="P280" s="55"/>
      <c r="Q280" s="55"/>
      <c r="R280" s="55"/>
      <c r="S280" s="55"/>
      <c r="T280" s="55"/>
    </row>
    <row r="281" spans="2:20" s="99" customFormat="1" x14ac:dyDescent="0.25">
      <c r="B281" s="189">
        <v>279</v>
      </c>
      <c r="C281" s="190" t="s">
        <v>1065</v>
      </c>
      <c r="D281" s="107">
        <v>1</v>
      </c>
      <c r="E281" s="166" t="s">
        <v>36</v>
      </c>
      <c r="F281" s="133" t="str">
        <f>IF(NOT(TenebresSurInnistrad[[#This Row],[Qu.]]&gt;=1),"OUI","NON")</f>
        <v>NON</v>
      </c>
      <c r="G281" s="55"/>
      <c r="H281" s="169">
        <f>IF(TenebresSurInnistrad[[#This Row],[Qu.]]-1&lt;0,0,TenebresSurInnistrad[[#This Row],[Qu.]]-1)</f>
        <v>0</v>
      </c>
      <c r="I281" s="170"/>
      <c r="J281" s="59"/>
      <c r="K281" s="55"/>
      <c r="L281" s="55"/>
      <c r="M281" s="55"/>
      <c r="N281" s="55"/>
      <c r="O281" s="55"/>
      <c r="P281" s="55"/>
      <c r="Q281" s="55"/>
      <c r="R281" s="55"/>
      <c r="S281" s="55"/>
      <c r="T281" s="55"/>
    </row>
    <row r="282" spans="2:20" s="99" customFormat="1" x14ac:dyDescent="0.25">
      <c r="B282" s="189">
        <v>280</v>
      </c>
      <c r="C282" s="190" t="s">
        <v>1066</v>
      </c>
      <c r="D282" s="107">
        <v>1</v>
      </c>
      <c r="E282" s="166" t="s">
        <v>32</v>
      </c>
      <c r="F282" s="133" t="str">
        <f>IF(NOT(TenebresSurInnistrad[[#This Row],[Qu.]]&gt;=1),"OUI","NON")</f>
        <v>NON</v>
      </c>
      <c r="G282" s="55"/>
      <c r="H282" s="169">
        <f>IF(TenebresSurInnistrad[[#This Row],[Qu.]]-1&lt;0,0,TenebresSurInnistrad[[#This Row],[Qu.]]-1)</f>
        <v>0</v>
      </c>
      <c r="I282" s="170"/>
      <c r="J282" s="59"/>
      <c r="K282" s="55"/>
      <c r="L282" s="55"/>
      <c r="M282" s="55"/>
      <c r="N282" s="55"/>
      <c r="O282" s="55"/>
      <c r="P282" s="55"/>
      <c r="Q282" s="55"/>
      <c r="R282" s="55"/>
      <c r="S282" s="55"/>
      <c r="T282" s="55"/>
    </row>
    <row r="283" spans="2:20" s="99" customFormat="1" x14ac:dyDescent="0.25">
      <c r="B283" s="189">
        <v>281</v>
      </c>
      <c r="C283" s="190" t="s">
        <v>1067</v>
      </c>
      <c r="D283" s="107">
        <v>1</v>
      </c>
      <c r="E283" s="166" t="s">
        <v>50</v>
      </c>
      <c r="F283" s="133" t="str">
        <f>IF(NOT(TenebresSurInnistrad[[#This Row],[Qu.]]&gt;=1),"OUI","NON")</f>
        <v>NON</v>
      </c>
      <c r="G283" s="55"/>
      <c r="H283" s="169">
        <f>IF(TenebresSurInnistrad[[#This Row],[Qu.]]-1&lt;0,0,TenebresSurInnistrad[[#This Row],[Qu.]]-1)</f>
        <v>0</v>
      </c>
      <c r="I283" s="170"/>
      <c r="J283" s="59"/>
      <c r="K283" s="55"/>
      <c r="L283" s="55"/>
      <c r="M283" s="55"/>
      <c r="N283" s="55"/>
      <c r="O283" s="55"/>
      <c r="P283" s="55"/>
      <c r="Q283" s="55"/>
      <c r="R283" s="55"/>
      <c r="S283" s="55"/>
      <c r="T283" s="55"/>
    </row>
    <row r="284" spans="2:20" s="99" customFormat="1" x14ac:dyDescent="0.25">
      <c r="B284" s="189">
        <v>282</v>
      </c>
      <c r="C284" s="190" t="s">
        <v>1068</v>
      </c>
      <c r="D284" s="107">
        <v>1</v>
      </c>
      <c r="E284" s="166" t="s">
        <v>36</v>
      </c>
      <c r="F284" s="133" t="str">
        <f>IF(NOT(TenebresSurInnistrad[[#This Row],[Qu.]]&gt;=1),"OUI","NON")</f>
        <v>NON</v>
      </c>
      <c r="G284" s="55"/>
      <c r="H284" s="169">
        <f>IF(TenebresSurInnistrad[[#This Row],[Qu.]]-1&lt;0,0,TenebresSurInnistrad[[#This Row],[Qu.]]-1)</f>
        <v>0</v>
      </c>
      <c r="I284" s="170"/>
      <c r="J284" s="59"/>
      <c r="K284" s="55"/>
      <c r="L284" s="55"/>
      <c r="M284" s="55"/>
      <c r="N284" s="55"/>
      <c r="O284" s="55"/>
      <c r="P284" s="55"/>
      <c r="Q284" s="55"/>
      <c r="R284" s="55"/>
      <c r="S284" s="55"/>
      <c r="T284" s="55"/>
    </row>
    <row r="285" spans="2:20" s="99" customFormat="1" x14ac:dyDescent="0.25">
      <c r="B285" s="189">
        <v>283</v>
      </c>
      <c r="C285" s="190" t="s">
        <v>289</v>
      </c>
      <c r="D285" s="107">
        <v>1</v>
      </c>
      <c r="E285" s="178" t="s">
        <v>290</v>
      </c>
      <c r="F285" s="133" t="str">
        <f>IF(NOT(TenebresSurInnistrad[[#This Row],[Qu.]]&gt;=1),"OUI","NON")</f>
        <v>NON</v>
      </c>
      <c r="G285" s="55"/>
      <c r="H285" s="169">
        <f>IF(TenebresSurInnistrad[[#This Row],[Qu.]]-1&lt;0,0,TenebresSurInnistrad[[#This Row],[Qu.]]-1)</f>
        <v>0</v>
      </c>
      <c r="I285" s="170">
        <v>1</v>
      </c>
      <c r="J285" s="59"/>
      <c r="K285" s="55"/>
      <c r="L285" s="55"/>
      <c r="M285" s="55"/>
      <c r="N285" s="55"/>
      <c r="O285" s="55"/>
      <c r="P285" s="55"/>
      <c r="Q285" s="55"/>
      <c r="R285" s="55"/>
      <c r="S285" s="55"/>
      <c r="T285" s="55"/>
    </row>
    <row r="286" spans="2:20" s="99" customFormat="1" x14ac:dyDescent="0.25">
      <c r="B286" s="189">
        <v>284</v>
      </c>
      <c r="C286" s="190" t="s">
        <v>289</v>
      </c>
      <c r="D286" s="107">
        <v>1</v>
      </c>
      <c r="E286" s="178" t="s">
        <v>290</v>
      </c>
      <c r="F286" s="133" t="str">
        <f>IF(NOT(TenebresSurInnistrad[[#This Row],[Qu.]]&gt;=1),"OUI","NON")</f>
        <v>NON</v>
      </c>
      <c r="G286" s="55"/>
      <c r="H286" s="169">
        <f>IF(TenebresSurInnistrad[[#This Row],[Qu.]]-1&lt;0,0,TenebresSurInnistrad[[#This Row],[Qu.]]-1)</f>
        <v>0</v>
      </c>
      <c r="I286" s="170">
        <v>1</v>
      </c>
      <c r="J286" s="59"/>
      <c r="K286" s="55"/>
      <c r="L286" s="55"/>
      <c r="M286" s="55"/>
      <c r="N286" s="55"/>
      <c r="O286" s="55"/>
      <c r="P286" s="55"/>
      <c r="Q286" s="55"/>
      <c r="R286" s="55"/>
      <c r="S286" s="55"/>
      <c r="T286" s="55"/>
    </row>
    <row r="287" spans="2:20" s="99" customFormat="1" x14ac:dyDescent="0.25">
      <c r="B287" s="189">
        <v>285</v>
      </c>
      <c r="C287" s="190" t="s">
        <v>289</v>
      </c>
      <c r="D287" s="107">
        <v>1</v>
      </c>
      <c r="E287" s="178" t="s">
        <v>290</v>
      </c>
      <c r="F287" s="133" t="str">
        <f>IF(NOT(TenebresSurInnistrad[[#This Row],[Qu.]]&gt;=1),"OUI","NON")</f>
        <v>NON</v>
      </c>
      <c r="G287" s="55"/>
      <c r="H287" s="169">
        <f>IF(TenebresSurInnistrad[[#This Row],[Qu.]]-1&lt;0,0,TenebresSurInnistrad[[#This Row],[Qu.]]-1)</f>
        <v>0</v>
      </c>
      <c r="I287" s="170">
        <v>3</v>
      </c>
      <c r="J287" s="59"/>
      <c r="K287" s="55"/>
      <c r="L287" s="55"/>
      <c r="M287" s="55"/>
      <c r="N287" s="55"/>
      <c r="O287" s="55"/>
      <c r="P287" s="55"/>
      <c r="Q287" s="55"/>
      <c r="R287" s="55"/>
      <c r="S287" s="55"/>
      <c r="T287" s="55"/>
    </row>
    <row r="288" spans="2:20" s="99" customFormat="1" x14ac:dyDescent="0.25">
      <c r="B288" s="189">
        <v>286</v>
      </c>
      <c r="C288" s="190" t="s">
        <v>291</v>
      </c>
      <c r="D288" s="107">
        <v>1</v>
      </c>
      <c r="E288" s="178" t="s">
        <v>290</v>
      </c>
      <c r="F288" s="133" t="str">
        <f>IF(NOT(TenebresSurInnistrad[[#This Row],[Qu.]]&gt;=1),"OUI","NON")</f>
        <v>NON</v>
      </c>
      <c r="G288" s="55"/>
      <c r="H288" s="169">
        <f>IF(TenebresSurInnistrad[[#This Row],[Qu.]]-1&lt;0,0,TenebresSurInnistrad[[#This Row],[Qu.]]-1)</f>
        <v>0</v>
      </c>
      <c r="I288" s="170"/>
      <c r="J288" s="59"/>
      <c r="K288" s="55"/>
      <c r="L288" s="55"/>
      <c r="M288" s="55"/>
      <c r="N288" s="55"/>
      <c r="O288" s="55"/>
      <c r="P288" s="55"/>
      <c r="Q288" s="55"/>
      <c r="R288" s="55"/>
      <c r="S288" s="55"/>
      <c r="T288" s="55"/>
    </row>
    <row r="289" spans="2:20" s="99" customFormat="1" x14ac:dyDescent="0.25">
      <c r="B289" s="189">
        <v>287</v>
      </c>
      <c r="C289" s="190" t="s">
        <v>291</v>
      </c>
      <c r="D289" s="107">
        <v>1</v>
      </c>
      <c r="E289" s="178" t="s">
        <v>290</v>
      </c>
      <c r="F289" s="133" t="str">
        <f>IF(NOT(TenebresSurInnistrad[[#This Row],[Qu.]]&gt;=1),"OUI","NON")</f>
        <v>NON</v>
      </c>
      <c r="G289" s="55"/>
      <c r="H289" s="169">
        <f>IF(TenebresSurInnistrad[[#This Row],[Qu.]]-1&lt;0,0,TenebresSurInnistrad[[#This Row],[Qu.]]-1)</f>
        <v>0</v>
      </c>
      <c r="I289" s="170"/>
      <c r="J289" s="59"/>
      <c r="K289" s="55"/>
      <c r="L289" s="55"/>
      <c r="M289" s="55"/>
      <c r="N289" s="55"/>
      <c r="O289" s="55"/>
      <c r="P289" s="55"/>
      <c r="Q289" s="55"/>
      <c r="R289" s="55"/>
      <c r="S289" s="55"/>
      <c r="T289" s="55"/>
    </row>
    <row r="290" spans="2:20" s="99" customFormat="1" x14ac:dyDescent="0.25">
      <c r="B290" s="189">
        <v>288</v>
      </c>
      <c r="C290" s="190" t="s">
        <v>291</v>
      </c>
      <c r="D290" s="107">
        <v>1</v>
      </c>
      <c r="E290" s="178" t="s">
        <v>290</v>
      </c>
      <c r="F290" s="133" t="str">
        <f>IF(NOT(TenebresSurInnistrad[[#This Row],[Qu.]]&gt;=1),"OUI","NON")</f>
        <v>NON</v>
      </c>
      <c r="G290" s="55"/>
      <c r="H290" s="169">
        <f>IF(TenebresSurInnistrad[[#This Row],[Qu.]]-1&lt;0,0,TenebresSurInnistrad[[#This Row],[Qu.]]-1)</f>
        <v>0</v>
      </c>
      <c r="I290" s="170"/>
      <c r="J290" s="59"/>
      <c r="K290" s="55"/>
      <c r="L290" s="55"/>
      <c r="M290" s="55"/>
      <c r="N290" s="55"/>
      <c r="O290" s="55"/>
      <c r="P290" s="55"/>
      <c r="Q290" s="55"/>
      <c r="R290" s="55"/>
      <c r="S290" s="55"/>
      <c r="T290" s="55"/>
    </row>
    <row r="291" spans="2:20" s="99" customFormat="1" x14ac:dyDescent="0.25">
      <c r="B291" s="189">
        <v>289</v>
      </c>
      <c r="C291" s="190" t="s">
        <v>292</v>
      </c>
      <c r="D291" s="107">
        <v>1</v>
      </c>
      <c r="E291" s="178" t="s">
        <v>290</v>
      </c>
      <c r="F291" s="133" t="str">
        <f>IF(NOT(TenebresSurInnistrad[[#This Row],[Qu.]]&gt;=1),"OUI","NON")</f>
        <v>NON</v>
      </c>
      <c r="G291" s="55"/>
      <c r="H291" s="169">
        <f>IF(TenebresSurInnistrad[[#This Row],[Qu.]]-1&lt;0,0,TenebresSurInnistrad[[#This Row],[Qu.]]-1)</f>
        <v>0</v>
      </c>
      <c r="I291" s="170">
        <v>1</v>
      </c>
      <c r="J291" s="59"/>
      <c r="K291" s="55"/>
      <c r="L291" s="55"/>
      <c r="M291" s="55"/>
      <c r="N291" s="55"/>
      <c r="O291" s="55"/>
      <c r="P291" s="55"/>
      <c r="Q291" s="55"/>
      <c r="R291" s="55"/>
      <c r="S291" s="55"/>
      <c r="T291" s="55"/>
    </row>
    <row r="292" spans="2:20" s="99" customFormat="1" x14ac:dyDescent="0.25">
      <c r="B292" s="189">
        <v>290</v>
      </c>
      <c r="C292" s="190" t="s">
        <v>292</v>
      </c>
      <c r="D292" s="107">
        <v>1</v>
      </c>
      <c r="E292" s="178" t="s">
        <v>290</v>
      </c>
      <c r="F292" s="133" t="str">
        <f>IF(NOT(TenebresSurInnistrad[[#This Row],[Qu.]]&gt;=1),"OUI","NON")</f>
        <v>NON</v>
      </c>
      <c r="G292" s="55"/>
      <c r="H292" s="169">
        <f>IF(TenebresSurInnistrad[[#This Row],[Qu.]]-1&lt;0,0,TenebresSurInnistrad[[#This Row],[Qu.]]-1)</f>
        <v>0</v>
      </c>
      <c r="I292" s="170"/>
      <c r="J292" s="59"/>
      <c r="K292" s="55"/>
      <c r="L292" s="55"/>
      <c r="M292" s="55"/>
      <c r="N292" s="55"/>
      <c r="O292" s="55"/>
      <c r="P292" s="55"/>
      <c r="Q292" s="55"/>
      <c r="R292" s="55"/>
      <c r="S292" s="55"/>
      <c r="T292" s="55"/>
    </row>
    <row r="293" spans="2:20" s="99" customFormat="1" x14ac:dyDescent="0.25">
      <c r="B293" s="189">
        <v>291</v>
      </c>
      <c r="C293" s="190" t="s">
        <v>292</v>
      </c>
      <c r="D293" s="107">
        <v>1</v>
      </c>
      <c r="E293" s="178" t="s">
        <v>290</v>
      </c>
      <c r="F293" s="133" t="str">
        <f>IF(NOT(TenebresSurInnistrad[[#This Row],[Qu.]]&gt;=1),"OUI","NON")</f>
        <v>NON</v>
      </c>
      <c r="G293" s="55"/>
      <c r="H293" s="169">
        <f>IF(TenebresSurInnistrad[[#This Row],[Qu.]]-1&lt;0,0,TenebresSurInnistrad[[#This Row],[Qu.]]-1)</f>
        <v>0</v>
      </c>
      <c r="I293" s="170"/>
      <c r="J293" s="59"/>
      <c r="K293" s="55"/>
      <c r="L293" s="55"/>
      <c r="M293" s="55"/>
      <c r="N293" s="55"/>
      <c r="O293" s="55"/>
      <c r="P293" s="55"/>
      <c r="Q293" s="55"/>
      <c r="R293" s="55"/>
      <c r="S293" s="55"/>
      <c r="T293" s="55"/>
    </row>
    <row r="294" spans="2:20" s="99" customFormat="1" x14ac:dyDescent="0.25">
      <c r="B294" s="189">
        <v>292</v>
      </c>
      <c r="C294" s="190" t="s">
        <v>293</v>
      </c>
      <c r="D294" s="107">
        <v>1</v>
      </c>
      <c r="E294" s="178" t="s">
        <v>290</v>
      </c>
      <c r="F294" s="133" t="str">
        <f>IF(NOT(TenebresSurInnistrad[[#This Row],[Qu.]]&gt;=1),"OUI","NON")</f>
        <v>NON</v>
      </c>
      <c r="G294" s="55"/>
      <c r="H294" s="169">
        <f>IF(TenebresSurInnistrad[[#This Row],[Qu.]]-1&lt;0,0,TenebresSurInnistrad[[#This Row],[Qu.]]-1)</f>
        <v>0</v>
      </c>
      <c r="I294" s="170"/>
      <c r="J294" s="59"/>
      <c r="K294" s="55"/>
      <c r="L294" s="55"/>
      <c r="M294" s="55"/>
      <c r="N294" s="55"/>
      <c r="O294" s="55"/>
      <c r="P294" s="55"/>
      <c r="Q294" s="55"/>
      <c r="R294" s="55"/>
      <c r="S294" s="55"/>
      <c r="T294" s="55"/>
    </row>
    <row r="295" spans="2:20" s="99" customFormat="1" x14ac:dyDescent="0.25">
      <c r="B295" s="189">
        <v>293</v>
      </c>
      <c r="C295" s="190" t="s">
        <v>293</v>
      </c>
      <c r="D295" s="107">
        <v>1</v>
      </c>
      <c r="E295" s="178" t="s">
        <v>290</v>
      </c>
      <c r="F295" s="133" t="str">
        <f>IF(NOT(TenebresSurInnistrad[[#This Row],[Qu.]]&gt;=1),"OUI","NON")</f>
        <v>NON</v>
      </c>
      <c r="G295" s="55"/>
      <c r="H295" s="169">
        <f>IF(TenebresSurInnistrad[[#This Row],[Qu.]]-1&lt;0,0,TenebresSurInnistrad[[#This Row],[Qu.]]-1)</f>
        <v>0</v>
      </c>
      <c r="I295" s="170"/>
      <c r="J295" s="59"/>
      <c r="K295" s="55"/>
      <c r="L295" s="55"/>
      <c r="M295" s="55"/>
      <c r="N295" s="55"/>
      <c r="O295" s="55"/>
      <c r="P295" s="55"/>
      <c r="Q295" s="55"/>
      <c r="R295" s="55"/>
      <c r="S295" s="55"/>
      <c r="T295" s="55"/>
    </row>
    <row r="296" spans="2:20" s="99" customFormat="1" x14ac:dyDescent="0.25">
      <c r="B296" s="189">
        <v>294</v>
      </c>
      <c r="C296" s="190" t="s">
        <v>293</v>
      </c>
      <c r="D296" s="107">
        <v>1</v>
      </c>
      <c r="E296" s="178" t="s">
        <v>290</v>
      </c>
      <c r="F296" s="133" t="str">
        <f>IF(NOT(TenebresSurInnistrad[[#This Row],[Qu.]]&gt;=1),"OUI","NON")</f>
        <v>NON</v>
      </c>
      <c r="G296" s="55"/>
      <c r="H296" s="169">
        <f>IF(TenebresSurInnistrad[[#This Row],[Qu.]]-1&lt;0,0,TenebresSurInnistrad[[#This Row],[Qu.]]-1)</f>
        <v>0</v>
      </c>
      <c r="I296" s="170"/>
      <c r="J296" s="59"/>
      <c r="K296" s="55"/>
      <c r="L296" s="55"/>
      <c r="M296" s="55"/>
      <c r="N296" s="55"/>
      <c r="O296" s="55"/>
      <c r="P296" s="55"/>
      <c r="Q296" s="55"/>
      <c r="R296" s="55"/>
      <c r="S296" s="55"/>
      <c r="T296" s="55"/>
    </row>
    <row r="297" spans="2:20" s="99" customFormat="1" x14ac:dyDescent="0.25">
      <c r="B297" s="189">
        <v>295</v>
      </c>
      <c r="C297" s="190" t="s">
        <v>294</v>
      </c>
      <c r="D297" s="107">
        <v>1</v>
      </c>
      <c r="E297" s="178" t="s">
        <v>290</v>
      </c>
      <c r="F297" s="133" t="str">
        <f>IF(NOT(TenebresSurInnistrad[[#This Row],[Qu.]]&gt;=1),"OUI","NON")</f>
        <v>NON</v>
      </c>
      <c r="G297" s="55"/>
      <c r="H297" s="169">
        <f>IF(TenebresSurInnistrad[[#This Row],[Qu.]]-1&lt;0,0,TenebresSurInnistrad[[#This Row],[Qu.]]-1)</f>
        <v>0</v>
      </c>
      <c r="I297" s="170">
        <v>2</v>
      </c>
      <c r="J297" s="59"/>
      <c r="K297" s="55"/>
      <c r="L297" s="55"/>
      <c r="M297" s="55"/>
      <c r="N297" s="55"/>
      <c r="O297" s="55"/>
      <c r="P297" s="55"/>
      <c r="Q297" s="55"/>
      <c r="R297" s="55"/>
      <c r="S297" s="55"/>
      <c r="T297" s="55"/>
    </row>
    <row r="298" spans="2:20" s="99" customFormat="1" x14ac:dyDescent="0.25">
      <c r="B298" s="189">
        <v>296</v>
      </c>
      <c r="C298" s="190" t="s">
        <v>294</v>
      </c>
      <c r="D298" s="107">
        <v>1</v>
      </c>
      <c r="E298" s="178" t="s">
        <v>290</v>
      </c>
      <c r="F298" s="133" t="str">
        <f>IF(NOT(TenebresSurInnistrad[[#This Row],[Qu.]]&gt;=1),"OUI","NON")</f>
        <v>NON</v>
      </c>
      <c r="G298" s="55"/>
      <c r="H298" s="169">
        <f>IF(TenebresSurInnistrad[[#This Row],[Qu.]]-1&lt;0,0,TenebresSurInnistrad[[#This Row],[Qu.]]-1)</f>
        <v>0</v>
      </c>
      <c r="I298" s="170"/>
      <c r="J298" s="59"/>
      <c r="K298" s="55"/>
      <c r="L298" s="55"/>
      <c r="M298" s="55"/>
      <c r="N298" s="55"/>
      <c r="O298" s="55"/>
      <c r="P298" s="55"/>
      <c r="Q298" s="55"/>
      <c r="R298" s="55"/>
      <c r="S298" s="55"/>
      <c r="T298" s="55"/>
    </row>
    <row r="299" spans="2:20" s="99" customFormat="1" x14ac:dyDescent="0.25">
      <c r="B299" s="189">
        <v>297</v>
      </c>
      <c r="C299" s="190" t="s">
        <v>294</v>
      </c>
      <c r="D299" s="107">
        <v>1</v>
      </c>
      <c r="E299" s="178" t="s">
        <v>290</v>
      </c>
      <c r="F299" s="168" t="str">
        <f>IF(NOT(TenebresSurInnistrad[[#This Row],[Qu.]]&gt;=1),"OUI","NON")</f>
        <v>NON</v>
      </c>
      <c r="G299" s="55"/>
      <c r="H299" s="171">
        <f>IF(TenebresSurInnistrad[[#This Row],[Qu.]]-1&lt;0,0,TenebresSurInnistrad[[#This Row],[Qu.]]-1)</f>
        <v>0</v>
      </c>
      <c r="I299" s="172"/>
      <c r="J299" s="59"/>
      <c r="K299" s="55"/>
      <c r="L299" s="55"/>
      <c r="M299" s="55"/>
      <c r="N299" s="55"/>
      <c r="O299" s="55"/>
      <c r="P299" s="55"/>
      <c r="Q299" s="55"/>
      <c r="R299" s="55"/>
      <c r="S299" s="55"/>
      <c r="T299" s="55"/>
    </row>
    <row r="300" spans="2:20" s="99" customFormat="1" x14ac:dyDescent="0.25">
      <c r="B300" s="113" t="s">
        <v>311</v>
      </c>
      <c r="C300" s="114" t="s">
        <v>312</v>
      </c>
      <c r="D300" s="111">
        <v>1</v>
      </c>
      <c r="E300" s="123" t="s">
        <v>313</v>
      </c>
      <c r="F300" s="168" t="str">
        <f>IF(NOT(TenebresSurInnistrad[[#This Row],[Qu.]]&gt;=1),"OUI","NON")</f>
        <v>NON</v>
      </c>
      <c r="G300" s="55"/>
      <c r="H300" s="169">
        <f>IF(TenebresSurInnistrad[[#This Row],[Qu.]]-1&lt;0,0,TenebresSurInnistrad[[#This Row],[Qu.]]-1)</f>
        <v>0</v>
      </c>
      <c r="I300" s="170"/>
      <c r="J300" s="59"/>
      <c r="K300" s="55"/>
      <c r="L300" s="55"/>
      <c r="M300" s="55"/>
      <c r="N300" s="55"/>
      <c r="O300" s="55"/>
      <c r="P300" s="55"/>
      <c r="Q300" s="55"/>
      <c r="R300" s="55"/>
      <c r="S300" s="55"/>
      <c r="T300" s="55"/>
    </row>
    <row r="301" spans="2:20" s="99" customFormat="1" x14ac:dyDescent="0.25">
      <c r="B301" s="113" t="s">
        <v>314</v>
      </c>
      <c r="C301" s="114" t="s">
        <v>1069</v>
      </c>
      <c r="D301" s="111">
        <v>1</v>
      </c>
      <c r="E301" s="123" t="s">
        <v>313</v>
      </c>
      <c r="F301" s="168" t="str">
        <f>IF(NOT(TenebresSurInnistrad[[#This Row],[Qu.]]&gt;=1),"OUI","NON")</f>
        <v>NON</v>
      </c>
      <c r="G301" s="55"/>
      <c r="H301" s="169">
        <f>IF(TenebresSurInnistrad[[#This Row],[Qu.]]-1&lt;0,0,TenebresSurInnistrad[[#This Row],[Qu.]]-1)</f>
        <v>0</v>
      </c>
      <c r="I301" s="170"/>
      <c r="J301" s="59"/>
      <c r="K301" s="55"/>
      <c r="L301" s="55"/>
      <c r="M301" s="55"/>
      <c r="N301" s="55"/>
      <c r="O301" s="55"/>
      <c r="P301" s="55"/>
      <c r="Q301" s="55"/>
      <c r="R301" s="55"/>
      <c r="S301" s="55"/>
      <c r="T301" s="55"/>
    </row>
    <row r="302" spans="2:20" s="99" customFormat="1" x14ac:dyDescent="0.25">
      <c r="B302" s="113" t="s">
        <v>316</v>
      </c>
      <c r="C302" s="114" t="s">
        <v>1070</v>
      </c>
      <c r="D302" s="111">
        <v>1</v>
      </c>
      <c r="E302" s="123" t="s">
        <v>313</v>
      </c>
      <c r="F302" s="168" t="str">
        <f>IF(NOT(TenebresSurInnistrad[[#This Row],[Qu.]]&gt;=1),"OUI","NON")</f>
        <v>NON</v>
      </c>
      <c r="G302" s="55"/>
      <c r="H302" s="169">
        <f>IF(TenebresSurInnistrad[[#This Row],[Qu.]]-1&lt;0,0,TenebresSurInnistrad[[#This Row],[Qu.]]-1)</f>
        <v>0</v>
      </c>
      <c r="I302" s="170"/>
      <c r="J302" s="59"/>
      <c r="K302" s="55"/>
      <c r="L302" s="55"/>
      <c r="M302" s="55"/>
      <c r="N302" s="55"/>
      <c r="O302" s="55"/>
      <c r="P302" s="55"/>
      <c r="Q302" s="55"/>
      <c r="R302" s="55"/>
      <c r="S302" s="55"/>
      <c r="T302" s="55"/>
    </row>
    <row r="303" spans="2:20" s="99" customFormat="1" x14ac:dyDescent="0.25">
      <c r="B303" s="113" t="s">
        <v>318</v>
      </c>
      <c r="C303" s="124" t="s">
        <v>1071</v>
      </c>
      <c r="D303" s="111">
        <v>1</v>
      </c>
      <c r="E303" s="123" t="s">
        <v>313</v>
      </c>
      <c r="F303" s="168" t="str">
        <f>IF(NOT(TenebresSurInnistrad[[#This Row],[Qu.]]&gt;=1),"OUI","NON")</f>
        <v>NON</v>
      </c>
      <c r="G303" s="55"/>
      <c r="H303" s="169">
        <f>IF(TenebresSurInnistrad[[#This Row],[Qu.]]-1&lt;0,0,TenebresSurInnistrad[[#This Row],[Qu.]]-1)</f>
        <v>0</v>
      </c>
      <c r="I303" s="170"/>
      <c r="J303" s="59"/>
      <c r="K303" s="55"/>
      <c r="L303" s="55"/>
      <c r="M303" s="55"/>
      <c r="N303" s="55"/>
      <c r="O303" s="55"/>
      <c r="P303" s="55"/>
      <c r="Q303" s="55"/>
      <c r="R303" s="55"/>
      <c r="S303" s="55"/>
      <c r="T303" s="55"/>
    </row>
    <row r="304" spans="2:20" s="99" customFormat="1" x14ac:dyDescent="0.25">
      <c r="B304" s="113" t="s">
        <v>320</v>
      </c>
      <c r="C304" s="114" t="s">
        <v>321</v>
      </c>
      <c r="D304" s="111">
        <v>1</v>
      </c>
      <c r="E304" s="123" t="s">
        <v>313</v>
      </c>
      <c r="F304" s="168" t="str">
        <f>IF(NOT(TenebresSurInnistrad[[#This Row],[Qu.]]&gt;=1),"OUI","NON")</f>
        <v>NON</v>
      </c>
      <c r="G304" s="55"/>
      <c r="H304" s="171">
        <f>IF(TenebresSurInnistrad[[#This Row],[Qu.]]-1&lt;0,0,TenebresSurInnistrad[[#This Row],[Qu.]]-1)</f>
        <v>0</v>
      </c>
      <c r="I304" s="172"/>
      <c r="J304" s="59"/>
      <c r="K304" s="55"/>
      <c r="L304" s="55"/>
      <c r="M304" s="55"/>
      <c r="N304" s="55"/>
      <c r="O304" s="55"/>
      <c r="P304" s="55"/>
      <c r="Q304" s="55"/>
      <c r="R304" s="55"/>
      <c r="S304" s="55"/>
      <c r="T304" s="55"/>
    </row>
    <row r="305" spans="2:20" s="99" customFormat="1" x14ac:dyDescent="0.25">
      <c r="B305" s="113" t="s">
        <v>322</v>
      </c>
      <c r="C305" s="124" t="s">
        <v>1072</v>
      </c>
      <c r="D305" s="111">
        <v>1</v>
      </c>
      <c r="E305" s="123" t="s">
        <v>313</v>
      </c>
      <c r="F305" s="168" t="str">
        <f>IF(NOT(TenebresSurInnistrad[[#This Row],[Qu.]]&gt;=1),"OUI","NON")</f>
        <v>NON</v>
      </c>
      <c r="G305" s="55"/>
      <c r="H305" s="169">
        <f>IF(TenebresSurInnistrad[[#This Row],[Qu.]]-1&lt;0,0,TenebresSurInnistrad[[#This Row],[Qu.]]-1)</f>
        <v>0</v>
      </c>
      <c r="I305" s="170"/>
      <c r="J305" s="59"/>
      <c r="K305" s="55"/>
      <c r="L305" s="55"/>
      <c r="M305" s="55"/>
      <c r="N305" s="55"/>
      <c r="O305" s="55"/>
      <c r="P305" s="55"/>
      <c r="Q305" s="55"/>
      <c r="R305" s="55"/>
      <c r="S305" s="55"/>
      <c r="T305" s="55"/>
    </row>
    <row r="306" spans="2:20" s="99" customFormat="1" x14ac:dyDescent="0.25">
      <c r="B306" s="113" t="s">
        <v>324</v>
      </c>
      <c r="C306" s="124" t="s">
        <v>1073</v>
      </c>
      <c r="D306" s="111">
        <v>1</v>
      </c>
      <c r="E306" s="123" t="s">
        <v>313</v>
      </c>
      <c r="F306" s="168" t="str">
        <f>IF(NOT(TenebresSurInnistrad[[#This Row],[Qu.]]&gt;=1),"OUI","NON")</f>
        <v>NON</v>
      </c>
      <c r="G306" s="55"/>
      <c r="H306" s="169">
        <f>IF(TenebresSurInnistrad[[#This Row],[Qu.]]-1&lt;0,0,TenebresSurInnistrad[[#This Row],[Qu.]]-1)</f>
        <v>0</v>
      </c>
      <c r="I306" s="170"/>
      <c r="J306" s="59"/>
      <c r="K306" s="55"/>
      <c r="L306" s="55"/>
      <c r="M306" s="55"/>
      <c r="N306" s="55"/>
      <c r="O306" s="55"/>
      <c r="P306" s="55"/>
      <c r="Q306" s="55"/>
      <c r="R306" s="55"/>
      <c r="S306" s="55"/>
      <c r="T306" s="55"/>
    </row>
    <row r="307" spans="2:20" s="99" customFormat="1" x14ac:dyDescent="0.25">
      <c r="B307" s="113" t="s">
        <v>326</v>
      </c>
      <c r="C307" s="124" t="s">
        <v>1074</v>
      </c>
      <c r="D307" s="111">
        <v>1</v>
      </c>
      <c r="E307" s="123" t="s">
        <v>313</v>
      </c>
      <c r="F307" s="168" t="str">
        <f>IF(NOT(TenebresSurInnistrad[[#This Row],[Qu.]]&gt;=1),"OUI","NON")</f>
        <v>NON</v>
      </c>
      <c r="G307" s="55"/>
      <c r="H307" s="169">
        <f>IF(TenebresSurInnistrad[[#This Row],[Qu.]]-1&lt;0,0,TenebresSurInnistrad[[#This Row],[Qu.]]-1)</f>
        <v>0</v>
      </c>
      <c r="I307" s="170"/>
      <c r="J307" s="59"/>
      <c r="K307" s="55"/>
      <c r="L307" s="55"/>
      <c r="M307" s="55"/>
      <c r="N307" s="55"/>
      <c r="O307" s="55"/>
      <c r="P307" s="55"/>
      <c r="Q307" s="55"/>
      <c r="R307" s="55"/>
      <c r="S307" s="55"/>
      <c r="T307" s="55"/>
    </row>
    <row r="308" spans="2:20" s="99" customFormat="1" x14ac:dyDescent="0.25">
      <c r="B308" s="113" t="s">
        <v>328</v>
      </c>
      <c r="C308" s="124" t="s">
        <v>1075</v>
      </c>
      <c r="D308" s="111">
        <v>1</v>
      </c>
      <c r="E308" s="123" t="s">
        <v>313</v>
      </c>
      <c r="F308" s="168" t="str">
        <f>IF(NOT(TenebresSurInnistrad[[#This Row],[Qu.]]&gt;=1),"OUI","NON")</f>
        <v>NON</v>
      </c>
      <c r="G308" s="55"/>
      <c r="H308" s="169">
        <f>IF(TenebresSurInnistrad[[#This Row],[Qu.]]-1&lt;0,0,TenebresSurInnistrad[[#This Row],[Qu.]]-1)</f>
        <v>0</v>
      </c>
      <c r="I308" s="170"/>
      <c r="J308" s="59"/>
      <c r="K308" s="55"/>
      <c r="L308" s="55"/>
      <c r="M308" s="55"/>
      <c r="N308" s="55"/>
      <c r="O308" s="55"/>
      <c r="P308" s="55"/>
      <c r="Q308" s="55"/>
      <c r="R308" s="55"/>
      <c r="S308" s="55"/>
      <c r="T308" s="55"/>
    </row>
    <row r="309" spans="2:20" s="99" customFormat="1" x14ac:dyDescent="0.25">
      <c r="B309" s="113" t="s">
        <v>330</v>
      </c>
      <c r="C309" s="124" t="s">
        <v>1076</v>
      </c>
      <c r="D309" s="111">
        <v>1</v>
      </c>
      <c r="E309" s="123" t="s">
        <v>313</v>
      </c>
      <c r="F309" s="168" t="str">
        <f>IF(NOT(TenebresSurInnistrad[[#This Row],[Qu.]]&gt;=1),"OUI","NON")</f>
        <v>NON</v>
      </c>
      <c r="G309" s="55"/>
      <c r="H309" s="169">
        <f>IF(TenebresSurInnistrad[[#This Row],[Qu.]]-1&lt;0,0,TenebresSurInnistrad[[#This Row],[Qu.]]-1)</f>
        <v>0</v>
      </c>
      <c r="I309" s="170"/>
      <c r="J309" s="59"/>
      <c r="K309" s="55"/>
      <c r="L309" s="55"/>
      <c r="M309" s="55"/>
      <c r="N309" s="55"/>
      <c r="O309" s="55"/>
      <c r="P309" s="55"/>
      <c r="Q309" s="55"/>
      <c r="R309" s="55"/>
      <c r="S309" s="55"/>
      <c r="T309" s="55"/>
    </row>
    <row r="310" spans="2:20" s="99" customFormat="1" x14ac:dyDescent="0.25">
      <c r="B310" s="113" t="s">
        <v>332</v>
      </c>
      <c r="C310" s="124" t="s">
        <v>1077</v>
      </c>
      <c r="D310" s="111">
        <v>1</v>
      </c>
      <c r="E310" s="123" t="s">
        <v>313</v>
      </c>
      <c r="F310" s="168" t="str">
        <f>IF(NOT(TenebresSurInnistrad[[#This Row],[Qu.]]&gt;=1),"OUI","NON")</f>
        <v>NON</v>
      </c>
      <c r="G310" s="55"/>
      <c r="H310" s="169">
        <f>IF(TenebresSurInnistrad[[#This Row],[Qu.]]-1&lt;0,0,TenebresSurInnistrad[[#This Row],[Qu.]]-1)</f>
        <v>0</v>
      </c>
      <c r="I310" s="170"/>
      <c r="J310" s="59"/>
      <c r="K310" s="55"/>
      <c r="L310" s="55"/>
      <c r="M310" s="55"/>
      <c r="N310" s="55"/>
      <c r="O310" s="55"/>
      <c r="P310" s="55"/>
      <c r="Q310" s="55"/>
      <c r="R310" s="55"/>
      <c r="S310" s="55"/>
      <c r="T310" s="55"/>
    </row>
    <row r="311" spans="2:20" s="99" customFormat="1" x14ac:dyDescent="0.25">
      <c r="B311" s="113" t="s">
        <v>333</v>
      </c>
      <c r="C311" s="124" t="s">
        <v>1077</v>
      </c>
      <c r="D311" s="111">
        <v>1</v>
      </c>
      <c r="E311" s="123" t="s">
        <v>313</v>
      </c>
      <c r="F311" s="133" t="str">
        <f>IF(NOT(TenebresSurInnistrad[[#This Row],[Qu.]]&gt;=1),"OUI","NON")</f>
        <v>NON</v>
      </c>
      <c r="G311" s="55"/>
      <c r="H311" s="169">
        <f>IF(TenebresSurInnistrad[[#This Row],[Qu.]]-1&lt;0,0,TenebresSurInnistrad[[#This Row],[Qu.]]-1)</f>
        <v>0</v>
      </c>
      <c r="I311" s="170"/>
      <c r="J311" s="59"/>
      <c r="K311" s="55"/>
      <c r="L311" s="55"/>
      <c r="M311" s="55"/>
      <c r="N311" s="55"/>
      <c r="O311" s="55"/>
      <c r="P311" s="55"/>
      <c r="Q311" s="55"/>
      <c r="R311" s="55"/>
      <c r="S311" s="55"/>
      <c r="T311" s="55"/>
    </row>
    <row r="312" spans="2:20" s="99" customFormat="1" x14ac:dyDescent="0.25">
      <c r="B312" s="113" t="s">
        <v>335</v>
      </c>
      <c r="C312" s="124" t="s">
        <v>1077</v>
      </c>
      <c r="D312" s="111">
        <v>1</v>
      </c>
      <c r="E312" s="123" t="s">
        <v>313</v>
      </c>
      <c r="F312" s="168" t="str">
        <f>IF(NOT(TenebresSurInnistrad[[#This Row],[Qu.]]&gt;=1),"OUI","NON")</f>
        <v>NON</v>
      </c>
      <c r="G312" s="55"/>
      <c r="H312" s="169">
        <f>IF(TenebresSurInnistrad[[#This Row],[Qu.]]-1&lt;0,0,TenebresSurInnistrad[[#This Row],[Qu.]]-1)</f>
        <v>0</v>
      </c>
      <c r="I312" s="170"/>
      <c r="J312" s="59"/>
      <c r="K312" s="55"/>
      <c r="L312" s="55"/>
      <c r="M312" s="55"/>
      <c r="N312" s="55"/>
      <c r="O312" s="55"/>
      <c r="P312" s="55"/>
      <c r="Q312" s="55"/>
      <c r="R312" s="55"/>
      <c r="S312" s="55"/>
      <c r="T312" s="55"/>
    </row>
    <row r="313" spans="2:20" s="99" customFormat="1" x14ac:dyDescent="0.25">
      <c r="B313" s="113" t="s">
        <v>337</v>
      </c>
      <c r="C313" s="124" t="s">
        <v>1077</v>
      </c>
      <c r="D313" s="111">
        <v>1</v>
      </c>
      <c r="E313" s="123" t="s">
        <v>313</v>
      </c>
      <c r="F313" s="133" t="str">
        <f>IF(NOT(TenebresSurInnistrad[[#This Row],[Qu.]]&gt;=1),"OUI","NON")</f>
        <v>NON</v>
      </c>
      <c r="G313" s="55"/>
      <c r="H313" s="169">
        <f>IF(TenebresSurInnistrad[[#This Row],[Qu.]]-1&lt;0,0,TenebresSurInnistrad[[#This Row],[Qu.]]-1)</f>
        <v>0</v>
      </c>
      <c r="I313" s="170"/>
      <c r="J313" s="59"/>
      <c r="K313" s="55"/>
      <c r="L313" s="55"/>
      <c r="M313" s="55"/>
      <c r="N313" s="55"/>
      <c r="O313" s="55"/>
      <c r="P313" s="55"/>
      <c r="Q313" s="55"/>
      <c r="R313" s="55"/>
      <c r="S313" s="55"/>
      <c r="T313" s="55"/>
    </row>
    <row r="314" spans="2:20" s="99" customFormat="1" x14ac:dyDescent="0.25">
      <c r="B314" s="113" t="s">
        <v>1078</v>
      </c>
      <c r="C314" s="124" t="s">
        <v>1077</v>
      </c>
      <c r="D314" s="111">
        <v>1</v>
      </c>
      <c r="E314" s="123" t="s">
        <v>313</v>
      </c>
      <c r="F314" s="133" t="str">
        <f>IF(NOT(TenebresSurInnistrad[[#This Row],[Qu.]]&gt;=1),"OUI","NON")</f>
        <v>NON</v>
      </c>
      <c r="G314" s="55"/>
      <c r="H314" s="169">
        <f>IF(TenebresSurInnistrad[[#This Row],[Qu.]]-1&lt;0,0,TenebresSurInnistrad[[#This Row],[Qu.]]-1)</f>
        <v>0</v>
      </c>
      <c r="I314" s="170"/>
      <c r="J314" s="59"/>
      <c r="K314" s="55"/>
      <c r="L314" s="55"/>
      <c r="M314" s="55"/>
      <c r="N314" s="55"/>
      <c r="O314" s="55"/>
      <c r="P314" s="55"/>
      <c r="Q314" s="55"/>
      <c r="R314" s="55"/>
      <c r="S314" s="55"/>
      <c r="T314" s="55"/>
    </row>
    <row r="315" spans="2:20" s="99" customFormat="1" x14ac:dyDescent="0.25">
      <c r="B315" s="113" t="s">
        <v>1079</v>
      </c>
      <c r="C315" s="124" t="s">
        <v>1077</v>
      </c>
      <c r="D315" s="111">
        <v>1</v>
      </c>
      <c r="E315" s="123" t="s">
        <v>313</v>
      </c>
      <c r="F315" s="168" t="str">
        <f>IF(NOT(TenebresSurInnistrad[[#This Row],[Qu.]]&gt;=1),"OUI","NON")</f>
        <v>NON</v>
      </c>
      <c r="G315" s="55"/>
      <c r="H315" s="169">
        <f>IF(TenebresSurInnistrad[[#This Row],[Qu.]]-1&lt;0,0,TenebresSurInnistrad[[#This Row],[Qu.]]-1)</f>
        <v>0</v>
      </c>
      <c r="I315" s="170"/>
      <c r="J315" s="59"/>
      <c r="K315" s="55"/>
      <c r="L315" s="55"/>
      <c r="M315" s="55"/>
      <c r="N315" s="55"/>
      <c r="O315" s="55"/>
      <c r="P315" s="55"/>
      <c r="Q315" s="55"/>
      <c r="R315" s="55"/>
      <c r="S315" s="55"/>
      <c r="T315" s="55"/>
    </row>
    <row r="316" spans="2:20" s="99" customFormat="1" x14ac:dyDescent="0.25">
      <c r="B316" s="113" t="s">
        <v>1080</v>
      </c>
      <c r="C316" s="114" t="s">
        <v>1081</v>
      </c>
      <c r="D316" s="111">
        <v>1</v>
      </c>
      <c r="E316" s="123" t="s">
        <v>313</v>
      </c>
      <c r="F316" s="133" t="str">
        <f>IF(NOT(TenebresSurInnistrad[[#This Row],[Qu.]]&gt;=1),"OUI","NON")</f>
        <v>NON</v>
      </c>
      <c r="G316" s="55"/>
      <c r="H316" s="169">
        <f>IF(TenebresSurInnistrad[[#This Row],[Qu.]]-1&lt;0,0,TenebresSurInnistrad[[#This Row],[Qu.]]-1)</f>
        <v>0</v>
      </c>
      <c r="I316" s="170"/>
      <c r="J316" s="59"/>
      <c r="K316" s="55"/>
      <c r="L316" s="55"/>
      <c r="M316" s="55"/>
      <c r="N316" s="55"/>
      <c r="O316" s="55"/>
      <c r="P316" s="55"/>
      <c r="Q316" s="55"/>
      <c r="R316" s="55"/>
      <c r="S316" s="55"/>
      <c r="T316" s="55"/>
    </row>
    <row r="317" spans="2:20" s="99" customFormat="1" x14ac:dyDescent="0.25">
      <c r="B317" s="113" t="s">
        <v>1082</v>
      </c>
      <c r="C317" s="124" t="s">
        <v>1083</v>
      </c>
      <c r="D317" s="111">
        <v>1</v>
      </c>
      <c r="E317" s="123" t="s">
        <v>313</v>
      </c>
      <c r="F317" s="168" t="str">
        <f>IF(NOT(TenebresSurInnistrad[[#This Row],[Qu.]]&gt;=1),"OUI","NON")</f>
        <v>NON</v>
      </c>
      <c r="G317" s="55"/>
      <c r="H317" s="171">
        <f>IF(TenebresSurInnistrad[[#This Row],[Qu.]]-1&lt;0,0,TenebresSurInnistrad[[#This Row],[Qu.]]-1)</f>
        <v>0</v>
      </c>
      <c r="I317" s="172"/>
      <c r="J317" s="59"/>
      <c r="K317" s="55"/>
      <c r="L317" s="55"/>
      <c r="M317" s="55"/>
      <c r="N317" s="55"/>
      <c r="O317" s="55"/>
      <c r="P317" s="55"/>
      <c r="Q317" s="55"/>
      <c r="R317" s="55"/>
      <c r="S317" s="55"/>
      <c r="T317" s="55"/>
    </row>
    <row r="318" spans="2:20" s="99" customFormat="1" x14ac:dyDescent="0.25">
      <c r="B318" s="58"/>
      <c r="C318" s="96"/>
      <c r="E318" s="57"/>
      <c r="F318" s="55"/>
      <c r="G318" s="55"/>
      <c r="H318" s="55"/>
      <c r="I318" s="59"/>
      <c r="J318" s="59"/>
      <c r="K318" s="55"/>
      <c r="L318" s="55"/>
      <c r="M318" s="55"/>
      <c r="N318" s="55"/>
      <c r="O318" s="55"/>
      <c r="P318" s="55"/>
      <c r="Q318" s="55"/>
      <c r="R318" s="55"/>
      <c r="S318" s="55"/>
      <c r="T318" s="55"/>
    </row>
    <row r="319" spans="2:20" s="99" customFormat="1" x14ac:dyDescent="0.25">
      <c r="B319" s="58"/>
      <c r="C319" s="96"/>
      <c r="E319" s="57"/>
      <c r="F319" s="55"/>
      <c r="G319" s="55"/>
      <c r="H319" s="55"/>
      <c r="I319" s="59"/>
      <c r="J319" s="59"/>
      <c r="K319" s="55"/>
      <c r="L319" s="55"/>
      <c r="M319" s="55"/>
      <c r="N319" s="55"/>
      <c r="O319" s="55"/>
      <c r="P319" s="55"/>
      <c r="Q319" s="55"/>
      <c r="R319" s="55"/>
      <c r="S319" s="55"/>
      <c r="T319" s="55"/>
    </row>
    <row r="320" spans="2:20" s="99" customFormat="1" x14ac:dyDescent="0.25">
      <c r="B320" s="58"/>
      <c r="C320" s="96"/>
      <c r="E320" s="57"/>
      <c r="F320" s="55"/>
      <c r="G320" s="55"/>
      <c r="H320" s="55"/>
      <c r="I320" s="59"/>
      <c r="J320" s="59"/>
      <c r="K320" s="55"/>
      <c r="L320" s="55"/>
      <c r="M320" s="55"/>
      <c r="N320" s="55"/>
      <c r="O320" s="55"/>
      <c r="P320" s="55"/>
      <c r="Q320" s="55"/>
      <c r="R320" s="55"/>
      <c r="S320" s="55"/>
      <c r="T320" s="55"/>
    </row>
    <row r="321" spans="2:20" s="99" customFormat="1" x14ac:dyDescent="0.25">
      <c r="B321" s="58"/>
      <c r="C321" s="96"/>
      <c r="E321" s="57"/>
      <c r="F321" s="55"/>
      <c r="G321" s="55"/>
      <c r="H321" s="55"/>
      <c r="I321" s="59"/>
      <c r="J321" s="59"/>
      <c r="K321" s="55"/>
      <c r="L321" s="55"/>
      <c r="M321" s="55"/>
      <c r="N321" s="55"/>
      <c r="O321" s="55"/>
      <c r="P321" s="55"/>
      <c r="Q321" s="55"/>
      <c r="R321" s="55"/>
      <c r="S321" s="55"/>
      <c r="T321" s="55"/>
    </row>
    <row r="322" spans="2:20" s="99" customFormat="1" x14ac:dyDescent="0.25">
      <c r="B322" s="58"/>
      <c r="C322" s="96"/>
      <c r="E322" s="57"/>
      <c r="F322" s="55"/>
      <c r="G322" s="55"/>
      <c r="H322" s="55"/>
      <c r="I322" s="59"/>
      <c r="J322" s="59"/>
      <c r="K322" s="55"/>
      <c r="L322" s="55"/>
      <c r="M322" s="55"/>
      <c r="N322" s="55"/>
      <c r="O322" s="55"/>
      <c r="P322" s="55"/>
      <c r="Q322" s="55"/>
      <c r="R322" s="55"/>
      <c r="S322" s="55"/>
      <c r="T322" s="55"/>
    </row>
    <row r="323" spans="2:20" s="99" customFormat="1" x14ac:dyDescent="0.25">
      <c r="B323" s="58"/>
      <c r="C323" s="96"/>
      <c r="E323" s="57"/>
      <c r="F323" s="55"/>
      <c r="G323" s="55"/>
      <c r="H323" s="55"/>
      <c r="I323" s="59"/>
      <c r="J323" s="59"/>
      <c r="K323" s="55"/>
      <c r="L323" s="55"/>
      <c r="M323" s="55"/>
      <c r="N323" s="55"/>
      <c r="O323" s="55"/>
      <c r="P323" s="55"/>
      <c r="Q323" s="55"/>
      <c r="R323" s="55"/>
      <c r="S323" s="55"/>
      <c r="T323" s="55"/>
    </row>
    <row r="324" spans="2:20" s="99" customFormat="1" x14ac:dyDescent="0.25">
      <c r="B324" s="58"/>
      <c r="C324" s="96"/>
      <c r="E324" s="57"/>
      <c r="F324" s="55"/>
      <c r="G324" s="55"/>
      <c r="H324" s="55"/>
      <c r="I324" s="59"/>
      <c r="J324" s="59"/>
      <c r="K324" s="55"/>
      <c r="L324" s="55"/>
      <c r="M324" s="55"/>
      <c r="N324" s="55"/>
      <c r="O324" s="55"/>
      <c r="P324" s="55"/>
      <c r="Q324" s="55"/>
      <c r="R324" s="55"/>
      <c r="S324" s="55"/>
      <c r="T324" s="55"/>
    </row>
    <row r="325" spans="2:20" s="99" customFormat="1" x14ac:dyDescent="0.25">
      <c r="B325" s="58"/>
      <c r="C325" s="96"/>
      <c r="E325" s="57"/>
      <c r="F325" s="55"/>
      <c r="G325" s="55"/>
      <c r="H325" s="55"/>
      <c r="I325" s="59"/>
      <c r="J325" s="59"/>
      <c r="K325" s="55"/>
      <c r="L325" s="55"/>
      <c r="M325" s="55"/>
      <c r="N325" s="55"/>
      <c r="O325" s="55"/>
      <c r="P325" s="55"/>
      <c r="Q325" s="55"/>
      <c r="R325" s="55"/>
      <c r="S325" s="55"/>
      <c r="T325" s="55"/>
    </row>
    <row r="326" spans="2:20" s="99" customFormat="1" x14ac:dyDescent="0.25">
      <c r="B326" s="58"/>
      <c r="C326" s="96"/>
      <c r="E326" s="57"/>
      <c r="F326" s="55"/>
      <c r="G326" s="55"/>
      <c r="H326" s="55"/>
      <c r="I326" s="59"/>
      <c r="J326" s="59"/>
      <c r="K326" s="55"/>
      <c r="L326" s="55"/>
      <c r="M326" s="55"/>
      <c r="N326" s="55"/>
      <c r="O326" s="55"/>
      <c r="P326" s="55"/>
      <c r="Q326" s="55"/>
      <c r="R326" s="55"/>
      <c r="S326" s="55"/>
      <c r="T326" s="55"/>
    </row>
    <row r="327" spans="2:20" s="99" customFormat="1" x14ac:dyDescent="0.25">
      <c r="B327" s="58"/>
      <c r="C327" s="96"/>
      <c r="E327" s="57"/>
      <c r="F327" s="55"/>
      <c r="G327" s="55"/>
      <c r="H327" s="55"/>
      <c r="I327" s="59"/>
      <c r="J327" s="59"/>
      <c r="K327" s="55"/>
      <c r="L327" s="55"/>
      <c r="M327" s="55"/>
      <c r="N327" s="55"/>
      <c r="O327" s="55"/>
      <c r="P327" s="55"/>
      <c r="Q327" s="55"/>
      <c r="R327" s="55"/>
      <c r="S327" s="55"/>
      <c r="T327" s="55"/>
    </row>
    <row r="328" spans="2:20" s="99" customFormat="1" x14ac:dyDescent="0.25">
      <c r="B328" s="58"/>
      <c r="C328" s="96"/>
      <c r="E328" s="57"/>
      <c r="F328" s="55"/>
      <c r="G328" s="55"/>
      <c r="H328" s="55"/>
      <c r="I328" s="59"/>
      <c r="J328" s="59"/>
      <c r="K328" s="55"/>
      <c r="L328" s="55"/>
      <c r="M328" s="55"/>
      <c r="N328" s="55"/>
      <c r="O328" s="55"/>
      <c r="P328" s="55"/>
      <c r="Q328" s="55"/>
      <c r="R328" s="55"/>
      <c r="S328" s="55"/>
      <c r="T328" s="55"/>
    </row>
    <row r="329" spans="2:20" s="99" customFormat="1" x14ac:dyDescent="0.25">
      <c r="B329" s="58"/>
      <c r="C329" s="96"/>
      <c r="E329" s="57"/>
      <c r="F329" s="55"/>
      <c r="G329" s="55"/>
      <c r="H329" s="55"/>
      <c r="I329" s="59"/>
      <c r="J329" s="59"/>
      <c r="K329" s="55"/>
      <c r="L329" s="55"/>
      <c r="M329" s="55"/>
      <c r="N329" s="55"/>
      <c r="O329" s="55"/>
      <c r="P329" s="55"/>
      <c r="Q329" s="55"/>
      <c r="R329" s="55"/>
      <c r="S329" s="55"/>
      <c r="T329" s="55"/>
    </row>
    <row r="330" spans="2:20" s="99" customFormat="1" x14ac:dyDescent="0.25">
      <c r="B330" s="58"/>
      <c r="C330" s="96"/>
      <c r="E330" s="57"/>
      <c r="F330" s="55"/>
      <c r="G330" s="55"/>
      <c r="H330" s="55"/>
      <c r="I330" s="59"/>
      <c r="J330" s="59"/>
      <c r="K330" s="55"/>
      <c r="L330" s="55"/>
      <c r="M330" s="55"/>
      <c r="N330" s="55"/>
      <c r="O330" s="55"/>
      <c r="P330" s="55"/>
      <c r="Q330" s="55"/>
      <c r="R330" s="55"/>
      <c r="S330" s="55"/>
      <c r="T330" s="55"/>
    </row>
    <row r="331" spans="2:20" s="99" customFormat="1" x14ac:dyDescent="0.25">
      <c r="B331" s="58"/>
      <c r="C331" s="96"/>
      <c r="E331" s="57"/>
      <c r="F331" s="55"/>
      <c r="G331" s="55"/>
      <c r="H331" s="55"/>
      <c r="I331" s="59"/>
      <c r="J331" s="59"/>
      <c r="K331" s="55"/>
      <c r="L331" s="55"/>
      <c r="M331" s="55"/>
      <c r="N331" s="55"/>
      <c r="O331" s="55"/>
      <c r="P331" s="55"/>
      <c r="Q331" s="55"/>
      <c r="R331" s="55"/>
      <c r="S331" s="55"/>
      <c r="T331" s="55"/>
    </row>
    <row r="332" spans="2:20" s="99" customFormat="1" x14ac:dyDescent="0.25">
      <c r="B332" s="58"/>
      <c r="C332" s="96"/>
      <c r="E332" s="57"/>
      <c r="F332" s="55"/>
      <c r="G332" s="55"/>
      <c r="H332" s="55"/>
      <c r="I332" s="59"/>
      <c r="J332" s="59"/>
      <c r="K332" s="55"/>
      <c r="L332" s="55"/>
      <c r="M332" s="55"/>
      <c r="N332" s="55"/>
      <c r="O332" s="55"/>
      <c r="P332" s="55"/>
      <c r="Q332" s="55"/>
      <c r="R332" s="55"/>
      <c r="S332" s="55"/>
      <c r="T332" s="55"/>
    </row>
    <row r="333" spans="2:20" s="99" customFormat="1" x14ac:dyDescent="0.25">
      <c r="B333" s="58"/>
      <c r="C333" s="96"/>
      <c r="E333" s="57"/>
      <c r="F333" s="55"/>
      <c r="G333" s="55"/>
      <c r="H333" s="55"/>
      <c r="I333" s="59"/>
      <c r="J333" s="59"/>
      <c r="K333" s="55"/>
      <c r="L333" s="55"/>
      <c r="M333" s="55"/>
      <c r="N333" s="55"/>
      <c r="O333" s="55"/>
      <c r="P333" s="55"/>
      <c r="Q333" s="55"/>
      <c r="R333" s="55"/>
      <c r="S333" s="55"/>
      <c r="T333" s="55"/>
    </row>
    <row r="334" spans="2:20" s="99" customFormat="1" x14ac:dyDescent="0.25">
      <c r="B334" s="58"/>
      <c r="C334" s="96"/>
      <c r="E334" s="57"/>
      <c r="F334" s="55"/>
      <c r="G334" s="55"/>
      <c r="H334" s="55"/>
      <c r="I334" s="59"/>
      <c r="J334" s="59"/>
      <c r="K334" s="55"/>
      <c r="L334" s="55"/>
      <c r="M334" s="55"/>
      <c r="N334" s="55"/>
      <c r="O334" s="55"/>
      <c r="P334" s="55"/>
      <c r="Q334" s="55"/>
      <c r="R334" s="55"/>
      <c r="S334" s="55"/>
      <c r="T334" s="55"/>
    </row>
    <row r="335" spans="2:20" s="99" customFormat="1" x14ac:dyDescent="0.25">
      <c r="B335" s="58"/>
      <c r="C335" s="96"/>
      <c r="E335" s="57"/>
      <c r="F335" s="55"/>
      <c r="G335" s="55"/>
      <c r="H335" s="55"/>
      <c r="I335" s="59"/>
      <c r="J335" s="59"/>
      <c r="K335" s="55"/>
      <c r="L335" s="55"/>
      <c r="M335" s="55"/>
      <c r="N335" s="55"/>
      <c r="O335" s="55"/>
      <c r="P335" s="55"/>
      <c r="Q335" s="55"/>
      <c r="R335" s="55"/>
      <c r="S335" s="55"/>
      <c r="T335" s="55"/>
    </row>
    <row r="336" spans="2:20" s="99" customFormat="1" x14ac:dyDescent="0.25">
      <c r="B336" s="58"/>
      <c r="C336" s="96"/>
      <c r="E336" s="57"/>
      <c r="F336" s="55"/>
      <c r="G336" s="55"/>
      <c r="H336" s="55"/>
      <c r="I336" s="59"/>
      <c r="J336" s="59"/>
      <c r="K336" s="55"/>
      <c r="L336" s="55"/>
      <c r="M336" s="55"/>
      <c r="N336" s="55"/>
      <c r="O336" s="55"/>
      <c r="P336" s="55"/>
      <c r="Q336" s="55"/>
      <c r="R336" s="55"/>
      <c r="S336" s="55"/>
      <c r="T336" s="55"/>
    </row>
    <row r="337" spans="2:20" s="99" customFormat="1" x14ac:dyDescent="0.25">
      <c r="B337" s="58"/>
      <c r="C337" s="96"/>
      <c r="E337" s="57"/>
      <c r="F337" s="55"/>
      <c r="G337" s="55"/>
      <c r="H337" s="55"/>
      <c r="I337" s="59"/>
      <c r="J337" s="59"/>
      <c r="K337" s="55"/>
      <c r="L337" s="55"/>
      <c r="M337" s="55"/>
      <c r="N337" s="55"/>
      <c r="O337" s="55"/>
      <c r="P337" s="55"/>
      <c r="Q337" s="55"/>
      <c r="R337" s="55"/>
      <c r="S337" s="55"/>
      <c r="T337" s="55"/>
    </row>
    <row r="338" spans="2:20" s="99" customFormat="1" x14ac:dyDescent="0.25">
      <c r="B338" s="58"/>
      <c r="C338" s="96"/>
      <c r="E338" s="57"/>
      <c r="F338" s="55"/>
      <c r="G338" s="55"/>
      <c r="H338" s="55"/>
      <c r="I338" s="59"/>
      <c r="J338" s="59"/>
      <c r="K338" s="55"/>
      <c r="L338" s="55"/>
      <c r="M338" s="55"/>
      <c r="N338" s="55"/>
      <c r="O338" s="55"/>
      <c r="P338" s="55"/>
      <c r="Q338" s="55"/>
      <c r="R338" s="55"/>
      <c r="S338" s="55"/>
      <c r="T338" s="55"/>
    </row>
    <row r="339" spans="2:20" s="99" customFormat="1" x14ac:dyDescent="0.25">
      <c r="B339" s="58"/>
      <c r="C339" s="96"/>
      <c r="E339" s="57"/>
      <c r="F339" s="55"/>
      <c r="G339" s="55"/>
      <c r="H339" s="55"/>
      <c r="I339" s="59"/>
      <c r="J339" s="59"/>
      <c r="K339" s="55"/>
      <c r="L339" s="55"/>
      <c r="M339" s="55"/>
      <c r="N339" s="55"/>
      <c r="O339" s="55"/>
      <c r="P339" s="55"/>
      <c r="Q339" s="55"/>
      <c r="R339" s="55"/>
      <c r="S339" s="55"/>
      <c r="T339" s="55"/>
    </row>
    <row r="340" spans="2:20" s="99" customFormat="1" x14ac:dyDescent="0.25">
      <c r="B340" s="58"/>
      <c r="C340" s="96"/>
      <c r="E340" s="57"/>
      <c r="F340" s="55"/>
      <c r="G340" s="55"/>
      <c r="H340" s="55"/>
      <c r="I340" s="59"/>
      <c r="J340" s="59"/>
      <c r="K340" s="55"/>
      <c r="L340" s="55"/>
      <c r="M340" s="55"/>
      <c r="N340" s="55"/>
      <c r="O340" s="55"/>
      <c r="P340" s="55"/>
      <c r="Q340" s="55"/>
      <c r="R340" s="55"/>
      <c r="S340" s="55"/>
      <c r="T340" s="55"/>
    </row>
    <row r="341" spans="2:20" s="99" customFormat="1" x14ac:dyDescent="0.25">
      <c r="B341" s="58"/>
      <c r="C341" s="96"/>
      <c r="E341" s="57"/>
      <c r="F341" s="55"/>
      <c r="G341" s="55"/>
      <c r="H341" s="55"/>
      <c r="I341" s="59"/>
      <c r="J341" s="59"/>
      <c r="K341" s="55"/>
      <c r="L341" s="55"/>
      <c r="M341" s="55"/>
      <c r="N341" s="55"/>
      <c r="O341" s="55"/>
      <c r="P341" s="55"/>
      <c r="Q341" s="55"/>
      <c r="R341" s="55"/>
      <c r="S341" s="55"/>
      <c r="T341" s="55"/>
    </row>
    <row r="342" spans="2:20" s="99" customFormat="1" x14ac:dyDescent="0.25">
      <c r="B342" s="58"/>
      <c r="C342" s="96"/>
      <c r="E342" s="57"/>
      <c r="F342" s="55"/>
      <c r="G342" s="55"/>
      <c r="H342" s="55"/>
      <c r="I342" s="59"/>
      <c r="J342" s="59"/>
      <c r="K342" s="55"/>
      <c r="L342" s="55"/>
      <c r="M342" s="55"/>
      <c r="N342" s="55"/>
      <c r="O342" s="55"/>
      <c r="P342" s="55"/>
      <c r="Q342" s="55"/>
      <c r="R342" s="55"/>
      <c r="S342" s="55"/>
      <c r="T342" s="55"/>
    </row>
    <row r="343" spans="2:20" s="99" customFormat="1" x14ac:dyDescent="0.25">
      <c r="B343" s="58"/>
      <c r="C343" s="96"/>
      <c r="E343" s="57"/>
      <c r="F343" s="55"/>
      <c r="G343" s="55"/>
      <c r="H343" s="55"/>
      <c r="I343" s="59"/>
      <c r="J343" s="59"/>
      <c r="K343" s="55"/>
      <c r="L343" s="55"/>
      <c r="M343" s="55"/>
      <c r="N343" s="55"/>
      <c r="O343" s="55"/>
      <c r="P343" s="55"/>
      <c r="Q343" s="55"/>
      <c r="R343" s="55"/>
      <c r="S343" s="55"/>
      <c r="T343" s="55"/>
    </row>
    <row r="344" spans="2:20" s="99" customFormat="1" x14ac:dyDescent="0.25">
      <c r="B344" s="58"/>
      <c r="C344" s="96"/>
      <c r="E344" s="57"/>
      <c r="F344" s="55"/>
      <c r="G344" s="55"/>
      <c r="H344" s="55"/>
      <c r="I344" s="59"/>
      <c r="J344" s="59"/>
      <c r="K344" s="55"/>
      <c r="L344" s="55"/>
      <c r="M344" s="55"/>
      <c r="N344" s="55"/>
      <c r="O344" s="55"/>
      <c r="P344" s="55"/>
      <c r="Q344" s="55"/>
      <c r="R344" s="55"/>
      <c r="S344" s="55"/>
      <c r="T344" s="55"/>
    </row>
    <row r="345" spans="2:20" s="99" customFormat="1" x14ac:dyDescent="0.25">
      <c r="B345" s="58"/>
      <c r="C345" s="96"/>
      <c r="E345" s="57"/>
      <c r="F345" s="55"/>
      <c r="G345" s="55"/>
      <c r="H345" s="55"/>
      <c r="I345" s="59"/>
      <c r="J345" s="59"/>
      <c r="K345" s="55"/>
      <c r="L345" s="55"/>
      <c r="M345" s="55"/>
      <c r="N345" s="55"/>
      <c r="O345" s="55"/>
      <c r="P345" s="55"/>
      <c r="Q345" s="55"/>
      <c r="R345" s="55"/>
      <c r="S345" s="55"/>
      <c r="T345" s="55"/>
    </row>
    <row r="346" spans="2:20" s="99" customFormat="1" x14ac:dyDescent="0.25">
      <c r="B346" s="58"/>
      <c r="C346" s="96"/>
      <c r="E346" s="57"/>
      <c r="F346" s="55"/>
      <c r="G346" s="55"/>
      <c r="H346" s="55"/>
      <c r="I346" s="59"/>
      <c r="J346" s="59"/>
      <c r="K346" s="55"/>
      <c r="L346" s="55"/>
      <c r="M346" s="55"/>
      <c r="N346" s="55"/>
      <c r="O346" s="55"/>
      <c r="P346" s="55"/>
      <c r="Q346" s="55"/>
      <c r="R346" s="55"/>
      <c r="S346" s="55"/>
      <c r="T346" s="55"/>
    </row>
    <row r="347" spans="2:20" s="99" customFormat="1" x14ac:dyDescent="0.25">
      <c r="B347" s="58"/>
      <c r="C347" s="96"/>
      <c r="E347" s="57"/>
      <c r="F347" s="55"/>
      <c r="G347" s="55"/>
      <c r="H347" s="55"/>
      <c r="I347" s="59"/>
      <c r="J347" s="59"/>
      <c r="K347" s="55"/>
      <c r="L347" s="55"/>
      <c r="M347" s="55"/>
      <c r="N347" s="55"/>
      <c r="O347" s="55"/>
      <c r="P347" s="55"/>
      <c r="Q347" s="55"/>
      <c r="R347" s="55"/>
      <c r="S347" s="55"/>
      <c r="T347" s="55"/>
    </row>
    <row r="348" spans="2:20" s="99" customFormat="1" x14ac:dyDescent="0.25">
      <c r="B348" s="58"/>
      <c r="C348" s="96"/>
      <c r="E348" s="57"/>
      <c r="F348" s="55"/>
      <c r="G348" s="55"/>
      <c r="H348" s="55"/>
      <c r="I348" s="59"/>
      <c r="J348" s="59"/>
      <c r="K348" s="55"/>
      <c r="L348" s="55"/>
      <c r="M348" s="55"/>
      <c r="N348" s="55"/>
      <c r="O348" s="55"/>
      <c r="P348" s="55"/>
      <c r="Q348" s="55"/>
      <c r="R348" s="55"/>
      <c r="S348" s="55"/>
      <c r="T348" s="55"/>
    </row>
    <row r="349" spans="2:20" s="99" customFormat="1" x14ac:dyDescent="0.25">
      <c r="B349" s="58"/>
      <c r="C349" s="96"/>
      <c r="E349" s="57"/>
      <c r="F349" s="55"/>
      <c r="G349" s="55"/>
      <c r="H349" s="55"/>
      <c r="I349" s="59"/>
      <c r="J349" s="59"/>
      <c r="K349" s="55"/>
      <c r="L349" s="55"/>
      <c r="M349" s="55"/>
      <c r="N349" s="55"/>
      <c r="O349" s="55"/>
      <c r="P349" s="55"/>
      <c r="Q349" s="55"/>
      <c r="R349" s="55"/>
      <c r="S349" s="55"/>
      <c r="T349" s="55"/>
    </row>
    <row r="350" spans="2:20" s="99" customFormat="1" x14ac:dyDescent="0.25">
      <c r="B350" s="58"/>
      <c r="C350" s="96"/>
      <c r="E350" s="57"/>
      <c r="F350" s="55"/>
      <c r="G350" s="55"/>
      <c r="H350" s="55"/>
      <c r="I350" s="59"/>
      <c r="J350" s="59"/>
      <c r="K350" s="55"/>
      <c r="L350" s="55"/>
      <c r="M350" s="55"/>
      <c r="N350" s="55"/>
      <c r="O350" s="55"/>
      <c r="P350" s="55"/>
      <c r="Q350" s="55"/>
      <c r="R350" s="55"/>
      <c r="S350" s="55"/>
      <c r="T350" s="55"/>
    </row>
    <row r="351" spans="2:20" s="99" customFormat="1" x14ac:dyDescent="0.25">
      <c r="B351" s="58"/>
      <c r="C351" s="96"/>
      <c r="E351" s="57"/>
      <c r="F351" s="55"/>
      <c r="G351" s="55"/>
      <c r="H351" s="55"/>
      <c r="I351" s="59"/>
      <c r="J351" s="59"/>
      <c r="K351" s="55"/>
      <c r="L351" s="55"/>
      <c r="M351" s="55"/>
      <c r="N351" s="55"/>
      <c r="O351" s="55"/>
      <c r="P351" s="55"/>
      <c r="Q351" s="55"/>
      <c r="R351" s="55"/>
      <c r="S351" s="55"/>
      <c r="T351" s="55"/>
    </row>
    <row r="352" spans="2:20" s="99" customFormat="1" x14ac:dyDescent="0.25">
      <c r="B352" s="58"/>
      <c r="C352" s="96"/>
      <c r="E352" s="57"/>
      <c r="F352" s="55"/>
      <c r="G352" s="55"/>
      <c r="H352" s="55"/>
      <c r="I352" s="59"/>
      <c r="J352" s="59"/>
      <c r="K352" s="55"/>
      <c r="L352" s="55"/>
      <c r="M352" s="55"/>
      <c r="N352" s="55"/>
      <c r="O352" s="55"/>
      <c r="P352" s="55"/>
      <c r="Q352" s="55"/>
      <c r="R352" s="55"/>
      <c r="S352" s="55"/>
      <c r="T352" s="55"/>
    </row>
    <row r="353" spans="2:20" s="99" customFormat="1" x14ac:dyDescent="0.25">
      <c r="B353" s="58"/>
      <c r="C353" s="96"/>
      <c r="E353" s="57"/>
      <c r="F353" s="55"/>
      <c r="G353" s="55"/>
      <c r="H353" s="55"/>
      <c r="I353" s="59"/>
      <c r="J353" s="59"/>
      <c r="K353" s="55"/>
      <c r="L353" s="55"/>
      <c r="M353" s="55"/>
      <c r="N353" s="55"/>
      <c r="O353" s="55"/>
      <c r="P353" s="55"/>
      <c r="Q353" s="55"/>
      <c r="R353" s="55"/>
      <c r="S353" s="55"/>
      <c r="T353" s="55"/>
    </row>
    <row r="354" spans="2:20" s="99" customFormat="1" x14ac:dyDescent="0.25">
      <c r="B354" s="58"/>
      <c r="C354" s="96"/>
      <c r="E354" s="57"/>
      <c r="F354" s="55"/>
      <c r="G354" s="55"/>
      <c r="H354" s="55"/>
      <c r="I354" s="59"/>
      <c r="J354" s="59"/>
      <c r="K354" s="55"/>
      <c r="L354" s="55"/>
      <c r="M354" s="55"/>
      <c r="N354" s="55"/>
      <c r="O354" s="55"/>
      <c r="P354" s="55"/>
      <c r="Q354" s="55"/>
      <c r="R354" s="55"/>
      <c r="S354" s="55"/>
      <c r="T354" s="55"/>
    </row>
    <row r="355" spans="2:20" s="99" customFormat="1" x14ac:dyDescent="0.25">
      <c r="B355" s="58"/>
      <c r="C355" s="96"/>
      <c r="E355" s="57"/>
      <c r="F355" s="55"/>
      <c r="G355" s="55"/>
      <c r="H355" s="55"/>
      <c r="I355" s="59"/>
      <c r="J355" s="59"/>
      <c r="K355" s="55"/>
      <c r="L355" s="55"/>
      <c r="M355" s="55"/>
      <c r="N355" s="55"/>
      <c r="O355" s="55"/>
      <c r="P355" s="55"/>
      <c r="Q355" s="55"/>
      <c r="R355" s="55"/>
      <c r="S355" s="55"/>
      <c r="T355" s="55"/>
    </row>
    <row r="356" spans="2:20" s="99" customFormat="1" x14ac:dyDescent="0.25">
      <c r="B356" s="58"/>
      <c r="C356" s="96"/>
      <c r="E356" s="57"/>
      <c r="F356" s="55"/>
      <c r="G356" s="55"/>
      <c r="H356" s="55"/>
      <c r="I356" s="59"/>
      <c r="J356" s="59"/>
      <c r="K356" s="55"/>
      <c r="L356" s="55"/>
      <c r="M356" s="55"/>
      <c r="N356" s="55"/>
      <c r="O356" s="55"/>
      <c r="P356" s="55"/>
      <c r="Q356" s="55"/>
      <c r="R356" s="55"/>
      <c r="S356" s="55"/>
      <c r="T356" s="55"/>
    </row>
    <row r="357" spans="2:20" s="99" customFormat="1" x14ac:dyDescent="0.25">
      <c r="B357" s="58"/>
      <c r="C357" s="96"/>
      <c r="E357" s="57"/>
      <c r="F357" s="55"/>
      <c r="G357" s="55"/>
      <c r="H357" s="55"/>
      <c r="I357" s="59"/>
      <c r="J357" s="59"/>
      <c r="K357" s="55"/>
      <c r="L357" s="55"/>
      <c r="M357" s="55"/>
      <c r="N357" s="55"/>
      <c r="O357" s="55"/>
      <c r="P357" s="55"/>
      <c r="Q357" s="55"/>
      <c r="R357" s="55"/>
      <c r="S357" s="55"/>
      <c r="T357" s="55"/>
    </row>
    <row r="358" spans="2:20" s="99" customFormat="1" x14ac:dyDescent="0.25">
      <c r="B358" s="58"/>
      <c r="C358" s="96"/>
      <c r="E358" s="57"/>
      <c r="F358" s="55"/>
      <c r="G358" s="55"/>
      <c r="H358" s="55"/>
      <c r="I358" s="59"/>
      <c r="J358" s="59"/>
      <c r="K358" s="55"/>
      <c r="L358" s="55"/>
      <c r="M358" s="55"/>
      <c r="N358" s="55"/>
      <c r="O358" s="55"/>
      <c r="P358" s="55"/>
      <c r="Q358" s="55"/>
      <c r="R358" s="55"/>
      <c r="S358" s="55"/>
      <c r="T358" s="55"/>
    </row>
    <row r="359" spans="2:20" s="99" customFormat="1" x14ac:dyDescent="0.25">
      <c r="B359" s="58"/>
      <c r="C359" s="96"/>
      <c r="E359" s="57"/>
      <c r="F359" s="55"/>
      <c r="G359" s="55"/>
      <c r="H359" s="55"/>
      <c r="I359" s="59"/>
      <c r="J359" s="59"/>
      <c r="K359" s="55"/>
      <c r="L359" s="55"/>
      <c r="M359" s="55"/>
      <c r="N359" s="55"/>
      <c r="O359" s="55"/>
      <c r="P359" s="55"/>
      <c r="Q359" s="55"/>
      <c r="R359" s="55"/>
      <c r="S359" s="55"/>
      <c r="T359" s="55"/>
    </row>
    <row r="360" spans="2:20" s="99" customFormat="1" x14ac:dyDescent="0.25">
      <c r="B360" s="58"/>
      <c r="C360" s="96"/>
      <c r="E360" s="57"/>
      <c r="F360" s="55"/>
      <c r="G360" s="55"/>
      <c r="H360" s="55"/>
      <c r="I360" s="59"/>
      <c r="J360" s="59"/>
      <c r="K360" s="55"/>
      <c r="L360" s="55"/>
      <c r="M360" s="55"/>
      <c r="N360" s="55"/>
      <c r="O360" s="55"/>
      <c r="P360" s="55"/>
      <c r="Q360" s="55"/>
      <c r="R360" s="55"/>
      <c r="S360" s="55"/>
      <c r="T360" s="55"/>
    </row>
    <row r="361" spans="2:20" s="99" customFormat="1" x14ac:dyDescent="0.25">
      <c r="B361" s="58"/>
      <c r="C361" s="96"/>
      <c r="E361" s="57"/>
      <c r="F361" s="55"/>
      <c r="G361" s="55"/>
      <c r="H361" s="55"/>
      <c r="I361" s="59"/>
      <c r="J361" s="59"/>
      <c r="K361" s="55"/>
      <c r="L361" s="55"/>
      <c r="M361" s="55"/>
      <c r="N361" s="55"/>
      <c r="O361" s="55"/>
      <c r="P361" s="55"/>
      <c r="Q361" s="55"/>
      <c r="R361" s="55"/>
      <c r="S361" s="55"/>
      <c r="T361" s="55"/>
    </row>
    <row r="362" spans="2:20" s="99" customFormat="1" x14ac:dyDescent="0.25">
      <c r="B362" s="58"/>
      <c r="C362" s="96"/>
      <c r="E362" s="57"/>
      <c r="F362" s="55"/>
      <c r="G362" s="55"/>
      <c r="H362" s="55"/>
      <c r="I362" s="59"/>
      <c r="J362" s="59"/>
      <c r="K362" s="55"/>
      <c r="L362" s="55"/>
      <c r="M362" s="55"/>
      <c r="N362" s="55"/>
      <c r="O362" s="55"/>
      <c r="P362" s="55"/>
      <c r="Q362" s="55"/>
      <c r="R362" s="55"/>
      <c r="S362" s="55"/>
      <c r="T362" s="55"/>
    </row>
    <row r="363" spans="2:20" s="99" customFormat="1" x14ac:dyDescent="0.25">
      <c r="B363" s="58"/>
      <c r="C363" s="96"/>
      <c r="E363" s="57"/>
      <c r="F363" s="55"/>
      <c r="G363" s="55"/>
      <c r="H363" s="55"/>
      <c r="I363" s="59"/>
      <c r="J363" s="59"/>
      <c r="K363" s="55"/>
      <c r="L363" s="55"/>
      <c r="M363" s="55"/>
      <c r="N363" s="55"/>
      <c r="O363" s="55"/>
      <c r="P363" s="55"/>
      <c r="Q363" s="55"/>
      <c r="R363" s="55"/>
      <c r="S363" s="55"/>
      <c r="T363" s="55"/>
    </row>
    <row r="364" spans="2:20" s="99" customFormat="1" x14ac:dyDescent="0.25">
      <c r="B364" s="58"/>
      <c r="C364" s="96"/>
      <c r="E364" s="57"/>
      <c r="F364" s="55"/>
      <c r="G364" s="55"/>
      <c r="H364" s="55"/>
      <c r="I364" s="59"/>
      <c r="J364" s="59"/>
      <c r="K364" s="55"/>
      <c r="L364" s="55"/>
      <c r="M364" s="55"/>
      <c r="N364" s="55"/>
      <c r="O364" s="55"/>
      <c r="P364" s="55"/>
      <c r="Q364" s="55"/>
      <c r="R364" s="55"/>
      <c r="S364" s="55"/>
      <c r="T364" s="55"/>
    </row>
    <row r="365" spans="2:20" s="99" customFormat="1" x14ac:dyDescent="0.25">
      <c r="B365" s="58"/>
      <c r="C365" s="96"/>
      <c r="E365" s="57"/>
      <c r="F365" s="55"/>
      <c r="G365" s="55"/>
      <c r="H365" s="55"/>
      <c r="I365" s="59"/>
      <c r="J365" s="59"/>
      <c r="K365" s="55"/>
      <c r="L365" s="55"/>
      <c r="M365" s="55"/>
      <c r="N365" s="55"/>
      <c r="O365" s="55"/>
      <c r="P365" s="55"/>
      <c r="Q365" s="55"/>
      <c r="R365" s="55"/>
      <c r="S365" s="55"/>
      <c r="T365" s="55"/>
    </row>
    <row r="366" spans="2:20" s="99" customFormat="1" x14ac:dyDescent="0.25">
      <c r="B366" s="58"/>
      <c r="C366" s="96"/>
      <c r="E366" s="57"/>
      <c r="F366" s="55"/>
      <c r="G366" s="55"/>
      <c r="H366" s="55"/>
      <c r="I366" s="59"/>
      <c r="J366" s="59"/>
      <c r="K366" s="55"/>
      <c r="L366" s="55"/>
      <c r="M366" s="55"/>
      <c r="N366" s="55"/>
      <c r="O366" s="55"/>
      <c r="P366" s="55"/>
      <c r="Q366" s="55"/>
      <c r="R366" s="55"/>
      <c r="S366" s="55"/>
      <c r="T366" s="55"/>
    </row>
    <row r="367" spans="2:20" s="99" customFormat="1" x14ac:dyDescent="0.25">
      <c r="B367" s="58"/>
      <c r="C367" s="96"/>
      <c r="E367" s="57"/>
      <c r="F367" s="55"/>
      <c r="G367" s="55"/>
      <c r="H367" s="55"/>
      <c r="I367" s="59"/>
      <c r="J367" s="59"/>
      <c r="K367" s="55"/>
      <c r="L367" s="55"/>
      <c r="M367" s="55"/>
      <c r="N367" s="55"/>
      <c r="O367" s="55"/>
      <c r="P367" s="55"/>
      <c r="Q367" s="55"/>
      <c r="R367" s="55"/>
      <c r="S367" s="55"/>
      <c r="T367" s="55"/>
    </row>
    <row r="368" spans="2:20" s="99" customFormat="1" x14ac:dyDescent="0.25">
      <c r="B368" s="58"/>
      <c r="C368" s="96"/>
      <c r="E368" s="57"/>
      <c r="F368" s="55"/>
      <c r="G368" s="55"/>
      <c r="H368" s="55"/>
      <c r="I368" s="59"/>
      <c r="J368" s="59"/>
      <c r="K368" s="55"/>
      <c r="L368" s="55"/>
      <c r="M368" s="55"/>
      <c r="N368" s="55"/>
      <c r="O368" s="55"/>
      <c r="P368" s="55"/>
      <c r="Q368" s="55"/>
      <c r="R368" s="55"/>
      <c r="S368" s="55"/>
      <c r="T368" s="55"/>
    </row>
    <row r="369" spans="2:20" s="99" customFormat="1" x14ac:dyDescent="0.25">
      <c r="B369" s="58"/>
      <c r="C369" s="96"/>
      <c r="E369" s="57"/>
      <c r="F369" s="55"/>
      <c r="G369" s="55"/>
      <c r="H369" s="55"/>
      <c r="I369" s="59"/>
      <c r="J369" s="59"/>
      <c r="K369" s="55"/>
      <c r="L369" s="55"/>
      <c r="M369" s="55"/>
      <c r="N369" s="55"/>
      <c r="O369" s="55"/>
      <c r="P369" s="55"/>
      <c r="Q369" s="55"/>
      <c r="R369" s="55"/>
      <c r="S369" s="55"/>
      <c r="T369" s="55"/>
    </row>
    <row r="370" spans="2:20" s="99" customFormat="1" x14ac:dyDescent="0.25">
      <c r="B370" s="58"/>
      <c r="C370" s="96"/>
      <c r="E370" s="57"/>
      <c r="F370" s="55"/>
      <c r="G370" s="55"/>
      <c r="H370" s="55"/>
      <c r="I370" s="59"/>
      <c r="J370" s="59"/>
      <c r="K370" s="55"/>
      <c r="L370" s="55"/>
      <c r="M370" s="55"/>
      <c r="N370" s="55"/>
      <c r="O370" s="55"/>
      <c r="P370" s="55"/>
      <c r="Q370" s="55"/>
      <c r="R370" s="55"/>
      <c r="S370" s="55"/>
      <c r="T370" s="55"/>
    </row>
    <row r="371" spans="2:20" s="99" customFormat="1" x14ac:dyDescent="0.25">
      <c r="B371" s="58"/>
      <c r="C371" s="96"/>
      <c r="E371" s="57"/>
      <c r="F371" s="55"/>
      <c r="G371" s="55"/>
      <c r="H371" s="55"/>
      <c r="I371" s="59"/>
      <c r="J371" s="59"/>
      <c r="K371" s="55"/>
      <c r="L371" s="55"/>
      <c r="M371" s="55"/>
      <c r="N371" s="55"/>
      <c r="O371" s="55"/>
      <c r="P371" s="55"/>
      <c r="Q371" s="55"/>
      <c r="R371" s="55"/>
      <c r="S371" s="55"/>
      <c r="T371" s="55"/>
    </row>
    <row r="372" spans="2:20" s="99" customFormat="1" x14ac:dyDescent="0.25">
      <c r="B372" s="58"/>
      <c r="C372" s="96"/>
      <c r="E372" s="57"/>
      <c r="F372" s="55"/>
      <c r="G372" s="55"/>
      <c r="H372" s="55"/>
      <c r="I372" s="59"/>
      <c r="J372" s="59"/>
      <c r="K372" s="55"/>
      <c r="L372" s="55"/>
      <c r="M372" s="55"/>
      <c r="N372" s="55"/>
      <c r="O372" s="55"/>
      <c r="P372" s="55"/>
      <c r="Q372" s="55"/>
      <c r="R372" s="55"/>
      <c r="S372" s="55"/>
      <c r="T372" s="55"/>
    </row>
    <row r="373" spans="2:20" s="99" customFormat="1" x14ac:dyDescent="0.25">
      <c r="B373" s="58"/>
      <c r="C373" s="96"/>
      <c r="E373" s="57"/>
      <c r="F373" s="55"/>
      <c r="G373" s="55"/>
      <c r="H373" s="55"/>
      <c r="I373" s="59"/>
      <c r="J373" s="59"/>
      <c r="K373" s="55"/>
      <c r="L373" s="55"/>
      <c r="M373" s="55"/>
      <c r="N373" s="55"/>
      <c r="O373" s="55"/>
      <c r="P373" s="55"/>
      <c r="Q373" s="55"/>
      <c r="R373" s="55"/>
      <c r="S373" s="55"/>
      <c r="T373" s="55"/>
    </row>
    <row r="374" spans="2:20" s="99" customFormat="1" x14ac:dyDescent="0.25">
      <c r="B374" s="58"/>
      <c r="C374" s="96"/>
      <c r="E374" s="57"/>
      <c r="F374" s="55"/>
      <c r="G374" s="55"/>
      <c r="H374" s="55"/>
      <c r="I374" s="59"/>
      <c r="J374" s="59"/>
      <c r="K374" s="55"/>
      <c r="L374" s="55"/>
      <c r="M374" s="55"/>
      <c r="N374" s="55"/>
      <c r="O374" s="55"/>
      <c r="P374" s="55"/>
      <c r="Q374" s="55"/>
      <c r="R374" s="55"/>
      <c r="S374" s="55"/>
      <c r="T374" s="55"/>
    </row>
    <row r="375" spans="2:20" s="99" customFormat="1" x14ac:dyDescent="0.25">
      <c r="B375" s="58"/>
      <c r="C375" s="96"/>
      <c r="E375" s="57"/>
      <c r="F375" s="55"/>
      <c r="G375" s="55"/>
      <c r="H375" s="55"/>
      <c r="I375" s="59"/>
      <c r="J375" s="59"/>
      <c r="K375" s="55"/>
      <c r="L375" s="55"/>
      <c r="M375" s="55"/>
      <c r="N375" s="55"/>
      <c r="O375" s="55"/>
      <c r="P375" s="55"/>
      <c r="Q375" s="55"/>
      <c r="R375" s="55"/>
      <c r="S375" s="55"/>
      <c r="T375" s="55"/>
    </row>
    <row r="376" spans="2:20" s="99" customFormat="1" x14ac:dyDescent="0.25">
      <c r="B376" s="58"/>
      <c r="C376" s="96"/>
      <c r="E376" s="57"/>
      <c r="F376" s="55"/>
      <c r="G376" s="55"/>
      <c r="H376" s="55"/>
      <c r="I376" s="59"/>
      <c r="J376" s="59"/>
      <c r="K376" s="55"/>
      <c r="L376" s="55"/>
      <c r="M376" s="55"/>
      <c r="N376" s="55"/>
      <c r="O376" s="55"/>
      <c r="P376" s="55"/>
      <c r="Q376" s="55"/>
      <c r="R376" s="55"/>
      <c r="S376" s="55"/>
      <c r="T376" s="55"/>
    </row>
    <row r="377" spans="2:20" s="99" customFormat="1" x14ac:dyDescent="0.25">
      <c r="B377" s="58"/>
      <c r="C377" s="96"/>
      <c r="E377" s="57"/>
      <c r="F377" s="55"/>
      <c r="G377" s="55"/>
      <c r="H377" s="55"/>
      <c r="I377" s="59"/>
      <c r="J377" s="59"/>
      <c r="K377" s="55"/>
      <c r="L377" s="55"/>
      <c r="M377" s="55"/>
      <c r="N377" s="55"/>
      <c r="O377" s="55"/>
      <c r="P377" s="55"/>
      <c r="Q377" s="55"/>
      <c r="R377" s="55"/>
      <c r="S377" s="55"/>
      <c r="T377" s="55"/>
    </row>
    <row r="378" spans="2:20" s="99" customFormat="1" x14ac:dyDescent="0.25">
      <c r="B378" s="58"/>
      <c r="C378" s="96"/>
      <c r="E378" s="57"/>
      <c r="F378" s="55"/>
      <c r="G378" s="55"/>
      <c r="H378" s="55"/>
      <c r="I378" s="59"/>
      <c r="J378" s="59"/>
      <c r="K378" s="55"/>
      <c r="L378" s="55"/>
      <c r="M378" s="55"/>
      <c r="N378" s="55"/>
      <c r="O378" s="55"/>
      <c r="P378" s="55"/>
      <c r="Q378" s="55"/>
      <c r="R378" s="55"/>
      <c r="S378" s="55"/>
      <c r="T378" s="55"/>
    </row>
    <row r="379" spans="2:20" s="99" customFormat="1" x14ac:dyDescent="0.25">
      <c r="B379" s="58"/>
      <c r="C379" s="96"/>
      <c r="E379" s="57"/>
      <c r="F379" s="55"/>
      <c r="G379" s="55"/>
      <c r="H379" s="55"/>
      <c r="I379" s="59"/>
      <c r="J379" s="59"/>
      <c r="K379" s="55"/>
      <c r="L379" s="55"/>
      <c r="M379" s="55"/>
      <c r="N379" s="55"/>
      <c r="O379" s="55"/>
      <c r="P379" s="55"/>
      <c r="Q379" s="55"/>
      <c r="R379" s="55"/>
      <c r="S379" s="55"/>
      <c r="T379" s="55"/>
    </row>
    <row r="380" spans="2:20" s="99" customFormat="1" x14ac:dyDescent="0.25">
      <c r="B380" s="58"/>
      <c r="C380" s="96"/>
      <c r="E380" s="57"/>
      <c r="F380" s="55"/>
      <c r="G380" s="55"/>
      <c r="H380" s="55"/>
      <c r="I380" s="59"/>
      <c r="J380" s="59"/>
      <c r="K380" s="55"/>
      <c r="L380" s="55"/>
      <c r="M380" s="55"/>
      <c r="N380" s="55"/>
      <c r="O380" s="55"/>
      <c r="P380" s="55"/>
      <c r="Q380" s="55"/>
      <c r="R380" s="55"/>
      <c r="S380" s="55"/>
      <c r="T380" s="55"/>
    </row>
    <row r="381" spans="2:20" s="99" customFormat="1" x14ac:dyDescent="0.25">
      <c r="B381" s="58"/>
      <c r="C381" s="96"/>
      <c r="E381" s="57"/>
      <c r="F381" s="55"/>
      <c r="G381" s="55"/>
      <c r="H381" s="55"/>
      <c r="I381" s="59"/>
      <c r="J381" s="59"/>
      <c r="K381" s="55"/>
      <c r="L381" s="55"/>
      <c r="M381" s="55"/>
      <c r="N381" s="55"/>
      <c r="O381" s="55"/>
      <c r="P381" s="55"/>
      <c r="Q381" s="55"/>
      <c r="R381" s="55"/>
      <c r="S381" s="55"/>
      <c r="T381" s="55"/>
    </row>
    <row r="382" spans="2:20" s="99" customFormat="1" x14ac:dyDescent="0.25">
      <c r="B382" s="58"/>
      <c r="C382" s="96"/>
      <c r="E382" s="57"/>
      <c r="F382" s="55"/>
      <c r="G382" s="55"/>
      <c r="H382" s="55"/>
      <c r="I382" s="59"/>
      <c r="J382" s="59"/>
      <c r="K382" s="55"/>
      <c r="L382" s="55"/>
      <c r="M382" s="55"/>
      <c r="N382" s="55"/>
      <c r="O382" s="55"/>
      <c r="P382" s="55"/>
      <c r="Q382" s="55"/>
      <c r="R382" s="55"/>
      <c r="S382" s="55"/>
      <c r="T382" s="55"/>
    </row>
    <row r="383" spans="2:20" s="99" customFormat="1" x14ac:dyDescent="0.25">
      <c r="B383" s="58"/>
      <c r="C383" s="96"/>
      <c r="E383" s="57"/>
      <c r="F383" s="55"/>
      <c r="G383" s="55"/>
      <c r="H383" s="55"/>
      <c r="I383" s="59"/>
      <c r="J383" s="59"/>
      <c r="K383" s="55"/>
      <c r="L383" s="55"/>
      <c r="M383" s="55"/>
      <c r="N383" s="55"/>
      <c r="O383" s="55"/>
      <c r="P383" s="55"/>
      <c r="Q383" s="55"/>
      <c r="R383" s="55"/>
      <c r="S383" s="55"/>
      <c r="T383" s="55"/>
    </row>
    <row r="384" spans="2:20" s="99" customFormat="1" x14ac:dyDescent="0.25">
      <c r="B384" s="58"/>
      <c r="C384" s="96"/>
      <c r="E384" s="57"/>
      <c r="F384" s="55"/>
      <c r="G384" s="55"/>
      <c r="H384" s="55"/>
      <c r="I384" s="59"/>
      <c r="J384" s="59"/>
      <c r="K384" s="55"/>
      <c r="L384" s="55"/>
      <c r="M384" s="55"/>
      <c r="N384" s="55"/>
      <c r="O384" s="55"/>
      <c r="P384" s="55"/>
      <c r="Q384" s="55"/>
      <c r="R384" s="55"/>
      <c r="S384" s="55"/>
      <c r="T384" s="55"/>
    </row>
    <row r="385" spans="2:20" s="99" customFormat="1" x14ac:dyDescent="0.25">
      <c r="B385" s="58"/>
      <c r="C385" s="96"/>
      <c r="E385" s="57"/>
      <c r="F385" s="55"/>
      <c r="G385" s="55"/>
      <c r="H385" s="55"/>
      <c r="I385" s="59"/>
      <c r="J385" s="59"/>
      <c r="K385" s="55"/>
      <c r="L385" s="55"/>
      <c r="M385" s="55"/>
      <c r="N385" s="55"/>
      <c r="O385" s="55"/>
      <c r="P385" s="55"/>
      <c r="Q385" s="55"/>
      <c r="R385" s="55"/>
      <c r="S385" s="55"/>
      <c r="T385" s="55"/>
    </row>
    <row r="386" spans="2:20" s="99" customFormat="1" x14ac:dyDescent="0.25">
      <c r="B386" s="58"/>
      <c r="C386" s="96"/>
      <c r="E386" s="57"/>
      <c r="F386" s="55"/>
      <c r="G386" s="55"/>
      <c r="H386" s="55"/>
      <c r="I386" s="59"/>
      <c r="J386" s="59"/>
      <c r="K386" s="55"/>
      <c r="L386" s="55"/>
      <c r="M386" s="55"/>
      <c r="N386" s="55"/>
      <c r="O386" s="55"/>
      <c r="P386" s="55"/>
      <c r="Q386" s="55"/>
      <c r="R386" s="55"/>
      <c r="S386" s="55"/>
      <c r="T386" s="55"/>
    </row>
    <row r="387" spans="2:20" s="99" customFormat="1" x14ac:dyDescent="0.25">
      <c r="B387" s="58"/>
      <c r="C387" s="96"/>
      <c r="E387" s="57"/>
      <c r="F387" s="55"/>
      <c r="G387" s="55"/>
      <c r="H387" s="55"/>
      <c r="I387" s="59"/>
      <c r="J387" s="59"/>
      <c r="K387" s="55"/>
      <c r="L387" s="55"/>
      <c r="M387" s="55"/>
      <c r="N387" s="55"/>
      <c r="O387" s="55"/>
      <c r="P387" s="55"/>
      <c r="Q387" s="55"/>
      <c r="R387" s="55"/>
      <c r="S387" s="55"/>
      <c r="T387" s="55"/>
    </row>
    <row r="388" spans="2:20" s="99" customFormat="1" x14ac:dyDescent="0.25">
      <c r="B388" s="58"/>
      <c r="C388" s="96"/>
      <c r="E388" s="57"/>
      <c r="F388" s="55"/>
      <c r="G388" s="55"/>
      <c r="H388" s="55"/>
      <c r="I388" s="59"/>
      <c r="J388" s="59"/>
      <c r="K388" s="55"/>
      <c r="L388" s="55"/>
      <c r="M388" s="55"/>
      <c r="N388" s="55"/>
      <c r="O388" s="55"/>
      <c r="P388" s="55"/>
      <c r="Q388" s="55"/>
      <c r="R388" s="55"/>
      <c r="S388" s="55"/>
      <c r="T388" s="55"/>
    </row>
    <row r="389" spans="2:20" s="99" customFormat="1" x14ac:dyDescent="0.25">
      <c r="B389" s="58"/>
      <c r="C389" s="96"/>
      <c r="E389" s="57"/>
      <c r="F389" s="55"/>
      <c r="G389" s="55"/>
      <c r="H389" s="55"/>
      <c r="I389" s="59"/>
      <c r="J389" s="59"/>
      <c r="K389" s="55"/>
      <c r="L389" s="55"/>
      <c r="M389" s="55"/>
      <c r="N389" s="55"/>
      <c r="O389" s="55"/>
      <c r="P389" s="55"/>
      <c r="Q389" s="55"/>
      <c r="R389" s="55"/>
      <c r="S389" s="55"/>
      <c r="T389" s="55"/>
    </row>
    <row r="390" spans="2:20" s="99" customFormat="1" x14ac:dyDescent="0.25">
      <c r="B390" s="58"/>
      <c r="C390" s="96"/>
      <c r="E390" s="57"/>
      <c r="F390" s="55"/>
      <c r="G390" s="55"/>
      <c r="H390" s="55"/>
      <c r="I390" s="59"/>
      <c r="J390" s="59"/>
      <c r="K390" s="55"/>
      <c r="L390" s="55"/>
      <c r="M390" s="55"/>
      <c r="N390" s="55"/>
      <c r="O390" s="55"/>
      <c r="P390" s="55"/>
      <c r="Q390" s="55"/>
      <c r="R390" s="55"/>
      <c r="S390" s="55"/>
      <c r="T390" s="55"/>
    </row>
    <row r="391" spans="2:20" s="99" customFormat="1" x14ac:dyDescent="0.25">
      <c r="B391" s="58"/>
      <c r="C391" s="96"/>
      <c r="E391" s="57"/>
      <c r="F391" s="55"/>
      <c r="G391" s="55"/>
      <c r="H391" s="55"/>
      <c r="I391" s="59"/>
      <c r="J391" s="59"/>
      <c r="K391" s="55"/>
      <c r="L391" s="55"/>
      <c r="M391" s="55"/>
      <c r="N391" s="55"/>
      <c r="O391" s="55"/>
      <c r="P391" s="55"/>
      <c r="Q391" s="55"/>
      <c r="R391" s="55"/>
      <c r="S391" s="55"/>
      <c r="T391" s="55"/>
    </row>
    <row r="392" spans="2:20" s="99" customFormat="1" x14ac:dyDescent="0.25">
      <c r="B392" s="58"/>
      <c r="C392" s="96"/>
      <c r="E392" s="57"/>
      <c r="F392" s="55"/>
      <c r="G392" s="55"/>
      <c r="H392" s="55"/>
      <c r="I392" s="59"/>
      <c r="J392" s="59"/>
      <c r="K392" s="55"/>
      <c r="L392" s="55"/>
      <c r="M392" s="55"/>
      <c r="N392" s="55"/>
      <c r="O392" s="55"/>
      <c r="P392" s="55"/>
      <c r="Q392" s="55"/>
      <c r="R392" s="55"/>
      <c r="S392" s="55"/>
      <c r="T392" s="55"/>
    </row>
    <row r="393" spans="2:20" s="99" customFormat="1" x14ac:dyDescent="0.25">
      <c r="B393" s="58"/>
      <c r="C393" s="96"/>
      <c r="E393" s="57"/>
      <c r="F393" s="55"/>
      <c r="G393" s="55"/>
      <c r="H393" s="55"/>
      <c r="I393" s="59"/>
      <c r="J393" s="59"/>
      <c r="K393" s="55"/>
      <c r="L393" s="55"/>
      <c r="M393" s="55"/>
      <c r="N393" s="55"/>
      <c r="O393" s="55"/>
      <c r="P393" s="55"/>
      <c r="Q393" s="55"/>
      <c r="R393" s="55"/>
      <c r="S393" s="55"/>
      <c r="T393" s="55"/>
    </row>
    <row r="394" spans="2:20" s="99" customFormat="1" x14ac:dyDescent="0.25">
      <c r="B394" s="58"/>
      <c r="C394" s="96"/>
      <c r="E394" s="57"/>
      <c r="F394" s="55"/>
      <c r="G394" s="55"/>
      <c r="H394" s="55"/>
      <c r="I394" s="59"/>
      <c r="J394" s="59"/>
      <c r="K394" s="55"/>
      <c r="L394" s="55"/>
      <c r="M394" s="55"/>
      <c r="N394" s="55"/>
      <c r="O394" s="55"/>
      <c r="P394" s="55"/>
      <c r="Q394" s="55"/>
      <c r="R394" s="55"/>
      <c r="S394" s="55"/>
      <c r="T394" s="55"/>
    </row>
    <row r="395" spans="2:20" s="99" customFormat="1" x14ac:dyDescent="0.25">
      <c r="B395" s="58"/>
      <c r="C395" s="96"/>
      <c r="E395" s="57"/>
      <c r="F395" s="55"/>
      <c r="G395" s="55"/>
      <c r="H395" s="55"/>
      <c r="I395" s="59"/>
      <c r="J395" s="59"/>
      <c r="K395" s="55"/>
      <c r="L395" s="55"/>
      <c r="M395" s="55"/>
      <c r="N395" s="55"/>
      <c r="O395" s="55"/>
      <c r="P395" s="55"/>
      <c r="Q395" s="55"/>
      <c r="R395" s="55"/>
      <c r="S395" s="55"/>
      <c r="T395" s="55"/>
    </row>
    <row r="396" spans="2:20" s="99" customFormat="1" x14ac:dyDescent="0.25">
      <c r="B396" s="58"/>
      <c r="C396" s="96"/>
      <c r="E396" s="57"/>
      <c r="F396" s="55"/>
      <c r="G396" s="55"/>
      <c r="H396" s="55"/>
      <c r="I396" s="59"/>
      <c r="J396" s="59"/>
      <c r="K396" s="55"/>
      <c r="L396" s="55"/>
      <c r="M396" s="55"/>
      <c r="N396" s="55"/>
      <c r="O396" s="55"/>
      <c r="P396" s="55"/>
      <c r="Q396" s="55"/>
      <c r="R396" s="55"/>
      <c r="S396" s="55"/>
      <c r="T396" s="55"/>
    </row>
    <row r="397" spans="2:20" s="99" customFormat="1" x14ac:dyDescent="0.25">
      <c r="B397" s="58"/>
      <c r="C397" s="96"/>
      <c r="E397" s="57"/>
      <c r="F397" s="55"/>
      <c r="G397" s="55"/>
      <c r="H397" s="55"/>
      <c r="I397" s="59"/>
      <c r="J397" s="59"/>
      <c r="K397" s="55"/>
      <c r="L397" s="55"/>
      <c r="M397" s="55"/>
      <c r="N397" s="55"/>
      <c r="O397" s="55"/>
      <c r="P397" s="55"/>
      <c r="Q397" s="55"/>
      <c r="R397" s="55"/>
      <c r="S397" s="55"/>
      <c r="T397" s="55"/>
    </row>
    <row r="398" spans="2:20" s="99" customFormat="1" x14ac:dyDescent="0.25">
      <c r="B398" s="58"/>
      <c r="C398" s="96"/>
      <c r="E398" s="57"/>
      <c r="F398" s="55"/>
      <c r="G398" s="55"/>
      <c r="H398" s="55"/>
      <c r="I398" s="59"/>
      <c r="J398" s="59"/>
      <c r="K398" s="55"/>
      <c r="L398" s="55"/>
      <c r="M398" s="55"/>
      <c r="N398" s="55"/>
      <c r="O398" s="55"/>
      <c r="P398" s="55"/>
      <c r="Q398" s="55"/>
      <c r="R398" s="55"/>
      <c r="S398" s="55"/>
      <c r="T398" s="55"/>
    </row>
    <row r="399" spans="2:20" s="99" customFormat="1" x14ac:dyDescent="0.25">
      <c r="B399" s="58"/>
      <c r="C399" s="96"/>
      <c r="E399" s="57"/>
      <c r="F399" s="55"/>
      <c r="G399" s="55"/>
      <c r="H399" s="55"/>
      <c r="I399" s="59"/>
      <c r="J399" s="59"/>
      <c r="K399" s="55"/>
      <c r="L399" s="55"/>
      <c r="M399" s="55"/>
      <c r="N399" s="55"/>
      <c r="O399" s="55"/>
      <c r="P399" s="55"/>
      <c r="Q399" s="55"/>
      <c r="R399" s="55"/>
      <c r="S399" s="55"/>
      <c r="T399" s="55"/>
    </row>
    <row r="400" spans="2:20" s="99" customFormat="1" x14ac:dyDescent="0.25">
      <c r="B400" s="58"/>
      <c r="C400" s="96"/>
      <c r="E400" s="57"/>
      <c r="F400" s="55"/>
      <c r="G400" s="55"/>
      <c r="H400" s="55"/>
      <c r="I400" s="59"/>
      <c r="J400" s="59"/>
      <c r="K400" s="55"/>
      <c r="L400" s="55"/>
      <c r="M400" s="55"/>
      <c r="N400" s="55"/>
      <c r="O400" s="55"/>
      <c r="P400" s="55"/>
      <c r="Q400" s="55"/>
      <c r="R400" s="55"/>
      <c r="S400" s="55"/>
      <c r="T400" s="55"/>
    </row>
    <row r="401" spans="2:20" s="99" customFormat="1" x14ac:dyDescent="0.25">
      <c r="B401" s="58"/>
      <c r="C401" s="96"/>
      <c r="E401" s="57"/>
      <c r="F401" s="55"/>
      <c r="G401" s="55"/>
      <c r="H401" s="55"/>
      <c r="I401" s="59"/>
      <c r="J401" s="59"/>
      <c r="K401" s="55"/>
      <c r="L401" s="55"/>
      <c r="M401" s="55"/>
      <c r="N401" s="55"/>
      <c r="O401" s="55"/>
      <c r="P401" s="55"/>
      <c r="Q401" s="55"/>
      <c r="R401" s="55"/>
      <c r="S401" s="55"/>
      <c r="T401" s="55"/>
    </row>
    <row r="402" spans="2:20" s="99" customFormat="1" x14ac:dyDescent="0.25">
      <c r="B402" s="58"/>
      <c r="C402" s="96"/>
      <c r="E402" s="57"/>
      <c r="F402" s="55"/>
      <c r="G402" s="55"/>
      <c r="H402" s="55"/>
      <c r="I402" s="59"/>
      <c r="J402" s="59"/>
      <c r="K402" s="55"/>
      <c r="L402" s="55"/>
      <c r="M402" s="55"/>
      <c r="N402" s="55"/>
      <c r="O402" s="55"/>
      <c r="P402" s="55"/>
      <c r="Q402" s="55"/>
      <c r="R402" s="55"/>
      <c r="S402" s="55"/>
      <c r="T402" s="55"/>
    </row>
    <row r="403" spans="2:20" s="99" customFormat="1" x14ac:dyDescent="0.25">
      <c r="B403" s="58"/>
      <c r="C403" s="96"/>
      <c r="E403" s="57"/>
      <c r="F403" s="55"/>
      <c r="G403" s="55"/>
      <c r="H403" s="55"/>
      <c r="I403" s="59"/>
      <c r="J403" s="59"/>
      <c r="K403" s="55"/>
      <c r="L403" s="55"/>
      <c r="M403" s="55"/>
      <c r="N403" s="55"/>
      <c r="O403" s="55"/>
      <c r="P403" s="55"/>
      <c r="Q403" s="55"/>
      <c r="R403" s="55"/>
      <c r="S403" s="55"/>
      <c r="T403" s="55"/>
    </row>
    <row r="404" spans="2:20" s="99" customFormat="1" x14ac:dyDescent="0.25">
      <c r="B404" s="58"/>
      <c r="C404" s="96"/>
      <c r="E404" s="57"/>
      <c r="F404" s="55"/>
      <c r="G404" s="55"/>
      <c r="H404" s="55"/>
      <c r="I404" s="59"/>
      <c r="J404" s="59"/>
      <c r="K404" s="55"/>
      <c r="L404" s="55"/>
      <c r="M404" s="55"/>
      <c r="N404" s="55"/>
      <c r="O404" s="55"/>
      <c r="P404" s="55"/>
      <c r="Q404" s="55"/>
      <c r="R404" s="55"/>
      <c r="S404" s="55"/>
      <c r="T404" s="55"/>
    </row>
    <row r="405" spans="2:20" s="99" customFormat="1" x14ac:dyDescent="0.25">
      <c r="B405" s="58"/>
      <c r="C405" s="96"/>
      <c r="E405" s="57"/>
      <c r="F405" s="55"/>
      <c r="G405" s="55"/>
      <c r="H405" s="55"/>
      <c r="I405" s="59"/>
      <c r="J405" s="59"/>
      <c r="K405" s="55"/>
      <c r="L405" s="55"/>
      <c r="M405" s="55"/>
      <c r="N405" s="55"/>
      <c r="O405" s="55"/>
      <c r="P405" s="55"/>
      <c r="Q405" s="55"/>
      <c r="R405" s="55"/>
      <c r="S405" s="55"/>
      <c r="T405" s="55"/>
    </row>
    <row r="406" spans="2:20" s="99" customFormat="1" x14ac:dyDescent="0.25">
      <c r="B406" s="58"/>
      <c r="C406" s="96"/>
      <c r="E406" s="57"/>
      <c r="F406" s="55"/>
      <c r="G406" s="55"/>
      <c r="H406" s="55"/>
      <c r="I406" s="59"/>
      <c r="J406" s="59"/>
      <c r="K406" s="55"/>
      <c r="L406" s="55"/>
      <c r="M406" s="55"/>
      <c r="N406" s="55"/>
      <c r="O406" s="55"/>
      <c r="P406" s="55"/>
      <c r="Q406" s="55"/>
      <c r="R406" s="55"/>
      <c r="S406" s="55"/>
      <c r="T406" s="55"/>
    </row>
    <row r="407" spans="2:20" s="99" customFormat="1" x14ac:dyDescent="0.25">
      <c r="B407" s="58"/>
      <c r="C407" s="96"/>
      <c r="E407" s="57"/>
      <c r="F407" s="55"/>
      <c r="G407" s="55"/>
      <c r="H407" s="55"/>
      <c r="I407" s="59"/>
      <c r="J407" s="59"/>
      <c r="K407" s="55"/>
      <c r="L407" s="55"/>
      <c r="M407" s="55"/>
      <c r="N407" s="55"/>
      <c r="O407" s="55"/>
      <c r="P407" s="55"/>
      <c r="Q407" s="55"/>
      <c r="R407" s="55"/>
      <c r="S407" s="55"/>
      <c r="T407" s="55"/>
    </row>
    <row r="408" spans="2:20" s="99" customFormat="1" x14ac:dyDescent="0.25">
      <c r="B408" s="58"/>
      <c r="C408" s="96"/>
      <c r="E408" s="57"/>
      <c r="F408" s="55"/>
      <c r="G408" s="55"/>
      <c r="H408" s="55"/>
      <c r="I408" s="59"/>
      <c r="J408" s="59"/>
      <c r="K408" s="55"/>
      <c r="L408" s="55"/>
      <c r="M408" s="55"/>
      <c r="N408" s="55"/>
      <c r="O408" s="55"/>
      <c r="P408" s="55"/>
      <c r="Q408" s="55"/>
      <c r="R408" s="55"/>
      <c r="S408" s="55"/>
      <c r="T408" s="55"/>
    </row>
    <row r="409" spans="2:20" s="99" customFormat="1" x14ac:dyDescent="0.25">
      <c r="B409" s="58"/>
      <c r="C409" s="96"/>
      <c r="E409" s="57"/>
      <c r="F409" s="55"/>
      <c r="G409" s="55"/>
      <c r="H409" s="55"/>
      <c r="I409" s="59"/>
      <c r="J409" s="59"/>
      <c r="K409" s="55"/>
      <c r="L409" s="55"/>
      <c r="M409" s="55"/>
      <c r="N409" s="55"/>
      <c r="O409" s="55"/>
      <c r="P409" s="55"/>
      <c r="Q409" s="55"/>
      <c r="R409" s="55"/>
      <c r="S409" s="55"/>
      <c r="T409" s="55"/>
    </row>
    <row r="410" spans="2:20" s="99" customFormat="1" x14ac:dyDescent="0.25">
      <c r="B410" s="58"/>
      <c r="C410" s="96"/>
      <c r="E410" s="57"/>
      <c r="F410" s="55"/>
      <c r="G410" s="55"/>
      <c r="H410" s="55"/>
      <c r="I410" s="59"/>
      <c r="J410" s="59"/>
      <c r="K410" s="55"/>
      <c r="L410" s="55"/>
      <c r="M410" s="55"/>
      <c r="N410" s="55"/>
      <c r="O410" s="55"/>
      <c r="P410" s="55"/>
      <c r="Q410" s="55"/>
      <c r="R410" s="55"/>
      <c r="S410" s="55"/>
      <c r="T410" s="55"/>
    </row>
    <row r="411" spans="2:20" s="99" customFormat="1" x14ac:dyDescent="0.25">
      <c r="B411" s="58"/>
      <c r="C411" s="96"/>
      <c r="E411" s="57"/>
      <c r="F411" s="55"/>
      <c r="G411" s="55"/>
      <c r="H411" s="55"/>
      <c r="I411" s="59"/>
      <c r="J411" s="59"/>
      <c r="K411" s="55"/>
      <c r="L411" s="55"/>
      <c r="M411" s="55"/>
      <c r="N411" s="55"/>
      <c r="O411" s="55"/>
      <c r="P411" s="55"/>
      <c r="Q411" s="55"/>
      <c r="R411" s="55"/>
      <c r="S411" s="55"/>
      <c r="T411" s="55"/>
    </row>
    <row r="412" spans="2:20" s="99" customFormat="1" x14ac:dyDescent="0.25">
      <c r="B412" s="58"/>
      <c r="C412" s="96"/>
      <c r="E412" s="57"/>
      <c r="F412" s="55"/>
      <c r="G412" s="55"/>
      <c r="H412" s="55"/>
      <c r="I412" s="59"/>
      <c r="J412" s="59"/>
      <c r="K412" s="55"/>
      <c r="L412" s="55"/>
      <c r="M412" s="55"/>
      <c r="N412" s="55"/>
      <c r="O412" s="55"/>
      <c r="P412" s="55"/>
      <c r="Q412" s="55"/>
      <c r="R412" s="55"/>
      <c r="S412" s="55"/>
      <c r="T412" s="55"/>
    </row>
    <row r="413" spans="2:20" s="99" customFormat="1" x14ac:dyDescent="0.25">
      <c r="B413" s="58"/>
      <c r="C413" s="96"/>
      <c r="E413" s="57"/>
      <c r="F413" s="55"/>
      <c r="G413" s="55"/>
      <c r="H413" s="55"/>
      <c r="I413" s="59"/>
      <c r="J413" s="59"/>
      <c r="K413" s="55"/>
      <c r="L413" s="55"/>
      <c r="M413" s="55"/>
      <c r="N413" s="55"/>
      <c r="O413" s="55"/>
      <c r="P413" s="55"/>
      <c r="Q413" s="55"/>
      <c r="R413" s="55"/>
      <c r="S413" s="55"/>
      <c r="T413" s="55"/>
    </row>
    <row r="414" spans="2:20" s="99" customFormat="1" x14ac:dyDescent="0.25">
      <c r="B414" s="58"/>
      <c r="C414" s="96"/>
      <c r="E414" s="57"/>
      <c r="F414" s="55"/>
      <c r="G414" s="55"/>
      <c r="H414" s="55"/>
      <c r="I414" s="59"/>
      <c r="J414" s="59"/>
      <c r="K414" s="55"/>
      <c r="L414" s="55"/>
      <c r="M414" s="55"/>
      <c r="N414" s="55"/>
      <c r="O414" s="55"/>
      <c r="P414" s="55"/>
      <c r="Q414" s="55"/>
      <c r="R414" s="55"/>
      <c r="S414" s="55"/>
      <c r="T414" s="55"/>
    </row>
    <row r="415" spans="2:20" s="99" customFormat="1" x14ac:dyDescent="0.25">
      <c r="B415" s="58"/>
      <c r="C415" s="96"/>
      <c r="E415" s="57"/>
      <c r="F415" s="55"/>
      <c r="G415" s="55"/>
      <c r="H415" s="55"/>
      <c r="I415" s="59"/>
      <c r="J415" s="59"/>
      <c r="K415" s="55"/>
      <c r="L415" s="55"/>
      <c r="M415" s="55"/>
      <c r="N415" s="55"/>
      <c r="O415" s="55"/>
      <c r="P415" s="55"/>
      <c r="Q415" s="55"/>
      <c r="R415" s="55"/>
      <c r="S415" s="55"/>
      <c r="T415" s="55"/>
    </row>
    <row r="416" spans="2:20" s="99" customFormat="1" x14ac:dyDescent="0.25">
      <c r="B416" s="58"/>
      <c r="C416" s="96"/>
      <c r="E416" s="57"/>
      <c r="F416" s="55"/>
      <c r="G416" s="55"/>
      <c r="H416" s="55"/>
      <c r="I416" s="59"/>
      <c r="J416" s="59"/>
      <c r="K416" s="55"/>
      <c r="L416" s="55"/>
      <c r="M416" s="55"/>
      <c r="N416" s="55"/>
      <c r="O416" s="55"/>
      <c r="P416" s="55"/>
      <c r="Q416" s="55"/>
      <c r="R416" s="55"/>
      <c r="S416" s="55"/>
      <c r="T416" s="55"/>
    </row>
    <row r="417" spans="2:20" s="99" customFormat="1" x14ac:dyDescent="0.25">
      <c r="B417" s="58"/>
      <c r="C417" s="96"/>
      <c r="E417" s="57"/>
      <c r="F417" s="55"/>
      <c r="G417" s="55"/>
      <c r="H417" s="55"/>
      <c r="I417" s="59"/>
      <c r="J417" s="59"/>
      <c r="K417" s="55"/>
      <c r="L417" s="55"/>
      <c r="M417" s="55"/>
      <c r="N417" s="55"/>
      <c r="O417" s="55"/>
      <c r="P417" s="55"/>
      <c r="Q417" s="55"/>
      <c r="R417" s="55"/>
      <c r="S417" s="55"/>
      <c r="T417" s="55"/>
    </row>
    <row r="418" spans="2:20" s="99" customFormat="1" x14ac:dyDescent="0.25">
      <c r="B418" s="58"/>
      <c r="C418" s="96"/>
      <c r="E418" s="57"/>
      <c r="F418" s="55"/>
      <c r="G418" s="55"/>
      <c r="H418" s="55"/>
      <c r="I418" s="59"/>
      <c r="J418" s="59"/>
      <c r="K418" s="55"/>
      <c r="L418" s="55"/>
      <c r="M418" s="55"/>
      <c r="N418" s="55"/>
      <c r="O418" s="55"/>
      <c r="P418" s="55"/>
      <c r="Q418" s="55"/>
      <c r="R418" s="55"/>
      <c r="S418" s="55"/>
      <c r="T418" s="55"/>
    </row>
    <row r="419" spans="2:20" s="99" customFormat="1" x14ac:dyDescent="0.25">
      <c r="B419" s="58"/>
      <c r="C419" s="96"/>
      <c r="E419" s="57"/>
      <c r="F419" s="55"/>
      <c r="G419" s="55"/>
      <c r="H419" s="55"/>
      <c r="I419" s="59"/>
      <c r="J419" s="59"/>
      <c r="K419" s="55"/>
      <c r="L419" s="55"/>
      <c r="M419" s="55"/>
      <c r="N419" s="55"/>
      <c r="O419" s="55"/>
      <c r="P419" s="55"/>
      <c r="Q419" s="55"/>
      <c r="R419" s="55"/>
      <c r="S419" s="55"/>
      <c r="T419" s="55"/>
    </row>
    <row r="420" spans="2:20" s="99" customFormat="1" x14ac:dyDescent="0.25">
      <c r="B420" s="58"/>
      <c r="C420" s="96"/>
      <c r="E420" s="57"/>
      <c r="F420" s="55"/>
      <c r="G420" s="55"/>
      <c r="H420" s="55"/>
      <c r="I420" s="59"/>
      <c r="J420" s="59"/>
      <c r="K420" s="55"/>
      <c r="L420" s="55"/>
      <c r="M420" s="55"/>
      <c r="N420" s="55"/>
      <c r="O420" s="55"/>
      <c r="P420" s="55"/>
      <c r="Q420" s="55"/>
      <c r="R420" s="55"/>
      <c r="S420" s="55"/>
      <c r="T420" s="55"/>
    </row>
    <row r="421" spans="2:20" s="99" customFormat="1" x14ac:dyDescent="0.25">
      <c r="B421" s="58"/>
      <c r="C421" s="96"/>
      <c r="E421" s="57"/>
      <c r="F421" s="55"/>
      <c r="G421" s="55"/>
      <c r="H421" s="55"/>
      <c r="I421" s="59"/>
      <c r="J421" s="59"/>
      <c r="K421" s="55"/>
      <c r="L421" s="55"/>
      <c r="M421" s="55"/>
      <c r="N421" s="55"/>
      <c r="O421" s="55"/>
      <c r="P421" s="55"/>
      <c r="Q421" s="55"/>
      <c r="R421" s="55"/>
      <c r="S421" s="55"/>
      <c r="T421" s="55"/>
    </row>
    <row r="422" spans="2:20" s="99" customFormat="1" x14ac:dyDescent="0.25">
      <c r="B422" s="58"/>
      <c r="C422" s="96"/>
      <c r="E422" s="57"/>
      <c r="F422" s="55"/>
      <c r="G422" s="55"/>
      <c r="H422" s="55"/>
      <c r="I422" s="59"/>
      <c r="J422" s="59"/>
      <c r="K422" s="55"/>
      <c r="L422" s="55"/>
      <c r="M422" s="55"/>
      <c r="N422" s="55"/>
      <c r="O422" s="55"/>
      <c r="P422" s="55"/>
      <c r="Q422" s="55"/>
      <c r="R422" s="55"/>
      <c r="S422" s="55"/>
      <c r="T422" s="55"/>
    </row>
    <row r="423" spans="2:20" s="99" customFormat="1" x14ac:dyDescent="0.25">
      <c r="B423" s="58"/>
      <c r="C423" s="96"/>
      <c r="E423" s="57"/>
      <c r="F423" s="55"/>
      <c r="G423" s="55"/>
      <c r="H423" s="55"/>
      <c r="I423" s="59"/>
      <c r="J423" s="59"/>
      <c r="K423" s="55"/>
      <c r="L423" s="55"/>
      <c r="M423" s="55"/>
      <c r="N423" s="55"/>
      <c r="O423" s="55"/>
      <c r="P423" s="55"/>
      <c r="Q423" s="55"/>
      <c r="R423" s="55"/>
      <c r="S423" s="55"/>
      <c r="T423" s="55"/>
    </row>
    <row r="424" spans="2:20" s="99" customFormat="1" x14ac:dyDescent="0.25">
      <c r="B424" s="58"/>
      <c r="C424" s="96"/>
      <c r="E424" s="57"/>
      <c r="F424" s="55"/>
      <c r="G424" s="55"/>
      <c r="H424" s="55"/>
      <c r="I424" s="59"/>
      <c r="J424" s="59"/>
      <c r="K424" s="55"/>
      <c r="L424" s="55"/>
      <c r="M424" s="55"/>
      <c r="N424" s="55"/>
      <c r="O424" s="55"/>
      <c r="P424" s="55"/>
      <c r="Q424" s="55"/>
      <c r="R424" s="55"/>
      <c r="S424" s="55"/>
      <c r="T424" s="55"/>
    </row>
    <row r="425" spans="2:20" s="99" customFormat="1" x14ac:dyDescent="0.25">
      <c r="B425" s="58"/>
      <c r="C425" s="96"/>
      <c r="E425" s="57"/>
      <c r="F425" s="55"/>
      <c r="G425" s="55"/>
      <c r="H425" s="55"/>
      <c r="I425" s="59"/>
      <c r="J425" s="59"/>
      <c r="K425" s="55"/>
      <c r="L425" s="55"/>
      <c r="M425" s="55"/>
      <c r="N425" s="55"/>
      <c r="O425" s="55"/>
      <c r="P425" s="55"/>
      <c r="Q425" s="55"/>
      <c r="R425" s="55"/>
      <c r="S425" s="55"/>
      <c r="T425" s="55"/>
    </row>
    <row r="426" spans="2:20" s="99" customFormat="1" x14ac:dyDescent="0.25">
      <c r="B426" s="58"/>
      <c r="C426" s="96"/>
      <c r="E426" s="57"/>
      <c r="F426" s="55"/>
      <c r="G426" s="55"/>
      <c r="H426" s="55"/>
      <c r="I426" s="59"/>
      <c r="J426" s="59"/>
      <c r="K426" s="55"/>
      <c r="L426" s="55"/>
      <c r="M426" s="55"/>
      <c r="N426" s="55"/>
      <c r="O426" s="55"/>
      <c r="P426" s="55"/>
      <c r="Q426" s="55"/>
      <c r="R426" s="55"/>
      <c r="S426" s="55"/>
      <c r="T426" s="55"/>
    </row>
    <row r="427" spans="2:20" s="99" customFormat="1" x14ac:dyDescent="0.25">
      <c r="B427" s="58"/>
      <c r="C427" s="96"/>
      <c r="E427" s="57"/>
      <c r="F427" s="55"/>
      <c r="G427" s="55"/>
      <c r="H427" s="55"/>
      <c r="I427" s="59"/>
      <c r="J427" s="59"/>
      <c r="K427" s="55"/>
      <c r="L427" s="55"/>
      <c r="M427" s="55"/>
      <c r="N427" s="55"/>
      <c r="O427" s="55"/>
      <c r="P427" s="55"/>
      <c r="Q427" s="55"/>
      <c r="R427" s="55"/>
      <c r="S427" s="55"/>
      <c r="T427" s="55"/>
    </row>
    <row r="428" spans="2:20" s="99" customFormat="1" x14ac:dyDescent="0.25">
      <c r="B428" s="58"/>
      <c r="C428" s="96"/>
      <c r="E428" s="57"/>
      <c r="F428" s="55"/>
      <c r="G428" s="55"/>
      <c r="H428" s="55"/>
      <c r="I428" s="59"/>
      <c r="J428" s="59"/>
      <c r="K428" s="55"/>
      <c r="L428" s="55"/>
      <c r="M428" s="55"/>
      <c r="N428" s="55"/>
      <c r="O428" s="55"/>
      <c r="P428" s="55"/>
      <c r="Q428" s="55"/>
      <c r="R428" s="55"/>
      <c r="S428" s="55"/>
      <c r="T428" s="55"/>
    </row>
    <row r="429" spans="2:20" s="99" customFormat="1" x14ac:dyDescent="0.25">
      <c r="B429" s="58"/>
      <c r="C429" s="96"/>
      <c r="E429" s="57"/>
      <c r="F429" s="55"/>
      <c r="G429" s="55"/>
      <c r="H429" s="55"/>
      <c r="I429" s="59"/>
      <c r="J429" s="59"/>
      <c r="K429" s="55"/>
      <c r="L429" s="55"/>
      <c r="M429" s="55"/>
      <c r="N429" s="55"/>
      <c r="O429" s="55"/>
      <c r="P429" s="55"/>
      <c r="Q429" s="55"/>
      <c r="R429" s="55"/>
      <c r="S429" s="55"/>
      <c r="T429" s="55"/>
    </row>
    <row r="430" spans="2:20" s="99" customFormat="1" x14ac:dyDescent="0.25">
      <c r="B430" s="58"/>
      <c r="C430" s="96"/>
      <c r="E430" s="57"/>
      <c r="F430" s="55"/>
      <c r="G430" s="55"/>
      <c r="H430" s="55"/>
      <c r="I430" s="59"/>
      <c r="J430" s="59"/>
      <c r="K430" s="55"/>
      <c r="L430" s="55"/>
      <c r="M430" s="55"/>
      <c r="N430" s="55"/>
      <c r="O430" s="55"/>
      <c r="P430" s="55"/>
      <c r="Q430" s="55"/>
      <c r="R430" s="55"/>
      <c r="S430" s="55"/>
      <c r="T430" s="55"/>
    </row>
    <row r="431" spans="2:20" s="99" customFormat="1" x14ac:dyDescent="0.25">
      <c r="B431" s="58"/>
      <c r="C431" s="96"/>
      <c r="E431" s="57"/>
      <c r="F431" s="55"/>
      <c r="G431" s="55"/>
      <c r="H431" s="55"/>
      <c r="I431" s="59"/>
      <c r="J431" s="59"/>
      <c r="K431" s="55"/>
      <c r="L431" s="55"/>
      <c r="M431" s="55"/>
      <c r="N431" s="55"/>
      <c r="O431" s="55"/>
      <c r="P431" s="55"/>
      <c r="Q431" s="55"/>
      <c r="R431" s="55"/>
      <c r="S431" s="55"/>
      <c r="T431" s="55"/>
    </row>
    <row r="432" spans="2:20" s="99" customFormat="1" x14ac:dyDescent="0.25">
      <c r="B432" s="58"/>
      <c r="C432" s="96"/>
      <c r="E432" s="57"/>
      <c r="F432" s="55"/>
      <c r="G432" s="55"/>
      <c r="H432" s="55"/>
      <c r="I432" s="59"/>
      <c r="J432" s="59"/>
      <c r="K432" s="55"/>
      <c r="L432" s="55"/>
      <c r="M432" s="55"/>
      <c r="N432" s="55"/>
      <c r="O432" s="55"/>
      <c r="P432" s="55"/>
      <c r="Q432" s="55"/>
      <c r="R432" s="55"/>
      <c r="S432" s="55"/>
      <c r="T432" s="55"/>
    </row>
    <row r="433" spans="2:20" s="99" customFormat="1" x14ac:dyDescent="0.25">
      <c r="B433" s="58"/>
      <c r="C433" s="96"/>
      <c r="E433" s="57"/>
      <c r="F433" s="55"/>
      <c r="G433" s="55"/>
      <c r="H433" s="55"/>
      <c r="I433" s="59"/>
      <c r="J433" s="59"/>
      <c r="K433" s="55"/>
      <c r="L433" s="55"/>
      <c r="M433" s="55"/>
      <c r="N433" s="55"/>
      <c r="O433" s="55"/>
      <c r="P433" s="55"/>
      <c r="Q433" s="55"/>
      <c r="R433" s="55"/>
      <c r="S433" s="55"/>
      <c r="T433" s="55"/>
    </row>
    <row r="434" spans="2:20" s="99" customFormat="1" x14ac:dyDescent="0.25">
      <c r="B434" s="58"/>
      <c r="C434" s="96"/>
      <c r="E434" s="57"/>
      <c r="F434" s="55"/>
      <c r="G434" s="55"/>
      <c r="H434" s="55"/>
      <c r="I434" s="59"/>
      <c r="J434" s="59"/>
      <c r="K434" s="55"/>
      <c r="L434" s="55"/>
      <c r="M434" s="55"/>
      <c r="N434" s="55"/>
      <c r="O434" s="55"/>
      <c r="P434" s="55"/>
      <c r="Q434" s="55"/>
      <c r="R434" s="55"/>
      <c r="S434" s="55"/>
      <c r="T434" s="55"/>
    </row>
    <row r="435" spans="2:20" s="99" customFormat="1" x14ac:dyDescent="0.25">
      <c r="B435" s="58"/>
      <c r="C435" s="96"/>
      <c r="E435" s="57"/>
      <c r="F435" s="55"/>
      <c r="G435" s="55"/>
      <c r="H435" s="55"/>
      <c r="I435" s="59"/>
      <c r="J435" s="59"/>
      <c r="K435" s="55"/>
      <c r="L435" s="55"/>
      <c r="M435" s="55"/>
      <c r="N435" s="55"/>
      <c r="O435" s="55"/>
      <c r="P435" s="55"/>
      <c r="Q435" s="55"/>
      <c r="R435" s="55"/>
      <c r="S435" s="55"/>
      <c r="T435" s="55"/>
    </row>
    <row r="436" spans="2:20" s="99" customFormat="1" x14ac:dyDescent="0.25">
      <c r="B436" s="58"/>
      <c r="C436" s="96"/>
      <c r="E436" s="57"/>
      <c r="F436" s="55"/>
      <c r="G436" s="55"/>
      <c r="H436" s="55"/>
      <c r="I436" s="59"/>
      <c r="J436" s="59"/>
      <c r="K436" s="55"/>
      <c r="L436" s="55"/>
      <c r="M436" s="55"/>
      <c r="N436" s="55"/>
      <c r="O436" s="55"/>
      <c r="P436" s="55"/>
      <c r="Q436" s="55"/>
      <c r="R436" s="55"/>
      <c r="S436" s="55"/>
      <c r="T436" s="55"/>
    </row>
    <row r="437" spans="2:20" s="99" customFormat="1" x14ac:dyDescent="0.25">
      <c r="B437" s="58"/>
      <c r="C437" s="96"/>
      <c r="E437" s="57"/>
      <c r="F437" s="55"/>
      <c r="G437" s="55"/>
      <c r="H437" s="55"/>
      <c r="I437" s="59"/>
      <c r="J437" s="59"/>
      <c r="K437" s="55"/>
      <c r="L437" s="55"/>
      <c r="M437" s="55"/>
      <c r="N437" s="55"/>
      <c r="O437" s="55"/>
      <c r="P437" s="55"/>
      <c r="Q437" s="55"/>
      <c r="R437" s="55"/>
      <c r="S437" s="55"/>
      <c r="T437" s="55"/>
    </row>
    <row r="438" spans="2:20" s="99" customFormat="1" x14ac:dyDescent="0.25">
      <c r="B438" s="58"/>
      <c r="C438" s="96"/>
      <c r="E438" s="57"/>
      <c r="F438" s="55"/>
      <c r="G438" s="55"/>
      <c r="H438" s="55"/>
      <c r="I438" s="59"/>
      <c r="J438" s="59"/>
      <c r="K438" s="55"/>
      <c r="L438" s="55"/>
      <c r="M438" s="55"/>
      <c r="N438" s="55"/>
      <c r="O438" s="55"/>
      <c r="P438" s="55"/>
      <c r="Q438" s="55"/>
      <c r="R438" s="55"/>
      <c r="S438" s="55"/>
      <c r="T438" s="55"/>
    </row>
    <row r="439" spans="2:20" s="99" customFormat="1" x14ac:dyDescent="0.25">
      <c r="B439" s="58"/>
      <c r="C439" s="96"/>
      <c r="E439" s="57"/>
      <c r="F439" s="55"/>
      <c r="G439" s="55"/>
      <c r="H439" s="55"/>
      <c r="I439" s="59"/>
      <c r="J439" s="59"/>
      <c r="K439" s="55"/>
      <c r="L439" s="55"/>
      <c r="M439" s="55"/>
      <c r="N439" s="55"/>
      <c r="O439" s="55"/>
      <c r="P439" s="55"/>
      <c r="Q439" s="55"/>
      <c r="R439" s="55"/>
      <c r="S439" s="55"/>
      <c r="T439" s="55"/>
    </row>
    <row r="440" spans="2:20" s="99" customFormat="1" x14ac:dyDescent="0.25">
      <c r="B440" s="58"/>
      <c r="C440" s="96"/>
      <c r="E440" s="57"/>
      <c r="F440" s="55"/>
      <c r="G440" s="55"/>
      <c r="H440" s="55"/>
      <c r="I440" s="59"/>
      <c r="J440" s="59"/>
      <c r="K440" s="55"/>
      <c r="L440" s="55"/>
      <c r="M440" s="55"/>
      <c r="N440" s="55"/>
      <c r="O440" s="55"/>
      <c r="P440" s="55"/>
      <c r="Q440" s="55"/>
      <c r="R440" s="55"/>
      <c r="S440" s="55"/>
      <c r="T440" s="55"/>
    </row>
    <row r="441" spans="2:20" s="99" customFormat="1" x14ac:dyDescent="0.25">
      <c r="B441" s="58"/>
      <c r="C441" s="96"/>
      <c r="E441" s="57"/>
      <c r="F441" s="55"/>
      <c r="G441" s="55"/>
      <c r="H441" s="55"/>
      <c r="I441" s="59"/>
      <c r="J441" s="59"/>
      <c r="K441" s="55"/>
      <c r="L441" s="55"/>
      <c r="M441" s="55"/>
      <c r="N441" s="55"/>
      <c r="O441" s="55"/>
      <c r="P441" s="55"/>
      <c r="Q441" s="55"/>
      <c r="R441" s="55"/>
      <c r="S441" s="55"/>
      <c r="T441" s="55"/>
    </row>
    <row r="442" spans="2:20" s="99" customFormat="1" x14ac:dyDescent="0.25">
      <c r="B442" s="58"/>
      <c r="C442" s="96"/>
      <c r="E442" s="57"/>
      <c r="F442" s="55"/>
      <c r="G442" s="55"/>
      <c r="H442" s="55"/>
      <c r="I442" s="59"/>
      <c r="J442" s="59"/>
      <c r="K442" s="55"/>
      <c r="L442" s="55"/>
      <c r="M442" s="55"/>
      <c r="N442" s="55"/>
      <c r="O442" s="55"/>
      <c r="P442" s="55"/>
      <c r="Q442" s="55"/>
      <c r="R442" s="55"/>
      <c r="S442" s="55"/>
      <c r="T442" s="55"/>
    </row>
    <row r="443" spans="2:20" s="99" customFormat="1" x14ac:dyDescent="0.25">
      <c r="B443" s="58"/>
      <c r="C443" s="96"/>
      <c r="E443" s="57"/>
      <c r="F443" s="55"/>
      <c r="G443" s="55"/>
      <c r="H443" s="55"/>
      <c r="I443" s="59"/>
      <c r="J443" s="59"/>
      <c r="K443" s="55"/>
      <c r="L443" s="55"/>
      <c r="M443" s="55"/>
      <c r="N443" s="55"/>
      <c r="O443" s="55"/>
      <c r="P443" s="55"/>
      <c r="Q443" s="55"/>
      <c r="R443" s="55"/>
      <c r="S443" s="55"/>
      <c r="T443" s="55"/>
    </row>
    <row r="444" spans="2:20" s="99" customFormat="1" x14ac:dyDescent="0.25">
      <c r="B444" s="58"/>
      <c r="C444" s="96"/>
      <c r="E444" s="57"/>
      <c r="F444" s="55"/>
      <c r="G444" s="55"/>
      <c r="H444" s="55"/>
      <c r="I444" s="59"/>
      <c r="J444" s="59"/>
      <c r="K444" s="55"/>
      <c r="L444" s="55"/>
      <c r="M444" s="55"/>
      <c r="N444" s="55"/>
      <c r="O444" s="55"/>
      <c r="P444" s="55"/>
      <c r="Q444" s="55"/>
      <c r="R444" s="55"/>
      <c r="S444" s="55"/>
      <c r="T444" s="55"/>
    </row>
    <row r="445" spans="2:20" s="99" customFormat="1" x14ac:dyDescent="0.25">
      <c r="B445" s="58"/>
      <c r="C445" s="96"/>
      <c r="E445" s="57"/>
      <c r="F445" s="55"/>
      <c r="G445" s="55"/>
      <c r="H445" s="55"/>
      <c r="I445" s="59"/>
      <c r="J445" s="59"/>
      <c r="K445" s="55"/>
      <c r="L445" s="55"/>
      <c r="M445" s="55"/>
      <c r="N445" s="55"/>
      <c r="O445" s="55"/>
      <c r="P445" s="55"/>
      <c r="Q445" s="55"/>
      <c r="R445" s="55"/>
      <c r="S445" s="55"/>
      <c r="T445" s="55"/>
    </row>
    <row r="446" spans="2:20" s="99" customFormat="1" x14ac:dyDescent="0.25">
      <c r="B446" s="58"/>
      <c r="C446" s="96"/>
      <c r="E446" s="57"/>
      <c r="F446" s="55"/>
      <c r="G446" s="55"/>
      <c r="H446" s="55"/>
      <c r="I446" s="59"/>
      <c r="J446" s="59"/>
      <c r="K446" s="55"/>
      <c r="L446" s="55"/>
      <c r="M446" s="55"/>
      <c r="N446" s="55"/>
      <c r="O446" s="55"/>
      <c r="P446" s="55"/>
      <c r="Q446" s="55"/>
      <c r="R446" s="55"/>
      <c r="S446" s="55"/>
      <c r="T446" s="55"/>
    </row>
    <row r="447" spans="2:20" s="99" customFormat="1" x14ac:dyDescent="0.25">
      <c r="B447" s="58"/>
      <c r="C447" s="96"/>
      <c r="E447" s="57"/>
      <c r="F447" s="55"/>
      <c r="G447" s="55"/>
      <c r="H447" s="55"/>
      <c r="I447" s="59"/>
      <c r="J447" s="59"/>
      <c r="K447" s="55"/>
      <c r="L447" s="55"/>
      <c r="M447" s="55"/>
      <c r="N447" s="55"/>
      <c r="O447" s="55"/>
      <c r="P447" s="55"/>
      <c r="Q447" s="55"/>
      <c r="R447" s="55"/>
      <c r="S447" s="55"/>
      <c r="T447" s="55"/>
    </row>
    <row r="448" spans="2:20" s="99" customFormat="1" x14ac:dyDescent="0.25">
      <c r="B448" s="58"/>
      <c r="C448" s="96"/>
      <c r="E448" s="57"/>
      <c r="F448" s="55"/>
      <c r="G448" s="55"/>
      <c r="H448" s="55"/>
      <c r="I448" s="59"/>
      <c r="J448" s="59"/>
      <c r="K448" s="55"/>
      <c r="L448" s="55"/>
      <c r="M448" s="55"/>
      <c r="N448" s="55"/>
      <c r="O448" s="55"/>
      <c r="P448" s="55"/>
      <c r="Q448" s="55"/>
      <c r="R448" s="55"/>
      <c r="S448" s="55"/>
      <c r="T448" s="55"/>
    </row>
    <row r="449" spans="2:20" s="99" customFormat="1" x14ac:dyDescent="0.25">
      <c r="B449" s="58"/>
      <c r="C449" s="96"/>
      <c r="E449" s="57"/>
      <c r="F449" s="55"/>
      <c r="G449" s="55"/>
      <c r="H449" s="55"/>
      <c r="I449" s="59"/>
      <c r="J449" s="59"/>
      <c r="K449" s="55"/>
      <c r="L449" s="55"/>
      <c r="M449" s="55"/>
      <c r="N449" s="55"/>
      <c r="O449" s="55"/>
      <c r="P449" s="55"/>
      <c r="Q449" s="55"/>
      <c r="R449" s="55"/>
      <c r="S449" s="55"/>
      <c r="T449" s="55"/>
    </row>
    <row r="450" spans="2:20" s="99" customFormat="1" x14ac:dyDescent="0.25">
      <c r="B450" s="58"/>
      <c r="C450" s="96"/>
      <c r="E450" s="57"/>
      <c r="F450" s="55"/>
      <c r="G450" s="55"/>
      <c r="H450" s="55"/>
      <c r="I450" s="59"/>
      <c r="J450" s="59"/>
      <c r="K450" s="55"/>
      <c r="L450" s="55"/>
      <c r="M450" s="55"/>
      <c r="N450" s="55"/>
      <c r="O450" s="55"/>
      <c r="P450" s="55"/>
      <c r="Q450" s="55"/>
      <c r="R450" s="55"/>
      <c r="S450" s="55"/>
      <c r="T450" s="55"/>
    </row>
    <row r="451" spans="2:20" s="99" customFormat="1" x14ac:dyDescent="0.25">
      <c r="B451" s="58"/>
      <c r="C451" s="96"/>
      <c r="E451" s="57"/>
      <c r="F451" s="55"/>
      <c r="G451" s="55"/>
      <c r="H451" s="55"/>
      <c r="I451" s="59"/>
      <c r="J451" s="59"/>
      <c r="K451" s="55"/>
      <c r="L451" s="55"/>
      <c r="M451" s="55"/>
      <c r="N451" s="55"/>
      <c r="O451" s="55"/>
      <c r="P451" s="55"/>
      <c r="Q451" s="55"/>
      <c r="R451" s="55"/>
      <c r="S451" s="55"/>
      <c r="T451" s="55"/>
    </row>
    <row r="452" spans="2:20" s="99" customFormat="1" x14ac:dyDescent="0.25">
      <c r="B452" s="58"/>
      <c r="C452" s="96"/>
      <c r="E452" s="57"/>
      <c r="F452" s="55"/>
      <c r="G452" s="55"/>
      <c r="H452" s="55"/>
      <c r="I452" s="59"/>
      <c r="J452" s="59"/>
      <c r="K452" s="55"/>
      <c r="L452" s="55"/>
      <c r="M452" s="55"/>
      <c r="N452" s="55"/>
      <c r="O452" s="55"/>
      <c r="P452" s="55"/>
      <c r="Q452" s="55"/>
      <c r="R452" s="55"/>
      <c r="S452" s="55"/>
      <c r="T452" s="55"/>
    </row>
    <row r="453" spans="2:20" s="99" customFormat="1" x14ac:dyDescent="0.25">
      <c r="B453" s="58"/>
      <c r="C453" s="96"/>
      <c r="E453" s="57"/>
      <c r="F453" s="55"/>
      <c r="G453" s="55"/>
      <c r="H453" s="55"/>
      <c r="I453" s="59"/>
      <c r="J453" s="59"/>
      <c r="K453" s="55"/>
      <c r="L453" s="55"/>
      <c r="M453" s="55"/>
      <c r="N453" s="55"/>
      <c r="O453" s="55"/>
      <c r="P453" s="55"/>
      <c r="Q453" s="55"/>
      <c r="R453" s="55"/>
      <c r="S453" s="55"/>
      <c r="T453" s="55"/>
    </row>
    <row r="454" spans="2:20" s="99" customFormat="1" x14ac:dyDescent="0.25">
      <c r="B454" s="58"/>
      <c r="C454" s="96"/>
      <c r="E454" s="57"/>
      <c r="F454" s="55"/>
      <c r="G454" s="55"/>
      <c r="H454" s="55"/>
      <c r="I454" s="59"/>
      <c r="J454" s="59"/>
      <c r="K454" s="55"/>
      <c r="L454" s="55"/>
      <c r="M454" s="55"/>
      <c r="N454" s="55"/>
      <c r="O454" s="55"/>
      <c r="P454" s="55"/>
      <c r="Q454" s="55"/>
      <c r="R454" s="55"/>
      <c r="S454" s="55"/>
      <c r="T454" s="55"/>
    </row>
    <row r="455" spans="2:20" s="99" customFormat="1" x14ac:dyDescent="0.25">
      <c r="B455" s="58"/>
      <c r="C455" s="96"/>
      <c r="E455" s="57"/>
      <c r="F455" s="55"/>
      <c r="G455" s="55"/>
      <c r="H455" s="55"/>
      <c r="I455" s="59"/>
      <c r="J455" s="59"/>
      <c r="K455" s="55"/>
      <c r="L455" s="55"/>
      <c r="M455" s="55"/>
      <c r="N455" s="55"/>
      <c r="O455" s="55"/>
      <c r="P455" s="55"/>
      <c r="Q455" s="55"/>
      <c r="R455" s="55"/>
      <c r="S455" s="55"/>
      <c r="T455" s="55"/>
    </row>
    <row r="456" spans="2:20" s="99" customFormat="1" x14ac:dyDescent="0.25">
      <c r="B456" s="58"/>
      <c r="C456" s="96"/>
      <c r="E456" s="57"/>
      <c r="F456" s="55"/>
      <c r="G456" s="55"/>
      <c r="H456" s="55"/>
      <c r="I456" s="59"/>
      <c r="J456" s="59"/>
      <c r="K456" s="55"/>
      <c r="L456" s="55"/>
      <c r="M456" s="55"/>
      <c r="N456" s="55"/>
      <c r="O456" s="55"/>
      <c r="P456" s="55"/>
      <c r="Q456" s="55"/>
      <c r="R456" s="55"/>
      <c r="S456" s="55"/>
      <c r="T456" s="55"/>
    </row>
    <row r="457" spans="2:20" s="99" customFormat="1" x14ac:dyDescent="0.25">
      <c r="B457" s="58"/>
      <c r="C457" s="96"/>
      <c r="E457" s="57"/>
      <c r="F457" s="55"/>
      <c r="G457" s="55"/>
      <c r="H457" s="55"/>
      <c r="I457" s="59"/>
      <c r="J457" s="59"/>
      <c r="K457" s="55"/>
      <c r="L457" s="55"/>
      <c r="M457" s="55"/>
      <c r="N457" s="55"/>
      <c r="O457" s="55"/>
      <c r="P457" s="55"/>
      <c r="Q457" s="55"/>
      <c r="R457" s="55"/>
      <c r="S457" s="55"/>
      <c r="T457" s="55"/>
    </row>
    <row r="458" spans="2:20" s="99" customFormat="1" x14ac:dyDescent="0.25">
      <c r="B458" s="58"/>
      <c r="C458" s="96"/>
      <c r="E458" s="57"/>
      <c r="F458" s="55"/>
      <c r="G458" s="55"/>
      <c r="H458" s="55"/>
      <c r="I458" s="59"/>
      <c r="J458" s="59"/>
      <c r="K458" s="55"/>
      <c r="L458" s="55"/>
      <c r="M458" s="55"/>
      <c r="N458" s="55"/>
      <c r="O458" s="55"/>
      <c r="P458" s="55"/>
      <c r="Q458" s="55"/>
      <c r="R458" s="55"/>
      <c r="S458" s="55"/>
      <c r="T458" s="55"/>
    </row>
    <row r="459" spans="2:20" s="99" customFormat="1" x14ac:dyDescent="0.25">
      <c r="B459" s="58"/>
      <c r="C459" s="96"/>
      <c r="E459" s="57"/>
      <c r="F459" s="55"/>
      <c r="G459" s="55"/>
      <c r="H459" s="55"/>
      <c r="I459" s="59"/>
      <c r="J459" s="59"/>
      <c r="K459" s="55"/>
      <c r="L459" s="55"/>
      <c r="M459" s="55"/>
      <c r="N459" s="55"/>
      <c r="O459" s="55"/>
      <c r="P459" s="55"/>
      <c r="Q459" s="55"/>
      <c r="R459" s="55"/>
      <c r="S459" s="55"/>
      <c r="T459" s="55"/>
    </row>
    <row r="460" spans="2:20" s="99" customFormat="1" x14ac:dyDescent="0.25">
      <c r="B460" s="58"/>
      <c r="C460" s="96"/>
      <c r="E460" s="57"/>
      <c r="F460" s="55"/>
      <c r="G460" s="55"/>
      <c r="H460" s="55"/>
      <c r="I460" s="59"/>
      <c r="J460" s="59"/>
      <c r="K460" s="55"/>
      <c r="L460" s="55"/>
      <c r="M460" s="55"/>
      <c r="N460" s="55"/>
      <c r="O460" s="55"/>
      <c r="P460" s="55"/>
      <c r="Q460" s="55"/>
      <c r="R460" s="55"/>
      <c r="S460" s="55"/>
      <c r="T460" s="55"/>
    </row>
    <row r="461" spans="2:20" s="99" customFormat="1" x14ac:dyDescent="0.25">
      <c r="B461" s="58"/>
      <c r="C461" s="96"/>
      <c r="E461" s="57"/>
      <c r="F461" s="55"/>
      <c r="G461" s="55"/>
      <c r="H461" s="55"/>
      <c r="I461" s="59"/>
      <c r="J461" s="59"/>
      <c r="K461" s="55"/>
      <c r="L461" s="55"/>
      <c r="M461" s="55"/>
      <c r="N461" s="55"/>
      <c r="O461" s="55"/>
      <c r="P461" s="55"/>
      <c r="Q461" s="55"/>
      <c r="R461" s="55"/>
      <c r="S461" s="55"/>
      <c r="T461" s="55"/>
    </row>
    <row r="462" spans="2:20" s="99" customFormat="1" x14ac:dyDescent="0.25">
      <c r="B462" s="58"/>
      <c r="C462" s="96"/>
      <c r="E462" s="57"/>
      <c r="F462" s="55"/>
      <c r="G462" s="55"/>
      <c r="H462" s="55"/>
      <c r="I462" s="59"/>
      <c r="J462" s="59"/>
      <c r="K462" s="55"/>
      <c r="L462" s="55"/>
      <c r="M462" s="55"/>
      <c r="N462" s="55"/>
      <c r="O462" s="55"/>
      <c r="P462" s="55"/>
      <c r="Q462" s="55"/>
      <c r="R462" s="55"/>
      <c r="S462" s="55"/>
      <c r="T462" s="55"/>
    </row>
    <row r="463" spans="2:20" s="99" customFormat="1" x14ac:dyDescent="0.25">
      <c r="B463" s="58"/>
      <c r="C463" s="96"/>
      <c r="E463" s="57"/>
      <c r="F463" s="55"/>
      <c r="G463" s="55"/>
      <c r="H463" s="55"/>
      <c r="I463" s="59"/>
      <c r="J463" s="59"/>
      <c r="K463" s="55"/>
      <c r="L463" s="55"/>
      <c r="M463" s="55"/>
      <c r="N463" s="55"/>
      <c r="O463" s="55"/>
      <c r="P463" s="55"/>
      <c r="Q463" s="55"/>
      <c r="R463" s="55"/>
      <c r="S463" s="55"/>
      <c r="T463" s="55"/>
    </row>
    <row r="464" spans="2:20" s="99" customFormat="1" x14ac:dyDescent="0.25">
      <c r="B464" s="58"/>
      <c r="C464" s="96"/>
      <c r="E464" s="57"/>
      <c r="F464" s="55"/>
      <c r="G464" s="55"/>
      <c r="H464" s="55"/>
      <c r="I464" s="59"/>
      <c r="J464" s="59"/>
      <c r="K464" s="55"/>
      <c r="L464" s="55"/>
      <c r="M464" s="55"/>
      <c r="N464" s="55"/>
      <c r="O464" s="55"/>
      <c r="P464" s="55"/>
      <c r="Q464" s="55"/>
      <c r="R464" s="55"/>
      <c r="S464" s="55"/>
      <c r="T464" s="55"/>
    </row>
    <row r="465" spans="2:20" s="99" customFormat="1" x14ac:dyDescent="0.25">
      <c r="B465" s="58"/>
      <c r="C465" s="96"/>
      <c r="E465" s="57"/>
      <c r="F465" s="55"/>
      <c r="G465" s="55"/>
      <c r="H465" s="55"/>
      <c r="I465" s="59"/>
      <c r="J465" s="59"/>
      <c r="K465" s="55"/>
      <c r="L465" s="55"/>
      <c r="M465" s="55"/>
      <c r="N465" s="55"/>
      <c r="O465" s="55"/>
      <c r="P465" s="55"/>
      <c r="Q465" s="55"/>
      <c r="R465" s="55"/>
      <c r="S465" s="55"/>
      <c r="T465" s="55"/>
    </row>
    <row r="466" spans="2:20" s="99" customFormat="1" x14ac:dyDescent="0.25">
      <c r="B466" s="58"/>
      <c r="C466" s="96"/>
      <c r="E466" s="57"/>
      <c r="F466" s="55"/>
      <c r="G466" s="55"/>
      <c r="H466" s="55"/>
      <c r="I466" s="59"/>
      <c r="J466" s="59"/>
      <c r="K466" s="55"/>
      <c r="L466" s="55"/>
      <c r="M466" s="55"/>
      <c r="N466" s="55"/>
      <c r="O466" s="55"/>
      <c r="P466" s="55"/>
      <c r="Q466" s="55"/>
      <c r="R466" s="55"/>
      <c r="S466" s="55"/>
      <c r="T466" s="55"/>
    </row>
    <row r="467" spans="2:20" s="99" customFormat="1" x14ac:dyDescent="0.25">
      <c r="B467" s="58"/>
      <c r="C467" s="96"/>
      <c r="E467" s="57"/>
      <c r="F467" s="55"/>
      <c r="G467" s="55"/>
      <c r="H467" s="55"/>
      <c r="I467" s="59"/>
      <c r="J467" s="59"/>
      <c r="K467" s="55"/>
      <c r="L467" s="55"/>
      <c r="M467" s="55"/>
      <c r="N467" s="55"/>
      <c r="O467" s="55"/>
      <c r="P467" s="55"/>
      <c r="Q467" s="55"/>
      <c r="R467" s="55"/>
      <c r="S467" s="55"/>
      <c r="T467" s="55"/>
    </row>
    <row r="468" spans="2:20" s="99" customFormat="1" x14ac:dyDescent="0.25">
      <c r="B468" s="58"/>
      <c r="C468" s="96"/>
      <c r="E468" s="57"/>
      <c r="F468" s="55"/>
      <c r="G468" s="55"/>
      <c r="H468" s="55"/>
      <c r="I468" s="59"/>
      <c r="J468" s="59"/>
      <c r="K468" s="55"/>
      <c r="L468" s="55"/>
      <c r="M468" s="55"/>
      <c r="N468" s="55"/>
      <c r="O468" s="55"/>
      <c r="P468" s="55"/>
      <c r="Q468" s="55"/>
      <c r="R468" s="55"/>
      <c r="S468" s="55"/>
      <c r="T468" s="55"/>
    </row>
    <row r="469" spans="2:20" s="99" customFormat="1" x14ac:dyDescent="0.25">
      <c r="B469" s="58"/>
      <c r="C469" s="96"/>
      <c r="E469" s="57"/>
      <c r="F469" s="55"/>
      <c r="G469" s="55"/>
      <c r="H469" s="55"/>
      <c r="I469" s="59"/>
      <c r="J469" s="59"/>
      <c r="K469" s="55"/>
      <c r="L469" s="55"/>
      <c r="M469" s="55"/>
      <c r="N469" s="55"/>
      <c r="O469" s="55"/>
      <c r="P469" s="55"/>
      <c r="Q469" s="55"/>
      <c r="R469" s="55"/>
      <c r="S469" s="55"/>
      <c r="T469" s="55"/>
    </row>
    <row r="470" spans="2:20" s="99" customFormat="1" x14ac:dyDescent="0.25">
      <c r="B470" s="58"/>
      <c r="C470" s="96"/>
      <c r="E470" s="57"/>
      <c r="F470" s="55"/>
      <c r="G470" s="55"/>
      <c r="H470" s="55"/>
      <c r="I470" s="59"/>
      <c r="J470" s="59"/>
      <c r="K470" s="55"/>
      <c r="L470" s="55"/>
      <c r="M470" s="55"/>
      <c r="N470" s="55"/>
      <c r="O470" s="55"/>
      <c r="P470" s="55"/>
      <c r="Q470" s="55"/>
      <c r="R470" s="55"/>
      <c r="S470" s="55"/>
      <c r="T470" s="55"/>
    </row>
    <row r="471" spans="2:20" s="99" customFormat="1" x14ac:dyDescent="0.25">
      <c r="B471" s="58"/>
      <c r="C471" s="96"/>
      <c r="E471" s="57"/>
      <c r="F471" s="55"/>
      <c r="G471" s="55"/>
      <c r="H471" s="55"/>
      <c r="I471" s="59"/>
      <c r="J471" s="59"/>
      <c r="K471" s="55"/>
      <c r="L471" s="55"/>
      <c r="M471" s="55"/>
      <c r="N471" s="55"/>
      <c r="O471" s="55"/>
      <c r="P471" s="55"/>
      <c r="Q471" s="55"/>
      <c r="R471" s="55"/>
      <c r="S471" s="55"/>
      <c r="T471" s="55"/>
    </row>
    <row r="472" spans="2:20" s="99" customFormat="1" x14ac:dyDescent="0.25">
      <c r="B472" s="58"/>
      <c r="C472" s="96"/>
      <c r="E472" s="57"/>
      <c r="F472" s="55"/>
      <c r="G472" s="55"/>
      <c r="H472" s="55"/>
      <c r="I472" s="59"/>
      <c r="J472" s="59"/>
      <c r="K472" s="55"/>
      <c r="L472" s="55"/>
      <c r="M472" s="55"/>
      <c r="N472" s="55"/>
      <c r="O472" s="55"/>
      <c r="P472" s="55"/>
      <c r="Q472" s="55"/>
      <c r="R472" s="55"/>
      <c r="S472" s="55"/>
      <c r="T472" s="55"/>
    </row>
    <row r="473" spans="2:20" s="99" customFormat="1" x14ac:dyDescent="0.25">
      <c r="B473" s="58"/>
      <c r="C473" s="96"/>
      <c r="E473" s="57"/>
      <c r="F473" s="55"/>
      <c r="G473" s="55"/>
      <c r="H473" s="55"/>
      <c r="I473" s="59"/>
      <c r="J473" s="59"/>
      <c r="K473" s="55"/>
      <c r="L473" s="55"/>
      <c r="M473" s="55"/>
      <c r="N473" s="55"/>
      <c r="O473" s="55"/>
      <c r="P473" s="55"/>
      <c r="Q473" s="55"/>
      <c r="R473" s="55"/>
      <c r="S473" s="55"/>
      <c r="T473" s="55"/>
    </row>
    <row r="474" spans="2:20" s="99" customFormat="1" x14ac:dyDescent="0.25">
      <c r="B474" s="58"/>
      <c r="C474" s="96"/>
      <c r="E474" s="57"/>
      <c r="F474" s="55"/>
      <c r="G474" s="55"/>
      <c r="H474" s="55"/>
      <c r="I474" s="59"/>
      <c r="J474" s="59"/>
      <c r="K474" s="55"/>
      <c r="L474" s="55"/>
      <c r="M474" s="55"/>
      <c r="N474" s="55"/>
      <c r="O474" s="55"/>
      <c r="P474" s="55"/>
      <c r="Q474" s="55"/>
      <c r="R474" s="55"/>
      <c r="S474" s="55"/>
      <c r="T474" s="55"/>
    </row>
    <row r="475" spans="2:20" s="99" customFormat="1" x14ac:dyDescent="0.25">
      <c r="B475" s="58"/>
      <c r="C475" s="96"/>
      <c r="E475" s="57"/>
      <c r="F475" s="55"/>
      <c r="G475" s="55"/>
      <c r="H475" s="55"/>
      <c r="I475" s="59"/>
      <c r="J475" s="59"/>
      <c r="K475" s="55"/>
      <c r="L475" s="55"/>
      <c r="M475" s="55"/>
      <c r="N475" s="55"/>
      <c r="O475" s="55"/>
      <c r="P475" s="55"/>
      <c r="Q475" s="55"/>
      <c r="R475" s="55"/>
      <c r="S475" s="55"/>
      <c r="T475" s="55"/>
    </row>
    <row r="476" spans="2:20" s="99" customFormat="1" x14ac:dyDescent="0.25">
      <c r="B476" s="58"/>
      <c r="C476" s="96"/>
      <c r="E476" s="57"/>
      <c r="F476" s="55"/>
      <c r="G476" s="55"/>
      <c r="H476" s="55"/>
      <c r="I476" s="59"/>
      <c r="J476" s="59"/>
      <c r="K476" s="55"/>
      <c r="L476" s="55"/>
      <c r="M476" s="55"/>
      <c r="N476" s="55"/>
      <c r="O476" s="55"/>
      <c r="P476" s="55"/>
      <c r="Q476" s="55"/>
      <c r="R476" s="55"/>
      <c r="S476" s="55"/>
      <c r="T476" s="55"/>
    </row>
    <row r="477" spans="2:20" s="99" customFormat="1" x14ac:dyDescent="0.25">
      <c r="B477" s="58"/>
      <c r="C477" s="96"/>
      <c r="E477" s="57"/>
      <c r="F477" s="55"/>
      <c r="G477" s="55"/>
      <c r="H477" s="55"/>
      <c r="I477" s="59"/>
      <c r="J477" s="59"/>
      <c r="K477" s="55"/>
      <c r="L477" s="55"/>
      <c r="M477" s="55"/>
      <c r="N477" s="55"/>
      <c r="O477" s="55"/>
      <c r="P477" s="55"/>
      <c r="Q477" s="55"/>
      <c r="R477" s="55"/>
      <c r="S477" s="55"/>
      <c r="T477" s="55"/>
    </row>
    <row r="478" spans="2:20" s="99" customFormat="1" x14ac:dyDescent="0.25">
      <c r="B478" s="58"/>
      <c r="C478" s="96"/>
      <c r="E478" s="57"/>
      <c r="F478" s="55"/>
      <c r="G478" s="55"/>
      <c r="H478" s="55"/>
      <c r="I478" s="59"/>
      <c r="J478" s="59"/>
      <c r="K478" s="55"/>
      <c r="L478" s="55"/>
      <c r="M478" s="55"/>
      <c r="N478" s="55"/>
      <c r="O478" s="55"/>
      <c r="P478" s="55"/>
      <c r="Q478" s="55"/>
      <c r="R478" s="55"/>
      <c r="S478" s="55"/>
      <c r="T478" s="55"/>
    </row>
    <row r="479" spans="2:20" s="99" customFormat="1" x14ac:dyDescent="0.25">
      <c r="B479" s="58"/>
      <c r="C479" s="96"/>
      <c r="E479" s="57"/>
      <c r="F479" s="55"/>
      <c r="G479" s="55"/>
      <c r="H479" s="55"/>
      <c r="I479" s="59"/>
      <c r="J479" s="59"/>
      <c r="K479" s="55"/>
      <c r="L479" s="55"/>
      <c r="M479" s="55"/>
      <c r="N479" s="55"/>
      <c r="O479" s="55"/>
      <c r="P479" s="55"/>
      <c r="Q479" s="55"/>
      <c r="R479" s="55"/>
      <c r="S479" s="55"/>
      <c r="T479" s="55"/>
    </row>
    <row r="480" spans="2:20" s="99" customFormat="1" x14ac:dyDescent="0.25">
      <c r="B480" s="58"/>
      <c r="C480" s="96"/>
      <c r="E480" s="57"/>
      <c r="F480" s="55"/>
      <c r="G480" s="55"/>
      <c r="H480" s="55"/>
      <c r="I480" s="59"/>
      <c r="J480" s="59"/>
      <c r="K480" s="55"/>
      <c r="L480" s="55"/>
      <c r="M480" s="55"/>
      <c r="N480" s="55"/>
      <c r="O480" s="55"/>
      <c r="P480" s="55"/>
      <c r="Q480" s="55"/>
      <c r="R480" s="55"/>
      <c r="S480" s="55"/>
      <c r="T480" s="55"/>
    </row>
    <row r="481" spans="2:20" s="99" customFormat="1" x14ac:dyDescent="0.25">
      <c r="B481" s="58"/>
      <c r="C481" s="96"/>
      <c r="E481" s="57"/>
      <c r="F481" s="55"/>
      <c r="G481" s="55"/>
      <c r="H481" s="55"/>
      <c r="I481" s="59"/>
      <c r="J481" s="59"/>
      <c r="K481" s="55"/>
      <c r="L481" s="55"/>
      <c r="M481" s="55"/>
      <c r="N481" s="55"/>
      <c r="O481" s="55"/>
      <c r="P481" s="55"/>
      <c r="Q481" s="55"/>
      <c r="R481" s="55"/>
      <c r="S481" s="55"/>
      <c r="T481" s="55"/>
    </row>
    <row r="482" spans="2:20" s="99" customFormat="1" x14ac:dyDescent="0.25">
      <c r="B482" s="58"/>
      <c r="C482" s="96"/>
      <c r="E482" s="57"/>
      <c r="F482" s="55"/>
      <c r="G482" s="55"/>
      <c r="H482" s="55"/>
      <c r="I482" s="59"/>
      <c r="J482" s="59"/>
      <c r="K482" s="55"/>
      <c r="L482" s="55"/>
      <c r="M482" s="55"/>
      <c r="N482" s="55"/>
      <c r="O482" s="55"/>
      <c r="P482" s="55"/>
      <c r="Q482" s="55"/>
      <c r="R482" s="55"/>
      <c r="S482" s="55"/>
      <c r="T482" s="55"/>
    </row>
    <row r="483" spans="2:20" s="99" customFormat="1" x14ac:dyDescent="0.25">
      <c r="B483" s="58"/>
      <c r="C483" s="96"/>
      <c r="E483" s="57"/>
      <c r="F483" s="55"/>
      <c r="G483" s="55"/>
      <c r="H483" s="55"/>
      <c r="I483" s="59"/>
      <c r="J483" s="59"/>
      <c r="K483" s="55"/>
      <c r="L483" s="55"/>
      <c r="M483" s="55"/>
      <c r="N483" s="55"/>
      <c r="O483" s="55"/>
      <c r="P483" s="55"/>
      <c r="Q483" s="55"/>
      <c r="R483" s="55"/>
      <c r="S483" s="55"/>
      <c r="T483" s="55"/>
    </row>
    <row r="484" spans="2:20" s="99" customFormat="1" x14ac:dyDescent="0.25">
      <c r="B484" s="58"/>
      <c r="C484" s="96"/>
      <c r="E484" s="57"/>
      <c r="F484" s="55"/>
      <c r="G484" s="55"/>
      <c r="H484" s="55"/>
      <c r="I484" s="59"/>
      <c r="J484" s="59"/>
      <c r="K484" s="55"/>
      <c r="L484" s="55"/>
      <c r="M484" s="55"/>
      <c r="N484" s="55"/>
      <c r="O484" s="55"/>
      <c r="P484" s="55"/>
      <c r="Q484" s="55"/>
      <c r="R484" s="55"/>
      <c r="S484" s="55"/>
      <c r="T484" s="55"/>
    </row>
    <row r="485" spans="2:20" s="99" customFormat="1" x14ac:dyDescent="0.25">
      <c r="B485" s="58"/>
      <c r="C485" s="96"/>
      <c r="E485" s="57"/>
      <c r="F485" s="55"/>
      <c r="G485" s="55"/>
      <c r="H485" s="55"/>
      <c r="I485" s="59"/>
      <c r="J485" s="59"/>
      <c r="K485" s="55"/>
      <c r="L485" s="55"/>
      <c r="M485" s="55"/>
      <c r="N485" s="55"/>
      <c r="O485" s="55"/>
      <c r="P485" s="55"/>
      <c r="Q485" s="55"/>
      <c r="R485" s="55"/>
      <c r="S485" s="55"/>
      <c r="T485" s="55"/>
    </row>
    <row r="486" spans="2:20" s="99" customFormat="1" x14ac:dyDescent="0.25">
      <c r="B486" s="58"/>
      <c r="C486" s="96"/>
      <c r="E486" s="57"/>
      <c r="F486" s="55"/>
      <c r="G486" s="55"/>
      <c r="H486" s="55"/>
      <c r="I486" s="59"/>
      <c r="J486" s="59"/>
      <c r="K486" s="55"/>
      <c r="L486" s="55"/>
      <c r="M486" s="55"/>
      <c r="N486" s="55"/>
      <c r="O486" s="55"/>
      <c r="P486" s="55"/>
      <c r="Q486" s="55"/>
      <c r="R486" s="55"/>
      <c r="S486" s="55"/>
      <c r="T486" s="55"/>
    </row>
    <row r="487" spans="2:20" s="99" customFormat="1" x14ac:dyDescent="0.25">
      <c r="B487" s="58"/>
      <c r="C487" s="96"/>
      <c r="E487" s="57"/>
      <c r="F487" s="55"/>
      <c r="G487" s="55"/>
      <c r="H487" s="55"/>
      <c r="I487" s="59"/>
      <c r="J487" s="59"/>
      <c r="K487" s="55"/>
      <c r="L487" s="55"/>
      <c r="M487" s="55"/>
      <c r="N487" s="55"/>
      <c r="O487" s="55"/>
      <c r="P487" s="55"/>
      <c r="Q487" s="55"/>
      <c r="R487" s="55"/>
      <c r="S487" s="55"/>
      <c r="T487" s="55"/>
    </row>
    <row r="488" spans="2:20" s="99" customFormat="1" x14ac:dyDescent="0.25">
      <c r="B488" s="58"/>
      <c r="C488" s="96"/>
      <c r="E488" s="57"/>
      <c r="F488" s="55"/>
      <c r="G488" s="55"/>
      <c r="H488" s="55"/>
      <c r="I488" s="59"/>
      <c r="J488" s="59"/>
      <c r="K488" s="55"/>
      <c r="L488" s="55"/>
      <c r="M488" s="55"/>
      <c r="N488" s="55"/>
      <c r="O488" s="55"/>
      <c r="P488" s="55"/>
      <c r="Q488" s="55"/>
      <c r="R488" s="55"/>
      <c r="S488" s="55"/>
      <c r="T488" s="55"/>
    </row>
    <row r="489" spans="2:20" s="99" customFormat="1" x14ac:dyDescent="0.25">
      <c r="B489" s="58"/>
      <c r="C489" s="96"/>
      <c r="E489" s="57"/>
      <c r="F489" s="55"/>
      <c r="G489" s="55"/>
      <c r="H489" s="55"/>
      <c r="I489" s="59"/>
      <c r="J489" s="59"/>
      <c r="K489" s="55"/>
      <c r="L489" s="55"/>
      <c r="M489" s="55"/>
      <c r="N489" s="55"/>
      <c r="O489" s="55"/>
      <c r="P489" s="55"/>
      <c r="Q489" s="55"/>
      <c r="R489" s="55"/>
      <c r="S489" s="55"/>
      <c r="T489" s="55"/>
    </row>
    <row r="490" spans="2:20" s="99" customFormat="1" x14ac:dyDescent="0.25">
      <c r="B490" s="58"/>
      <c r="C490" s="96"/>
      <c r="E490" s="57"/>
      <c r="F490" s="55"/>
      <c r="G490" s="55"/>
      <c r="H490" s="55"/>
      <c r="I490" s="59"/>
      <c r="J490" s="59"/>
      <c r="K490" s="55"/>
      <c r="L490" s="55"/>
      <c r="M490" s="55"/>
      <c r="N490" s="55"/>
      <c r="O490" s="55"/>
      <c r="P490" s="55"/>
      <c r="Q490" s="55"/>
      <c r="R490" s="55"/>
      <c r="S490" s="55"/>
      <c r="T490" s="55"/>
    </row>
    <row r="491" spans="2:20" s="99" customFormat="1" x14ac:dyDescent="0.25">
      <c r="B491" s="58"/>
      <c r="C491" s="96"/>
      <c r="E491" s="57"/>
      <c r="F491" s="55"/>
      <c r="G491" s="55"/>
      <c r="H491" s="55"/>
      <c r="I491" s="59"/>
      <c r="J491" s="59"/>
      <c r="K491" s="55"/>
      <c r="L491" s="55"/>
      <c r="M491" s="55"/>
      <c r="N491" s="55"/>
      <c r="O491" s="55"/>
      <c r="P491" s="55"/>
      <c r="Q491" s="55"/>
      <c r="R491" s="55"/>
      <c r="S491" s="55"/>
      <c r="T491" s="55"/>
    </row>
    <row r="492" spans="2:20" s="99" customFormat="1" x14ac:dyDescent="0.25">
      <c r="B492" s="58"/>
      <c r="C492" s="96"/>
      <c r="E492" s="57"/>
      <c r="F492" s="55"/>
      <c r="G492" s="55"/>
      <c r="H492" s="55"/>
      <c r="I492" s="59"/>
      <c r="J492" s="59"/>
      <c r="K492" s="55"/>
      <c r="L492" s="55"/>
      <c r="M492" s="55"/>
      <c r="N492" s="55"/>
      <c r="O492" s="55"/>
      <c r="P492" s="55"/>
      <c r="Q492" s="55"/>
      <c r="R492" s="55"/>
      <c r="S492" s="55"/>
      <c r="T492" s="55"/>
    </row>
    <row r="493" spans="2:20" s="99" customFormat="1" x14ac:dyDescent="0.25">
      <c r="B493" s="58"/>
      <c r="C493" s="96"/>
      <c r="E493" s="57"/>
      <c r="F493" s="55"/>
      <c r="G493" s="55"/>
      <c r="H493" s="55"/>
      <c r="I493" s="59"/>
      <c r="J493" s="59"/>
      <c r="K493" s="55"/>
      <c r="L493" s="55"/>
      <c r="M493" s="55"/>
      <c r="N493" s="55"/>
      <c r="O493" s="55"/>
      <c r="P493" s="55"/>
      <c r="Q493" s="55"/>
      <c r="R493" s="55"/>
      <c r="S493" s="55"/>
      <c r="T493" s="55"/>
    </row>
    <row r="494" spans="2:20" s="99" customFormat="1" x14ac:dyDescent="0.25">
      <c r="B494" s="58"/>
      <c r="C494" s="96"/>
      <c r="E494" s="57"/>
      <c r="F494" s="55"/>
      <c r="G494" s="55"/>
      <c r="H494" s="55"/>
      <c r="I494" s="59"/>
      <c r="J494" s="59"/>
      <c r="K494" s="55"/>
      <c r="L494" s="55"/>
      <c r="M494" s="55"/>
      <c r="N494" s="55"/>
      <c r="O494" s="55"/>
      <c r="P494" s="55"/>
      <c r="Q494" s="55"/>
      <c r="R494" s="55"/>
      <c r="S494" s="55"/>
      <c r="T494" s="55"/>
    </row>
    <row r="495" spans="2:20" s="99" customFormat="1" x14ac:dyDescent="0.25">
      <c r="B495" s="58"/>
      <c r="C495" s="96"/>
      <c r="E495" s="57"/>
      <c r="F495" s="55"/>
      <c r="G495" s="55"/>
      <c r="H495" s="55"/>
      <c r="I495" s="59"/>
      <c r="J495" s="59"/>
      <c r="K495" s="55"/>
      <c r="L495" s="55"/>
      <c r="M495" s="55"/>
      <c r="N495" s="55"/>
      <c r="O495" s="55"/>
      <c r="P495" s="55"/>
      <c r="Q495" s="55"/>
      <c r="R495" s="55"/>
      <c r="S495" s="55"/>
      <c r="T495" s="55"/>
    </row>
    <row r="496" spans="2:20" s="99" customFormat="1" x14ac:dyDescent="0.25">
      <c r="B496" s="58"/>
      <c r="C496" s="96"/>
      <c r="E496" s="57"/>
      <c r="F496" s="55"/>
      <c r="G496" s="55"/>
      <c r="H496" s="55"/>
      <c r="I496" s="59"/>
      <c r="J496" s="59"/>
      <c r="K496" s="55"/>
      <c r="L496" s="55"/>
      <c r="M496" s="55"/>
      <c r="N496" s="55"/>
      <c r="O496" s="55"/>
      <c r="P496" s="55"/>
      <c r="Q496" s="55"/>
      <c r="R496" s="55"/>
      <c r="S496" s="55"/>
      <c r="T496" s="55"/>
    </row>
    <row r="497" spans="2:20" s="99" customFormat="1" x14ac:dyDescent="0.25">
      <c r="B497" s="58"/>
      <c r="C497" s="96"/>
      <c r="E497" s="57"/>
      <c r="F497" s="55"/>
      <c r="G497" s="55"/>
      <c r="H497" s="55"/>
      <c r="I497" s="59"/>
      <c r="J497" s="59"/>
      <c r="K497" s="55"/>
      <c r="L497" s="55"/>
      <c r="M497" s="55"/>
      <c r="N497" s="55"/>
      <c r="O497" s="55"/>
      <c r="P497" s="55"/>
      <c r="Q497" s="55"/>
      <c r="R497" s="55"/>
      <c r="S497" s="55"/>
      <c r="T497" s="55"/>
    </row>
    <row r="498" spans="2:20" s="99" customFormat="1" x14ac:dyDescent="0.25">
      <c r="B498" s="58"/>
      <c r="C498" s="96"/>
      <c r="E498" s="57"/>
      <c r="F498" s="55"/>
      <c r="G498" s="55"/>
      <c r="H498" s="55"/>
      <c r="I498" s="59"/>
      <c r="J498" s="59"/>
      <c r="K498" s="55"/>
      <c r="L498" s="55"/>
      <c r="M498" s="55"/>
      <c r="N498" s="55"/>
      <c r="O498" s="55"/>
      <c r="P498" s="55"/>
      <c r="Q498" s="55"/>
      <c r="R498" s="55"/>
      <c r="S498" s="55"/>
      <c r="T498" s="55"/>
    </row>
    <row r="499" spans="2:20" s="99" customFormat="1" x14ac:dyDescent="0.25">
      <c r="B499" s="58"/>
      <c r="C499" s="96"/>
      <c r="E499" s="57"/>
      <c r="F499" s="55"/>
      <c r="G499" s="55"/>
      <c r="H499" s="55"/>
      <c r="I499" s="59"/>
      <c r="J499" s="59"/>
      <c r="K499" s="55"/>
      <c r="L499" s="55"/>
      <c r="M499" s="55"/>
      <c r="N499" s="55"/>
      <c r="O499" s="55"/>
      <c r="P499" s="55"/>
      <c r="Q499" s="55"/>
      <c r="R499" s="55"/>
      <c r="S499" s="55"/>
      <c r="T499" s="55"/>
    </row>
    <row r="500" spans="2:20" s="99" customFormat="1" x14ac:dyDescent="0.25">
      <c r="B500" s="58"/>
      <c r="C500" s="96"/>
      <c r="E500" s="57"/>
      <c r="F500" s="55"/>
      <c r="G500" s="55"/>
      <c r="H500" s="55"/>
      <c r="I500" s="59"/>
      <c r="J500" s="59"/>
      <c r="K500" s="55"/>
      <c r="L500" s="55"/>
      <c r="M500" s="55"/>
      <c r="N500" s="55"/>
      <c r="O500" s="55"/>
      <c r="P500" s="55"/>
      <c r="Q500" s="55"/>
      <c r="R500" s="55"/>
      <c r="S500" s="55"/>
      <c r="T500" s="55"/>
    </row>
    <row r="501" spans="2:20" s="99" customFormat="1" x14ac:dyDescent="0.25">
      <c r="B501" s="58"/>
      <c r="C501" s="96"/>
      <c r="E501" s="57"/>
      <c r="F501" s="55"/>
      <c r="G501" s="55"/>
      <c r="H501" s="55"/>
      <c r="I501" s="59"/>
      <c r="J501" s="59"/>
      <c r="K501" s="55"/>
      <c r="L501" s="55"/>
      <c r="M501" s="55"/>
      <c r="N501" s="55"/>
      <c r="O501" s="55"/>
      <c r="P501" s="55"/>
      <c r="Q501" s="55"/>
      <c r="R501" s="55"/>
      <c r="S501" s="55"/>
      <c r="T501" s="55"/>
    </row>
    <row r="502" spans="2:20" s="99" customFormat="1" x14ac:dyDescent="0.25">
      <c r="B502" s="58"/>
      <c r="C502" s="96"/>
      <c r="E502" s="57"/>
      <c r="F502" s="55"/>
      <c r="G502" s="55"/>
      <c r="H502" s="55"/>
      <c r="I502" s="59"/>
      <c r="J502" s="59"/>
      <c r="K502" s="55"/>
      <c r="L502" s="55"/>
      <c r="M502" s="55"/>
      <c r="N502" s="55"/>
      <c r="O502" s="55"/>
      <c r="P502" s="55"/>
      <c r="Q502" s="55"/>
      <c r="R502" s="55"/>
      <c r="S502" s="55"/>
      <c r="T502" s="55"/>
    </row>
    <row r="503" spans="2:20" s="99" customFormat="1" x14ac:dyDescent="0.25">
      <c r="B503" s="58"/>
      <c r="C503" s="96"/>
      <c r="E503" s="57"/>
      <c r="F503" s="55"/>
      <c r="G503" s="55"/>
      <c r="H503" s="55"/>
      <c r="I503" s="59"/>
      <c r="J503" s="59"/>
      <c r="K503" s="55"/>
      <c r="L503" s="55"/>
      <c r="M503" s="55"/>
      <c r="N503" s="55"/>
      <c r="O503" s="55"/>
      <c r="P503" s="55"/>
      <c r="Q503" s="55"/>
      <c r="R503" s="55"/>
      <c r="S503" s="55"/>
      <c r="T503" s="55"/>
    </row>
    <row r="504" spans="2:20" s="99" customFormat="1" x14ac:dyDescent="0.25">
      <c r="B504" s="58"/>
      <c r="C504" s="96"/>
      <c r="E504" s="57"/>
      <c r="F504" s="55"/>
      <c r="G504" s="55"/>
      <c r="H504" s="55"/>
      <c r="I504" s="59"/>
      <c r="J504" s="59"/>
      <c r="K504" s="55"/>
      <c r="L504" s="55"/>
      <c r="M504" s="55"/>
      <c r="N504" s="55"/>
      <c r="O504" s="55"/>
      <c r="P504" s="55"/>
      <c r="Q504" s="55"/>
      <c r="R504" s="55"/>
      <c r="S504" s="55"/>
      <c r="T504" s="55"/>
    </row>
    <row r="505" spans="2:20" s="99" customFormat="1" x14ac:dyDescent="0.25">
      <c r="B505" s="58"/>
      <c r="C505" s="96"/>
      <c r="E505" s="57"/>
      <c r="F505" s="55"/>
      <c r="G505" s="55"/>
      <c r="H505" s="55"/>
      <c r="I505" s="59"/>
      <c r="J505" s="59"/>
      <c r="K505" s="55"/>
      <c r="L505" s="55"/>
      <c r="M505" s="55"/>
      <c r="N505" s="55"/>
      <c r="O505" s="55"/>
      <c r="P505" s="55"/>
      <c r="Q505" s="55"/>
      <c r="R505" s="55"/>
      <c r="S505" s="55"/>
      <c r="T505" s="55"/>
    </row>
    <row r="506" spans="2:20" s="99" customFormat="1" x14ac:dyDescent="0.25">
      <c r="B506" s="58"/>
      <c r="C506" s="96"/>
      <c r="E506" s="57"/>
      <c r="F506" s="55"/>
      <c r="G506" s="55"/>
      <c r="H506" s="55"/>
      <c r="I506" s="59"/>
      <c r="J506" s="59"/>
      <c r="K506" s="55"/>
      <c r="L506" s="55"/>
      <c r="M506" s="55"/>
      <c r="N506" s="55"/>
      <c r="O506" s="55"/>
      <c r="P506" s="55"/>
      <c r="Q506" s="55"/>
      <c r="R506" s="55"/>
      <c r="S506" s="55"/>
      <c r="T506" s="55"/>
    </row>
    <row r="507" spans="2:20" s="99" customFormat="1" x14ac:dyDescent="0.25">
      <c r="B507" s="58"/>
      <c r="C507" s="96"/>
      <c r="E507" s="57"/>
      <c r="F507" s="55"/>
      <c r="G507" s="55"/>
      <c r="H507" s="55"/>
      <c r="I507" s="59"/>
      <c r="J507" s="59"/>
      <c r="K507" s="55"/>
      <c r="L507" s="55"/>
      <c r="M507" s="55"/>
      <c r="N507" s="55"/>
      <c r="O507" s="55"/>
      <c r="P507" s="55"/>
      <c r="Q507" s="55"/>
      <c r="R507" s="55"/>
      <c r="S507" s="55"/>
      <c r="T507" s="55"/>
    </row>
    <row r="508" spans="2:20" s="99" customFormat="1" x14ac:dyDescent="0.25">
      <c r="B508" s="58"/>
      <c r="C508" s="96"/>
      <c r="E508" s="57"/>
      <c r="F508" s="55"/>
      <c r="G508" s="55"/>
      <c r="H508" s="55"/>
      <c r="I508" s="59"/>
      <c r="J508" s="59"/>
      <c r="K508" s="55"/>
      <c r="L508" s="55"/>
      <c r="M508" s="55"/>
      <c r="N508" s="55"/>
      <c r="O508" s="55"/>
      <c r="P508" s="55"/>
      <c r="Q508" s="55"/>
      <c r="R508" s="55"/>
      <c r="S508" s="55"/>
      <c r="T508" s="55"/>
    </row>
    <row r="509" spans="2:20" s="99" customFormat="1" x14ac:dyDescent="0.25">
      <c r="B509" s="58"/>
      <c r="C509" s="96"/>
      <c r="E509" s="57"/>
      <c r="F509" s="55"/>
      <c r="G509" s="55"/>
      <c r="H509" s="55"/>
      <c r="I509" s="59"/>
      <c r="J509" s="59"/>
      <c r="K509" s="55"/>
      <c r="L509" s="55"/>
      <c r="M509" s="55"/>
      <c r="N509" s="55"/>
      <c r="O509" s="55"/>
      <c r="P509" s="55"/>
      <c r="Q509" s="55"/>
      <c r="R509" s="55"/>
      <c r="S509" s="55"/>
      <c r="T509" s="55"/>
    </row>
    <row r="510" spans="2:20" s="99" customFormat="1" x14ac:dyDescent="0.25">
      <c r="B510" s="58"/>
      <c r="C510" s="96"/>
      <c r="E510" s="57"/>
      <c r="F510" s="55"/>
      <c r="G510" s="55"/>
      <c r="H510" s="55"/>
      <c r="I510" s="59"/>
      <c r="J510" s="59"/>
      <c r="K510" s="55"/>
      <c r="L510" s="55"/>
      <c r="M510" s="55"/>
      <c r="N510" s="55"/>
      <c r="O510" s="55"/>
      <c r="P510" s="55"/>
      <c r="Q510" s="55"/>
      <c r="R510" s="55"/>
      <c r="S510" s="55"/>
      <c r="T510" s="55"/>
    </row>
    <row r="511" spans="2:20" s="99" customFormat="1" x14ac:dyDescent="0.25">
      <c r="B511" s="58"/>
      <c r="C511" s="96"/>
      <c r="E511" s="57"/>
      <c r="F511" s="55"/>
      <c r="G511" s="55"/>
      <c r="H511" s="55"/>
      <c r="I511" s="59"/>
      <c r="J511" s="59"/>
      <c r="K511" s="55"/>
      <c r="L511" s="55"/>
      <c r="M511" s="55"/>
      <c r="N511" s="55"/>
      <c r="O511" s="55"/>
      <c r="P511" s="55"/>
      <c r="Q511" s="55"/>
      <c r="R511" s="55"/>
      <c r="S511" s="55"/>
      <c r="T511" s="55"/>
    </row>
    <row r="512" spans="2:20" s="99" customFormat="1" x14ac:dyDescent="0.25">
      <c r="B512" s="58"/>
      <c r="C512" s="96"/>
      <c r="E512" s="57"/>
      <c r="F512" s="55"/>
      <c r="G512" s="55"/>
      <c r="H512" s="55"/>
      <c r="I512" s="59"/>
      <c r="J512" s="59"/>
      <c r="K512" s="55"/>
      <c r="L512" s="55"/>
      <c r="M512" s="55"/>
      <c r="N512" s="55"/>
      <c r="O512" s="55"/>
      <c r="P512" s="55"/>
      <c r="Q512" s="55"/>
      <c r="R512" s="55"/>
      <c r="S512" s="55"/>
      <c r="T512" s="55"/>
    </row>
    <row r="513" spans="2:20" s="99" customFormat="1" x14ac:dyDescent="0.25">
      <c r="B513" s="58"/>
      <c r="C513" s="96"/>
      <c r="E513" s="57"/>
      <c r="F513" s="55"/>
      <c r="G513" s="55"/>
      <c r="H513" s="55"/>
      <c r="I513" s="59"/>
      <c r="J513" s="59"/>
      <c r="K513" s="55"/>
      <c r="L513" s="55"/>
      <c r="M513" s="55"/>
      <c r="N513" s="55"/>
      <c r="O513" s="55"/>
      <c r="P513" s="55"/>
      <c r="Q513" s="55"/>
      <c r="R513" s="55"/>
      <c r="S513" s="55"/>
      <c r="T513" s="55"/>
    </row>
    <row r="514" spans="2:20" s="99" customFormat="1" x14ac:dyDescent="0.25">
      <c r="B514" s="58"/>
      <c r="C514" s="96"/>
      <c r="E514" s="57"/>
      <c r="F514" s="55"/>
      <c r="G514" s="55"/>
      <c r="H514" s="55"/>
      <c r="I514" s="59"/>
      <c r="J514" s="59"/>
      <c r="K514" s="55"/>
      <c r="L514" s="55"/>
      <c r="M514" s="55"/>
      <c r="N514" s="55"/>
      <c r="O514" s="55"/>
      <c r="P514" s="55"/>
      <c r="Q514" s="55"/>
      <c r="R514" s="55"/>
      <c r="S514" s="55"/>
      <c r="T514" s="55"/>
    </row>
    <row r="515" spans="2:20" s="99" customFormat="1" x14ac:dyDescent="0.25">
      <c r="B515" s="58"/>
      <c r="C515" s="96"/>
      <c r="E515" s="57"/>
      <c r="F515" s="55"/>
      <c r="G515" s="55"/>
      <c r="H515" s="55"/>
      <c r="I515" s="59"/>
      <c r="J515" s="59"/>
      <c r="K515" s="55"/>
      <c r="L515" s="55"/>
      <c r="M515" s="55"/>
      <c r="N515" s="55"/>
      <c r="O515" s="55"/>
      <c r="P515" s="55"/>
      <c r="Q515" s="55"/>
      <c r="R515" s="55"/>
      <c r="S515" s="55"/>
      <c r="T515" s="55"/>
    </row>
    <row r="516" spans="2:20" s="99" customFormat="1" x14ac:dyDescent="0.25">
      <c r="B516" s="58"/>
      <c r="C516" s="96"/>
      <c r="E516" s="57"/>
      <c r="F516" s="55"/>
      <c r="G516" s="55"/>
      <c r="H516" s="55"/>
      <c r="I516" s="59"/>
      <c r="J516" s="59"/>
      <c r="K516" s="55"/>
      <c r="L516" s="55"/>
      <c r="M516" s="55"/>
      <c r="N516" s="55"/>
      <c r="O516" s="55"/>
      <c r="P516" s="55"/>
      <c r="Q516" s="55"/>
      <c r="R516" s="55"/>
      <c r="S516" s="55"/>
      <c r="T516" s="55"/>
    </row>
    <row r="517" spans="2:20" s="99" customFormat="1" x14ac:dyDescent="0.25">
      <c r="B517" s="58"/>
      <c r="C517" s="96"/>
      <c r="E517" s="57"/>
      <c r="F517" s="55"/>
      <c r="G517" s="55"/>
      <c r="H517" s="55"/>
      <c r="I517" s="59"/>
      <c r="J517" s="59"/>
      <c r="K517" s="55"/>
      <c r="L517" s="55"/>
      <c r="M517" s="55"/>
      <c r="N517" s="55"/>
      <c r="O517" s="55"/>
      <c r="P517" s="55"/>
      <c r="Q517" s="55"/>
      <c r="R517" s="55"/>
      <c r="S517" s="55"/>
      <c r="T517" s="55"/>
    </row>
    <row r="518" spans="2:20" s="99" customFormat="1" x14ac:dyDescent="0.25">
      <c r="B518" s="58"/>
      <c r="C518" s="96"/>
      <c r="E518" s="57"/>
      <c r="F518" s="55"/>
      <c r="G518" s="55"/>
      <c r="H518" s="55"/>
      <c r="I518" s="59"/>
      <c r="J518" s="59"/>
      <c r="K518" s="55"/>
      <c r="L518" s="55"/>
      <c r="M518" s="55"/>
      <c r="N518" s="55"/>
      <c r="O518" s="55"/>
      <c r="P518" s="55"/>
      <c r="Q518" s="55"/>
      <c r="R518" s="55"/>
      <c r="S518" s="55"/>
      <c r="T518" s="55"/>
    </row>
    <row r="519" spans="2:20" s="99" customFormat="1" x14ac:dyDescent="0.25">
      <c r="B519" s="58"/>
      <c r="C519" s="96"/>
      <c r="E519" s="57"/>
      <c r="F519" s="55"/>
      <c r="G519" s="55"/>
      <c r="H519" s="55"/>
      <c r="I519" s="59"/>
      <c r="J519" s="59"/>
      <c r="K519" s="55"/>
      <c r="L519" s="55"/>
      <c r="M519" s="55"/>
      <c r="N519" s="55"/>
      <c r="O519" s="55"/>
      <c r="P519" s="55"/>
      <c r="Q519" s="55"/>
      <c r="R519" s="55"/>
      <c r="S519" s="55"/>
      <c r="T519" s="55"/>
    </row>
    <row r="520" spans="2:20" s="99" customFormat="1" x14ac:dyDescent="0.25">
      <c r="B520" s="58"/>
      <c r="C520" s="96"/>
      <c r="E520" s="57"/>
      <c r="F520" s="55"/>
      <c r="G520" s="55"/>
      <c r="H520" s="55"/>
      <c r="I520" s="59"/>
      <c r="J520" s="59"/>
      <c r="K520" s="55"/>
      <c r="L520" s="55"/>
      <c r="M520" s="55"/>
      <c r="N520" s="55"/>
      <c r="O520" s="55"/>
      <c r="P520" s="55"/>
      <c r="Q520" s="55"/>
      <c r="R520" s="55"/>
      <c r="S520" s="55"/>
      <c r="T520" s="55"/>
    </row>
    <row r="521" spans="2:20" s="99" customFormat="1" x14ac:dyDescent="0.25">
      <c r="B521" s="58"/>
      <c r="C521" s="96"/>
      <c r="E521" s="57"/>
      <c r="F521" s="55"/>
      <c r="G521" s="55"/>
      <c r="H521" s="55"/>
      <c r="I521" s="59"/>
      <c r="J521" s="59"/>
      <c r="K521" s="55"/>
      <c r="L521" s="55"/>
      <c r="M521" s="55"/>
      <c r="N521" s="55"/>
      <c r="O521" s="55"/>
      <c r="P521" s="55"/>
      <c r="Q521" s="55"/>
      <c r="R521" s="55"/>
      <c r="S521" s="55"/>
      <c r="T521" s="55"/>
    </row>
    <row r="522" spans="2:20" s="99" customFormat="1" x14ac:dyDescent="0.25">
      <c r="B522" s="58"/>
      <c r="C522" s="96"/>
      <c r="E522" s="57"/>
      <c r="F522" s="55"/>
      <c r="G522" s="55"/>
      <c r="H522" s="55"/>
      <c r="I522" s="59"/>
      <c r="J522" s="59"/>
      <c r="K522" s="55"/>
      <c r="L522" s="55"/>
      <c r="M522" s="55"/>
      <c r="N522" s="55"/>
      <c r="O522" s="55"/>
      <c r="P522" s="55"/>
      <c r="Q522" s="55"/>
      <c r="R522" s="55"/>
      <c r="S522" s="55"/>
      <c r="T522" s="55"/>
    </row>
    <row r="523" spans="2:20" s="99" customFormat="1" x14ac:dyDescent="0.25">
      <c r="B523" s="58"/>
      <c r="C523" s="96"/>
      <c r="E523" s="57"/>
      <c r="F523" s="55"/>
      <c r="G523" s="55"/>
      <c r="H523" s="55"/>
      <c r="I523" s="59"/>
      <c r="J523" s="59"/>
      <c r="K523" s="55"/>
      <c r="L523" s="55"/>
      <c r="M523" s="55"/>
      <c r="N523" s="55"/>
      <c r="O523" s="55"/>
      <c r="P523" s="55"/>
      <c r="Q523" s="55"/>
      <c r="R523" s="55"/>
      <c r="S523" s="55"/>
      <c r="T523" s="55"/>
    </row>
    <row r="524" spans="2:20" s="99" customFormat="1" x14ac:dyDescent="0.25">
      <c r="B524" s="58"/>
      <c r="C524" s="96"/>
      <c r="E524" s="57"/>
      <c r="F524" s="55"/>
      <c r="G524" s="55"/>
      <c r="H524" s="55"/>
      <c r="I524" s="59"/>
      <c r="J524" s="59"/>
      <c r="K524" s="55"/>
      <c r="L524" s="55"/>
      <c r="M524" s="55"/>
      <c r="N524" s="55"/>
      <c r="O524" s="55"/>
      <c r="P524" s="55"/>
      <c r="Q524" s="55"/>
      <c r="R524" s="55"/>
      <c r="S524" s="55"/>
      <c r="T524" s="55"/>
    </row>
    <row r="525" spans="2:20" s="99" customFormat="1" x14ac:dyDescent="0.25">
      <c r="B525" s="58"/>
      <c r="C525" s="96"/>
      <c r="E525" s="57"/>
      <c r="F525" s="55"/>
      <c r="G525" s="55"/>
      <c r="H525" s="55"/>
      <c r="I525" s="59"/>
      <c r="J525" s="59"/>
      <c r="K525" s="55"/>
      <c r="L525" s="55"/>
      <c r="M525" s="55"/>
      <c r="N525" s="55"/>
      <c r="O525" s="55"/>
      <c r="P525" s="55"/>
      <c r="Q525" s="55"/>
      <c r="R525" s="55"/>
      <c r="S525" s="55"/>
      <c r="T525" s="55"/>
    </row>
    <row r="526" spans="2:20" s="99" customFormat="1" x14ac:dyDescent="0.25">
      <c r="B526" s="58"/>
      <c r="C526" s="96"/>
      <c r="E526" s="57"/>
      <c r="F526" s="55"/>
      <c r="G526" s="55"/>
      <c r="H526" s="55"/>
      <c r="I526" s="59"/>
      <c r="J526" s="59"/>
      <c r="K526" s="55"/>
      <c r="L526" s="55"/>
      <c r="M526" s="55"/>
      <c r="N526" s="55"/>
      <c r="O526" s="55"/>
      <c r="P526" s="55"/>
      <c r="Q526" s="55"/>
      <c r="R526" s="55"/>
      <c r="S526" s="55"/>
      <c r="T526" s="55"/>
    </row>
    <row r="527" spans="2:20" s="99" customFormat="1" x14ac:dyDescent="0.25">
      <c r="B527" s="58"/>
      <c r="C527" s="96"/>
      <c r="E527" s="57"/>
      <c r="F527" s="55"/>
      <c r="G527" s="55"/>
      <c r="H527" s="55"/>
      <c r="I527" s="59"/>
      <c r="J527" s="59"/>
      <c r="K527" s="55"/>
      <c r="L527" s="55"/>
      <c r="M527" s="55"/>
      <c r="N527" s="55"/>
      <c r="O527" s="55"/>
      <c r="P527" s="55"/>
      <c r="Q527" s="55"/>
      <c r="R527" s="55"/>
      <c r="S527" s="55"/>
      <c r="T527" s="55"/>
    </row>
    <row r="528" spans="2:20" s="99" customFormat="1" x14ac:dyDescent="0.25">
      <c r="B528" s="58"/>
      <c r="C528" s="96"/>
      <c r="E528" s="57"/>
      <c r="F528" s="55"/>
      <c r="G528" s="55"/>
      <c r="H528" s="55"/>
      <c r="I528" s="59"/>
      <c r="J528" s="59"/>
      <c r="K528" s="55"/>
      <c r="L528" s="55"/>
      <c r="M528" s="55"/>
      <c r="N528" s="55"/>
      <c r="O528" s="55"/>
      <c r="P528" s="55"/>
      <c r="Q528" s="55"/>
      <c r="R528" s="55"/>
      <c r="S528" s="55"/>
      <c r="T528" s="55"/>
    </row>
    <row r="529" spans="2:20" s="99" customFormat="1" x14ac:dyDescent="0.25">
      <c r="B529" s="58"/>
      <c r="C529" s="96"/>
      <c r="E529" s="57"/>
      <c r="F529" s="55"/>
      <c r="G529" s="55"/>
      <c r="H529" s="55"/>
      <c r="I529" s="59"/>
      <c r="J529" s="59"/>
      <c r="K529" s="55"/>
      <c r="L529" s="55"/>
      <c r="M529" s="55"/>
      <c r="N529" s="55"/>
      <c r="O529" s="55"/>
      <c r="P529" s="55"/>
      <c r="Q529" s="55"/>
      <c r="R529" s="55"/>
      <c r="S529" s="55"/>
      <c r="T529" s="55"/>
    </row>
    <row r="530" spans="2:20" s="99" customFormat="1" x14ac:dyDescent="0.25">
      <c r="B530" s="58"/>
      <c r="C530" s="96"/>
      <c r="E530" s="57"/>
      <c r="F530" s="55"/>
      <c r="G530" s="55"/>
      <c r="H530" s="55"/>
      <c r="I530" s="59"/>
      <c r="J530" s="59"/>
      <c r="K530" s="55"/>
      <c r="L530" s="55"/>
      <c r="M530" s="55"/>
      <c r="N530" s="55"/>
      <c r="O530" s="55"/>
      <c r="P530" s="55"/>
      <c r="Q530" s="55"/>
      <c r="R530" s="55"/>
      <c r="S530" s="55"/>
      <c r="T530" s="55"/>
    </row>
    <row r="531" spans="2:20" s="99" customFormat="1" x14ac:dyDescent="0.25">
      <c r="B531" s="58"/>
      <c r="C531" s="96"/>
      <c r="E531" s="57"/>
      <c r="F531" s="55"/>
      <c r="G531" s="55"/>
      <c r="H531" s="55"/>
      <c r="I531" s="59"/>
      <c r="J531" s="59"/>
      <c r="K531" s="55"/>
      <c r="L531" s="55"/>
      <c r="M531" s="55"/>
      <c r="N531" s="55"/>
      <c r="O531" s="55"/>
      <c r="P531" s="55"/>
      <c r="Q531" s="55"/>
      <c r="R531" s="55"/>
      <c r="S531" s="55"/>
      <c r="T531" s="55"/>
    </row>
    <row r="532" spans="2:20" s="99" customFormat="1" x14ac:dyDescent="0.25">
      <c r="B532" s="58"/>
      <c r="C532" s="96"/>
      <c r="E532" s="57"/>
      <c r="F532" s="55"/>
      <c r="G532" s="55"/>
      <c r="H532" s="55"/>
      <c r="I532" s="59"/>
      <c r="J532" s="59"/>
      <c r="K532" s="55"/>
      <c r="L532" s="55"/>
      <c r="M532" s="55"/>
      <c r="N532" s="55"/>
      <c r="O532" s="55"/>
      <c r="P532" s="55"/>
      <c r="Q532" s="55"/>
      <c r="R532" s="55"/>
      <c r="S532" s="55"/>
      <c r="T532" s="55"/>
    </row>
    <row r="533" spans="2:20" s="99" customFormat="1" x14ac:dyDescent="0.25">
      <c r="B533" s="58"/>
      <c r="C533" s="96"/>
      <c r="E533" s="57"/>
      <c r="F533" s="55"/>
      <c r="G533" s="55"/>
      <c r="H533" s="55"/>
      <c r="I533" s="59"/>
      <c r="J533" s="59"/>
      <c r="K533" s="55"/>
      <c r="L533" s="55"/>
      <c r="M533" s="55"/>
      <c r="N533" s="55"/>
      <c r="O533" s="55"/>
      <c r="P533" s="55"/>
      <c r="Q533" s="55"/>
      <c r="R533" s="55"/>
      <c r="S533" s="55"/>
      <c r="T533" s="55"/>
    </row>
    <row r="534" spans="2:20" s="99" customFormat="1" x14ac:dyDescent="0.25">
      <c r="B534" s="58"/>
      <c r="C534" s="96"/>
      <c r="E534" s="57"/>
      <c r="F534" s="55"/>
      <c r="G534" s="55"/>
      <c r="H534" s="55"/>
      <c r="I534" s="59"/>
      <c r="J534" s="59"/>
      <c r="K534" s="55"/>
      <c r="L534" s="55"/>
      <c r="M534" s="55"/>
      <c r="N534" s="55"/>
      <c r="O534" s="55"/>
      <c r="P534" s="55"/>
      <c r="Q534" s="55"/>
      <c r="R534" s="55"/>
      <c r="S534" s="55"/>
      <c r="T534" s="55"/>
    </row>
    <row r="535" spans="2:20" s="99" customFormat="1" x14ac:dyDescent="0.25">
      <c r="B535" s="58"/>
      <c r="C535" s="96"/>
      <c r="E535" s="57"/>
      <c r="F535" s="55"/>
      <c r="G535" s="55"/>
      <c r="H535" s="55"/>
      <c r="I535" s="59"/>
      <c r="J535" s="59"/>
      <c r="K535" s="55"/>
      <c r="L535" s="55"/>
      <c r="M535" s="55"/>
      <c r="N535" s="55"/>
      <c r="O535" s="55"/>
      <c r="P535" s="55"/>
      <c r="Q535" s="55"/>
      <c r="R535" s="55"/>
      <c r="S535" s="55"/>
      <c r="T535" s="55"/>
    </row>
    <row r="536" spans="2:20" s="99" customFormat="1" x14ac:dyDescent="0.25">
      <c r="B536" s="58"/>
      <c r="C536" s="96"/>
      <c r="E536" s="57"/>
      <c r="F536" s="55"/>
      <c r="G536" s="55"/>
      <c r="H536" s="55"/>
      <c r="I536" s="59"/>
      <c r="J536" s="59"/>
      <c r="K536" s="55"/>
      <c r="L536" s="55"/>
      <c r="M536" s="55"/>
      <c r="N536" s="55"/>
      <c r="O536" s="55"/>
      <c r="P536" s="55"/>
      <c r="Q536" s="55"/>
      <c r="R536" s="55"/>
      <c r="S536" s="55"/>
      <c r="T536" s="55"/>
    </row>
    <row r="537" spans="2:20" s="99" customFormat="1" x14ac:dyDescent="0.25">
      <c r="B537" s="58"/>
      <c r="C537" s="96"/>
      <c r="E537" s="57"/>
      <c r="F537" s="55"/>
      <c r="G537" s="55"/>
      <c r="H537" s="55"/>
      <c r="I537" s="59"/>
      <c r="J537" s="59"/>
      <c r="K537" s="55"/>
      <c r="L537" s="55"/>
      <c r="M537" s="55"/>
      <c r="N537" s="55"/>
      <c r="O537" s="55"/>
      <c r="P537" s="55"/>
      <c r="Q537" s="55"/>
      <c r="R537" s="55"/>
      <c r="S537" s="55"/>
      <c r="T537" s="55"/>
    </row>
    <row r="538" spans="2:20" s="99" customFormat="1" x14ac:dyDescent="0.25">
      <c r="B538" s="58"/>
      <c r="C538" s="96"/>
      <c r="E538" s="57"/>
      <c r="F538" s="55"/>
      <c r="G538" s="55"/>
      <c r="H538" s="55"/>
      <c r="I538" s="59"/>
      <c r="J538" s="59"/>
      <c r="K538" s="55"/>
      <c r="L538" s="55"/>
      <c r="M538" s="55"/>
      <c r="N538" s="55"/>
      <c r="O538" s="55"/>
      <c r="P538" s="55"/>
      <c r="Q538" s="55"/>
      <c r="R538" s="55"/>
      <c r="S538" s="55"/>
      <c r="T538" s="55"/>
    </row>
    <row r="539" spans="2:20" s="99" customFormat="1" x14ac:dyDescent="0.25">
      <c r="B539" s="58"/>
      <c r="C539" s="96"/>
      <c r="E539" s="57"/>
      <c r="F539" s="55"/>
      <c r="G539" s="55"/>
      <c r="H539" s="55"/>
      <c r="I539" s="59"/>
      <c r="J539" s="59"/>
      <c r="K539" s="55"/>
      <c r="L539" s="55"/>
      <c r="M539" s="55"/>
      <c r="N539" s="55"/>
      <c r="O539" s="55"/>
      <c r="P539" s="55"/>
      <c r="Q539" s="55"/>
      <c r="R539" s="55"/>
      <c r="S539" s="55"/>
      <c r="T539" s="55"/>
    </row>
    <row r="540" spans="2:20" s="99" customFormat="1" x14ac:dyDescent="0.25">
      <c r="B540" s="58"/>
      <c r="C540" s="96"/>
      <c r="E540" s="57"/>
      <c r="F540" s="55"/>
      <c r="G540" s="55"/>
      <c r="H540" s="55"/>
      <c r="I540" s="59"/>
      <c r="J540" s="59"/>
      <c r="K540" s="55"/>
      <c r="L540" s="55"/>
      <c r="M540" s="55"/>
      <c r="N540" s="55"/>
      <c r="O540" s="55"/>
      <c r="P540" s="55"/>
      <c r="Q540" s="55"/>
      <c r="R540" s="55"/>
      <c r="S540" s="55"/>
      <c r="T540" s="55"/>
    </row>
    <row r="541" spans="2:20" s="99" customFormat="1" x14ac:dyDescent="0.25">
      <c r="B541" s="58"/>
      <c r="C541" s="96"/>
      <c r="E541" s="57"/>
      <c r="F541" s="55"/>
      <c r="G541" s="55"/>
      <c r="H541" s="55"/>
      <c r="I541" s="59"/>
      <c r="J541" s="59"/>
      <c r="K541" s="55"/>
      <c r="L541" s="55"/>
      <c r="M541" s="55"/>
      <c r="N541" s="55"/>
      <c r="O541" s="55"/>
      <c r="P541" s="55"/>
      <c r="Q541" s="55"/>
      <c r="R541" s="55"/>
      <c r="S541" s="55"/>
      <c r="T541" s="55"/>
    </row>
    <row r="542" spans="2:20" s="99" customFormat="1" x14ac:dyDescent="0.25">
      <c r="B542" s="58"/>
      <c r="C542" s="96"/>
      <c r="E542" s="57"/>
      <c r="F542" s="55"/>
      <c r="G542" s="55"/>
      <c r="H542" s="55"/>
      <c r="I542" s="59"/>
      <c r="J542" s="59"/>
      <c r="K542" s="55"/>
      <c r="L542" s="55"/>
      <c r="M542" s="55"/>
      <c r="N542" s="55"/>
      <c r="O542" s="55"/>
      <c r="P542" s="55"/>
      <c r="Q542" s="55"/>
      <c r="R542" s="55"/>
      <c r="S542" s="55"/>
      <c r="T542" s="55"/>
    </row>
    <row r="543" spans="2:20" s="99" customFormat="1" x14ac:dyDescent="0.25">
      <c r="B543" s="58"/>
      <c r="C543" s="96"/>
      <c r="E543" s="57"/>
      <c r="F543" s="55"/>
      <c r="G543" s="55"/>
      <c r="H543" s="55"/>
      <c r="I543" s="59"/>
      <c r="J543" s="59"/>
      <c r="K543" s="55"/>
      <c r="L543" s="55"/>
      <c r="M543" s="55"/>
      <c r="N543" s="55"/>
      <c r="O543" s="55"/>
      <c r="P543" s="55"/>
      <c r="Q543" s="55"/>
      <c r="R543" s="55"/>
      <c r="S543" s="55"/>
      <c r="T543" s="55"/>
    </row>
    <row r="544" spans="2:20" s="99" customFormat="1" x14ac:dyDescent="0.25">
      <c r="B544" s="58"/>
      <c r="C544" s="96"/>
      <c r="E544" s="57"/>
      <c r="F544" s="55"/>
      <c r="G544" s="55"/>
      <c r="H544" s="55"/>
      <c r="I544" s="59"/>
      <c r="J544" s="59"/>
      <c r="K544" s="55"/>
      <c r="L544" s="55"/>
      <c r="M544" s="55"/>
      <c r="N544" s="55"/>
      <c r="O544" s="55"/>
      <c r="P544" s="55"/>
      <c r="Q544" s="55"/>
      <c r="R544" s="55"/>
      <c r="S544" s="55"/>
      <c r="T544" s="55"/>
    </row>
    <row r="545" spans="2:20" s="99" customFormat="1" x14ac:dyDescent="0.25">
      <c r="B545" s="58"/>
      <c r="C545" s="96"/>
      <c r="E545" s="57"/>
      <c r="F545" s="55"/>
      <c r="G545" s="55"/>
      <c r="H545" s="55"/>
      <c r="I545" s="59"/>
      <c r="J545" s="59"/>
      <c r="K545" s="55"/>
      <c r="L545" s="55"/>
      <c r="M545" s="55"/>
      <c r="N545" s="55"/>
      <c r="O545" s="55"/>
      <c r="P545" s="55"/>
      <c r="Q545" s="55"/>
      <c r="R545" s="55"/>
      <c r="S545" s="55"/>
      <c r="T545" s="55"/>
    </row>
    <row r="546" spans="2:20" s="99" customFormat="1" x14ac:dyDescent="0.25">
      <c r="B546" s="58"/>
      <c r="C546" s="96"/>
      <c r="E546" s="57"/>
      <c r="F546" s="55"/>
      <c r="G546" s="55"/>
      <c r="H546" s="55"/>
      <c r="I546" s="59"/>
      <c r="J546" s="59"/>
      <c r="K546" s="55"/>
      <c r="L546" s="55"/>
      <c r="M546" s="55"/>
      <c r="N546" s="55"/>
      <c r="O546" s="55"/>
      <c r="P546" s="55"/>
      <c r="Q546" s="55"/>
      <c r="R546" s="55"/>
      <c r="S546" s="55"/>
      <c r="T546" s="55"/>
    </row>
    <row r="547" spans="2:20" s="99" customFormat="1" x14ac:dyDescent="0.25">
      <c r="B547" s="58"/>
      <c r="C547" s="96"/>
      <c r="E547" s="57"/>
      <c r="F547" s="55"/>
      <c r="G547" s="55"/>
      <c r="H547" s="55"/>
      <c r="I547" s="59"/>
      <c r="J547" s="59"/>
      <c r="K547" s="55"/>
      <c r="L547" s="55"/>
      <c r="M547" s="55"/>
      <c r="N547" s="55"/>
      <c r="O547" s="55"/>
      <c r="P547" s="55"/>
      <c r="Q547" s="55"/>
      <c r="R547" s="55"/>
      <c r="S547" s="55"/>
      <c r="T547" s="55"/>
    </row>
    <row r="548" spans="2:20" s="99" customFormat="1" x14ac:dyDescent="0.25">
      <c r="B548" s="58"/>
      <c r="C548" s="96"/>
      <c r="E548" s="57"/>
      <c r="F548" s="55"/>
      <c r="G548" s="55"/>
      <c r="H548" s="55"/>
      <c r="I548" s="59"/>
      <c r="J548" s="59"/>
      <c r="K548" s="55"/>
      <c r="L548" s="55"/>
      <c r="M548" s="55"/>
      <c r="N548" s="55"/>
      <c r="O548" s="55"/>
      <c r="P548" s="55"/>
      <c r="Q548" s="55"/>
      <c r="R548" s="55"/>
      <c r="S548" s="55"/>
      <c r="T548" s="55"/>
    </row>
    <row r="549" spans="2:20" s="99" customFormat="1" x14ac:dyDescent="0.25">
      <c r="B549" s="58"/>
      <c r="C549" s="96"/>
      <c r="E549" s="57"/>
      <c r="F549" s="55"/>
      <c r="G549" s="55"/>
      <c r="H549" s="55"/>
      <c r="I549" s="59"/>
      <c r="J549" s="59"/>
      <c r="K549" s="55"/>
      <c r="L549" s="55"/>
      <c r="M549" s="55"/>
      <c r="N549" s="55"/>
      <c r="O549" s="55"/>
      <c r="P549" s="55"/>
      <c r="Q549" s="55"/>
      <c r="R549" s="55"/>
      <c r="S549" s="55"/>
      <c r="T549" s="55"/>
    </row>
    <row r="550" spans="2:20" s="99" customFormat="1" x14ac:dyDescent="0.25">
      <c r="B550" s="58"/>
      <c r="C550" s="96"/>
      <c r="E550" s="57"/>
      <c r="F550" s="55"/>
      <c r="G550" s="55"/>
      <c r="H550" s="55"/>
      <c r="I550" s="59"/>
      <c r="J550" s="59"/>
      <c r="K550" s="55"/>
      <c r="L550" s="55"/>
      <c r="M550" s="55"/>
      <c r="N550" s="55"/>
      <c r="O550" s="55"/>
      <c r="P550" s="55"/>
      <c r="Q550" s="55"/>
      <c r="R550" s="55"/>
      <c r="S550" s="55"/>
      <c r="T550" s="55"/>
    </row>
    <row r="551" spans="2:20" s="99" customFormat="1" x14ac:dyDescent="0.25">
      <c r="B551" s="58"/>
      <c r="C551" s="96"/>
      <c r="E551" s="57"/>
      <c r="F551" s="55"/>
      <c r="G551" s="55"/>
      <c r="H551" s="55"/>
      <c r="I551" s="59"/>
      <c r="J551" s="59"/>
      <c r="K551" s="55"/>
      <c r="L551" s="55"/>
      <c r="M551" s="55"/>
      <c r="N551" s="55"/>
      <c r="O551" s="55"/>
      <c r="P551" s="55"/>
      <c r="Q551" s="55"/>
      <c r="R551" s="55"/>
      <c r="S551" s="55"/>
      <c r="T551" s="55"/>
    </row>
    <row r="552" spans="2:20" s="99" customFormat="1" x14ac:dyDescent="0.25">
      <c r="B552" s="58"/>
      <c r="C552" s="96"/>
      <c r="E552" s="57"/>
      <c r="F552" s="55"/>
      <c r="G552" s="55"/>
      <c r="H552" s="55"/>
      <c r="I552" s="59"/>
      <c r="J552" s="59"/>
      <c r="K552" s="55"/>
      <c r="L552" s="55"/>
      <c r="M552" s="55"/>
      <c r="N552" s="55"/>
      <c r="O552" s="55"/>
      <c r="P552" s="55"/>
      <c r="Q552" s="55"/>
      <c r="R552" s="55"/>
      <c r="S552" s="55"/>
      <c r="T552" s="55"/>
    </row>
    <row r="553" spans="2:20" s="99" customFormat="1" x14ac:dyDescent="0.25">
      <c r="B553" s="58"/>
      <c r="C553" s="96"/>
      <c r="E553" s="57"/>
      <c r="F553" s="55"/>
      <c r="G553" s="55"/>
      <c r="H553" s="55"/>
      <c r="I553" s="59"/>
      <c r="J553" s="59"/>
      <c r="K553" s="55"/>
      <c r="L553" s="55"/>
      <c r="M553" s="55"/>
      <c r="N553" s="55"/>
      <c r="O553" s="55"/>
      <c r="P553" s="55"/>
      <c r="Q553" s="55"/>
      <c r="R553" s="55"/>
      <c r="S553" s="55"/>
      <c r="T553" s="55"/>
    </row>
    <row r="554" spans="2:20" s="99" customFormat="1" x14ac:dyDescent="0.25">
      <c r="B554" s="58"/>
      <c r="C554" s="96"/>
      <c r="E554" s="57"/>
      <c r="F554" s="55"/>
      <c r="G554" s="55"/>
      <c r="H554" s="55"/>
      <c r="I554" s="59"/>
      <c r="J554" s="59"/>
      <c r="K554" s="55"/>
      <c r="L554" s="55"/>
      <c r="M554" s="55"/>
      <c r="N554" s="55"/>
      <c r="O554" s="55"/>
      <c r="P554" s="55"/>
      <c r="Q554" s="55"/>
      <c r="R554" s="55"/>
      <c r="S554" s="55"/>
      <c r="T554" s="55"/>
    </row>
    <row r="555" spans="2:20" s="99" customFormat="1" x14ac:dyDescent="0.25">
      <c r="B555" s="58"/>
      <c r="C555" s="96"/>
      <c r="E555" s="57"/>
      <c r="F555" s="55"/>
      <c r="G555" s="55"/>
      <c r="H555" s="55"/>
      <c r="I555" s="59"/>
      <c r="J555" s="59"/>
      <c r="K555" s="55"/>
      <c r="L555" s="55"/>
      <c r="M555" s="55"/>
      <c r="N555" s="55"/>
      <c r="O555" s="55"/>
      <c r="P555" s="55"/>
      <c r="Q555" s="55"/>
      <c r="R555" s="55"/>
      <c r="S555" s="55"/>
      <c r="T555" s="55"/>
    </row>
    <row r="556" spans="2:20" s="99" customFormat="1" x14ac:dyDescent="0.25">
      <c r="B556" s="58"/>
      <c r="C556" s="96"/>
      <c r="E556" s="57"/>
      <c r="F556" s="55"/>
      <c r="G556" s="55"/>
      <c r="H556" s="55"/>
      <c r="I556" s="59"/>
      <c r="J556" s="59"/>
      <c r="K556" s="55"/>
      <c r="L556" s="55"/>
      <c r="M556" s="55"/>
      <c r="N556" s="55"/>
      <c r="O556" s="55"/>
      <c r="P556" s="55"/>
      <c r="Q556" s="55"/>
      <c r="R556" s="55"/>
      <c r="S556" s="55"/>
      <c r="T556" s="55"/>
    </row>
    <row r="557" spans="2:20" s="99" customFormat="1" x14ac:dyDescent="0.25">
      <c r="B557" s="58"/>
      <c r="C557" s="96"/>
      <c r="E557" s="57"/>
      <c r="F557" s="55"/>
      <c r="G557" s="55"/>
      <c r="H557" s="55"/>
      <c r="I557" s="59"/>
      <c r="J557" s="59"/>
      <c r="K557" s="55"/>
      <c r="L557" s="55"/>
      <c r="M557" s="55"/>
      <c r="N557" s="55"/>
      <c r="O557" s="55"/>
      <c r="P557" s="55"/>
      <c r="Q557" s="55"/>
      <c r="R557" s="55"/>
      <c r="S557" s="55"/>
      <c r="T557" s="55"/>
    </row>
    <row r="558" spans="2:20" s="99" customFormat="1" x14ac:dyDescent="0.25">
      <c r="B558" s="58"/>
      <c r="C558" s="96"/>
      <c r="E558" s="57"/>
      <c r="F558" s="55"/>
      <c r="G558" s="55"/>
      <c r="H558" s="55"/>
      <c r="I558" s="59"/>
      <c r="J558" s="59"/>
      <c r="K558" s="55"/>
      <c r="L558" s="55"/>
      <c r="M558" s="55"/>
      <c r="N558" s="55"/>
      <c r="O558" s="55"/>
      <c r="P558" s="55"/>
      <c r="Q558" s="55"/>
      <c r="R558" s="55"/>
      <c r="S558" s="55"/>
      <c r="T558" s="55"/>
    </row>
    <row r="559" spans="2:20" s="99" customFormat="1" x14ac:dyDescent="0.25">
      <c r="B559" s="58"/>
      <c r="C559" s="96"/>
      <c r="E559" s="57"/>
      <c r="F559" s="55"/>
      <c r="G559" s="55"/>
      <c r="H559" s="55"/>
      <c r="I559" s="59"/>
      <c r="J559" s="59"/>
      <c r="K559" s="55"/>
      <c r="L559" s="55"/>
      <c r="M559" s="55"/>
      <c r="N559" s="55"/>
      <c r="O559" s="55"/>
      <c r="P559" s="55"/>
      <c r="Q559" s="55"/>
      <c r="R559" s="55"/>
      <c r="S559" s="55"/>
      <c r="T559" s="55"/>
    </row>
    <row r="560" spans="2:20" s="99" customFormat="1" x14ac:dyDescent="0.25">
      <c r="B560" s="58"/>
      <c r="C560" s="96"/>
      <c r="E560" s="57"/>
      <c r="F560" s="55"/>
      <c r="G560" s="55"/>
      <c r="H560" s="55"/>
      <c r="I560" s="59"/>
      <c r="J560" s="59"/>
      <c r="K560" s="55"/>
      <c r="L560" s="55"/>
      <c r="M560" s="55"/>
      <c r="N560" s="55"/>
      <c r="O560" s="55"/>
      <c r="P560" s="55"/>
      <c r="Q560" s="55"/>
      <c r="R560" s="55"/>
      <c r="S560" s="55"/>
      <c r="T560" s="55"/>
    </row>
    <row r="561" spans="2:20" s="99" customFormat="1" x14ac:dyDescent="0.25">
      <c r="B561" s="58"/>
      <c r="C561" s="96"/>
      <c r="E561" s="57"/>
      <c r="F561" s="55"/>
      <c r="G561" s="55"/>
      <c r="H561" s="55"/>
      <c r="I561" s="59"/>
      <c r="J561" s="59"/>
      <c r="K561" s="55"/>
      <c r="L561" s="55"/>
      <c r="M561" s="55"/>
      <c r="N561" s="55"/>
      <c r="O561" s="55"/>
      <c r="P561" s="55"/>
      <c r="Q561" s="55"/>
      <c r="R561" s="55"/>
      <c r="S561" s="55"/>
      <c r="T561" s="55"/>
    </row>
    <row r="562" spans="2:20" s="99" customFormat="1" x14ac:dyDescent="0.25">
      <c r="B562" s="58"/>
      <c r="C562" s="96"/>
      <c r="E562" s="57"/>
      <c r="F562" s="55"/>
      <c r="G562" s="55"/>
      <c r="H562" s="55"/>
      <c r="I562" s="59"/>
      <c r="J562" s="59"/>
      <c r="K562" s="55"/>
      <c r="L562" s="55"/>
      <c r="M562" s="55"/>
      <c r="N562" s="55"/>
      <c r="O562" s="55"/>
      <c r="P562" s="55"/>
      <c r="Q562" s="55"/>
      <c r="R562" s="55"/>
      <c r="S562" s="55"/>
      <c r="T562" s="55"/>
    </row>
    <row r="563" spans="2:20" s="99" customFormat="1" x14ac:dyDescent="0.25">
      <c r="B563" s="58"/>
      <c r="C563" s="96"/>
      <c r="E563" s="57"/>
      <c r="F563" s="55"/>
      <c r="G563" s="55"/>
      <c r="H563" s="55"/>
      <c r="I563" s="59"/>
      <c r="J563" s="59"/>
      <c r="K563" s="55"/>
      <c r="L563" s="55"/>
      <c r="M563" s="55"/>
      <c r="N563" s="55"/>
      <c r="O563" s="55"/>
      <c r="P563" s="55"/>
      <c r="Q563" s="55"/>
      <c r="R563" s="55"/>
      <c r="S563" s="55"/>
      <c r="T563" s="55"/>
    </row>
    <row r="564" spans="2:20" s="99" customFormat="1" x14ac:dyDescent="0.25">
      <c r="B564" s="58"/>
      <c r="C564" s="96"/>
      <c r="E564" s="57"/>
      <c r="F564" s="55"/>
      <c r="G564" s="55"/>
      <c r="H564" s="55"/>
      <c r="I564" s="59"/>
      <c r="J564" s="59"/>
      <c r="K564" s="55"/>
      <c r="L564" s="55"/>
      <c r="M564" s="55"/>
      <c r="N564" s="55"/>
      <c r="O564" s="55"/>
      <c r="P564" s="55"/>
      <c r="Q564" s="55"/>
      <c r="R564" s="55"/>
      <c r="S564" s="55"/>
      <c r="T564" s="55"/>
    </row>
    <row r="565" spans="2:20" s="99" customFormat="1" x14ac:dyDescent="0.25">
      <c r="B565" s="58"/>
      <c r="C565" s="96"/>
      <c r="E565" s="57"/>
      <c r="F565" s="55"/>
      <c r="G565" s="55"/>
      <c r="H565" s="55"/>
      <c r="I565" s="59"/>
      <c r="J565" s="59"/>
      <c r="K565" s="55"/>
      <c r="L565" s="55"/>
      <c r="M565" s="55"/>
      <c r="N565" s="55"/>
      <c r="O565" s="55"/>
      <c r="P565" s="55"/>
      <c r="Q565" s="55"/>
      <c r="R565" s="55"/>
      <c r="S565" s="55"/>
      <c r="T565" s="55"/>
    </row>
    <row r="566" spans="2:20" s="99" customFormat="1" x14ac:dyDescent="0.25">
      <c r="B566" s="58"/>
      <c r="C566" s="96"/>
      <c r="E566" s="57"/>
      <c r="F566" s="55"/>
      <c r="G566" s="55"/>
      <c r="H566" s="55"/>
      <c r="I566" s="59"/>
      <c r="J566" s="59"/>
      <c r="K566" s="55"/>
      <c r="L566" s="55"/>
      <c r="M566" s="55"/>
      <c r="N566" s="55"/>
      <c r="O566" s="55"/>
      <c r="P566" s="55"/>
      <c r="Q566" s="55"/>
      <c r="R566" s="55"/>
      <c r="S566" s="55"/>
      <c r="T566" s="55"/>
    </row>
    <row r="567" spans="2:20" s="99" customFormat="1" x14ac:dyDescent="0.25">
      <c r="B567" s="58"/>
      <c r="C567" s="96"/>
      <c r="E567" s="57"/>
      <c r="F567" s="55"/>
      <c r="G567" s="55"/>
      <c r="H567" s="55"/>
      <c r="I567" s="59"/>
      <c r="J567" s="59"/>
      <c r="K567" s="55"/>
      <c r="L567" s="55"/>
      <c r="M567" s="55"/>
      <c r="N567" s="55"/>
      <c r="O567" s="55"/>
      <c r="P567" s="55"/>
      <c r="Q567" s="55"/>
      <c r="R567" s="55"/>
      <c r="S567" s="55"/>
      <c r="T567" s="55"/>
    </row>
    <row r="568" spans="2:20" s="99" customFormat="1" x14ac:dyDescent="0.25">
      <c r="B568" s="58"/>
      <c r="C568" s="96"/>
      <c r="E568" s="57"/>
      <c r="F568" s="55"/>
      <c r="G568" s="55"/>
      <c r="H568" s="55"/>
      <c r="I568" s="59"/>
      <c r="J568" s="59"/>
      <c r="K568" s="55"/>
      <c r="L568" s="55"/>
      <c r="M568" s="55"/>
      <c r="N568" s="55"/>
      <c r="O568" s="55"/>
      <c r="P568" s="55"/>
      <c r="Q568" s="55"/>
      <c r="R568" s="55"/>
      <c r="S568" s="55"/>
      <c r="T568" s="55"/>
    </row>
    <row r="569" spans="2:20" s="99" customFormat="1" x14ac:dyDescent="0.25">
      <c r="B569" s="58"/>
      <c r="C569" s="96"/>
      <c r="E569" s="57"/>
      <c r="F569" s="55"/>
      <c r="G569" s="55"/>
      <c r="H569" s="55"/>
      <c r="I569" s="59"/>
      <c r="J569" s="59"/>
      <c r="K569" s="55"/>
      <c r="L569" s="55"/>
      <c r="M569" s="55"/>
      <c r="N569" s="55"/>
      <c r="O569" s="55"/>
      <c r="P569" s="55"/>
      <c r="Q569" s="55"/>
      <c r="R569" s="55"/>
      <c r="S569" s="55"/>
      <c r="T569" s="55"/>
    </row>
    <row r="570" spans="2:20" s="99" customFormat="1" x14ac:dyDescent="0.25">
      <c r="B570" s="58"/>
      <c r="C570" s="96"/>
      <c r="E570" s="57"/>
      <c r="F570" s="55"/>
      <c r="G570" s="55"/>
      <c r="H570" s="55"/>
      <c r="I570" s="59"/>
      <c r="J570" s="59"/>
      <c r="K570" s="55"/>
      <c r="L570" s="55"/>
      <c r="M570" s="55"/>
      <c r="N570" s="55"/>
      <c r="O570" s="55"/>
      <c r="P570" s="55"/>
      <c r="Q570" s="55"/>
      <c r="R570" s="55"/>
      <c r="S570" s="55"/>
      <c r="T570" s="55"/>
    </row>
    <row r="571" spans="2:20" s="99" customFormat="1" x14ac:dyDescent="0.25">
      <c r="B571" s="58"/>
      <c r="C571" s="96"/>
      <c r="E571" s="57"/>
      <c r="F571" s="55"/>
      <c r="G571" s="55"/>
      <c r="H571" s="55"/>
      <c r="I571" s="59"/>
      <c r="J571" s="59"/>
      <c r="K571" s="55"/>
      <c r="L571" s="55"/>
      <c r="M571" s="55"/>
      <c r="N571" s="55"/>
      <c r="O571" s="55"/>
      <c r="P571" s="55"/>
      <c r="Q571" s="55"/>
      <c r="R571" s="55"/>
      <c r="S571" s="55"/>
      <c r="T571" s="55"/>
    </row>
    <row r="572" spans="2:20" s="99" customFormat="1" x14ac:dyDescent="0.25">
      <c r="B572" s="58"/>
      <c r="C572" s="96"/>
      <c r="E572" s="57"/>
      <c r="F572" s="55"/>
      <c r="G572" s="55"/>
      <c r="H572" s="55"/>
      <c r="I572" s="59"/>
      <c r="J572" s="59"/>
      <c r="K572" s="55"/>
      <c r="L572" s="55"/>
      <c r="M572" s="55"/>
      <c r="N572" s="55"/>
      <c r="O572" s="55"/>
      <c r="P572" s="55"/>
      <c r="Q572" s="55"/>
      <c r="R572" s="55"/>
      <c r="S572" s="55"/>
      <c r="T572" s="55"/>
    </row>
    <row r="573" spans="2:20" s="99" customFormat="1" x14ac:dyDescent="0.25">
      <c r="B573" s="58"/>
      <c r="C573" s="96"/>
      <c r="E573" s="57"/>
      <c r="F573" s="55"/>
      <c r="G573" s="55"/>
      <c r="H573" s="55"/>
      <c r="I573" s="59"/>
      <c r="J573" s="59"/>
      <c r="K573" s="55"/>
      <c r="L573" s="55"/>
      <c r="M573" s="55"/>
      <c r="N573" s="55"/>
      <c r="O573" s="55"/>
      <c r="P573" s="55"/>
      <c r="Q573" s="55"/>
      <c r="R573" s="55"/>
      <c r="S573" s="55"/>
      <c r="T573" s="55"/>
    </row>
    <row r="574" spans="2:20" s="99" customFormat="1" x14ac:dyDescent="0.25">
      <c r="B574" s="58"/>
      <c r="C574" s="96"/>
      <c r="E574" s="57"/>
      <c r="F574" s="55"/>
      <c r="G574" s="55"/>
      <c r="H574" s="55"/>
      <c r="I574" s="59"/>
      <c r="J574" s="59"/>
      <c r="K574" s="55"/>
      <c r="L574" s="55"/>
      <c r="M574" s="55"/>
      <c r="N574" s="55"/>
      <c r="O574" s="55"/>
      <c r="P574" s="55"/>
      <c r="Q574" s="55"/>
      <c r="R574" s="55"/>
      <c r="S574" s="55"/>
      <c r="T574" s="55"/>
    </row>
    <row r="575" spans="2:20" s="99" customFormat="1" x14ac:dyDescent="0.25">
      <c r="B575" s="58"/>
      <c r="C575" s="96"/>
      <c r="E575" s="57"/>
      <c r="F575" s="55"/>
      <c r="G575" s="55"/>
      <c r="H575" s="55"/>
      <c r="I575" s="59"/>
      <c r="J575" s="59"/>
      <c r="K575" s="55"/>
      <c r="L575" s="55"/>
      <c r="M575" s="55"/>
      <c r="N575" s="55"/>
      <c r="O575" s="55"/>
      <c r="P575" s="55"/>
      <c r="Q575" s="55"/>
      <c r="R575" s="55"/>
      <c r="S575" s="55"/>
      <c r="T575" s="55"/>
    </row>
    <row r="576" spans="2:20" s="99" customFormat="1" x14ac:dyDescent="0.25">
      <c r="B576" s="58"/>
      <c r="C576" s="96"/>
      <c r="E576" s="57"/>
      <c r="F576" s="55"/>
      <c r="G576" s="55"/>
      <c r="H576" s="55"/>
      <c r="I576" s="59"/>
      <c r="J576" s="59"/>
      <c r="K576" s="55"/>
      <c r="L576" s="55"/>
      <c r="M576" s="55"/>
      <c r="N576" s="55"/>
      <c r="O576" s="55"/>
      <c r="P576" s="55"/>
      <c r="Q576" s="55"/>
      <c r="R576" s="55"/>
      <c r="S576" s="55"/>
      <c r="T576" s="55"/>
    </row>
    <row r="577" spans="2:20" s="99" customFormat="1" x14ac:dyDescent="0.25">
      <c r="B577" s="58"/>
      <c r="C577" s="96"/>
      <c r="E577" s="57"/>
      <c r="F577" s="55"/>
      <c r="G577" s="55"/>
      <c r="H577" s="55"/>
      <c r="I577" s="59"/>
      <c r="J577" s="59"/>
      <c r="K577" s="55"/>
      <c r="L577" s="55"/>
      <c r="M577" s="55"/>
      <c r="N577" s="55"/>
      <c r="O577" s="55"/>
      <c r="P577" s="55"/>
      <c r="Q577" s="55"/>
      <c r="R577" s="55"/>
      <c r="S577" s="55"/>
      <c r="T577" s="55"/>
    </row>
    <row r="578" spans="2:20" s="99" customFormat="1" x14ac:dyDescent="0.25">
      <c r="B578" s="58"/>
      <c r="C578" s="96"/>
      <c r="E578" s="57"/>
      <c r="F578" s="55"/>
      <c r="G578" s="55"/>
      <c r="H578" s="55"/>
      <c r="I578" s="59"/>
      <c r="J578" s="59"/>
      <c r="K578" s="55"/>
      <c r="L578" s="55"/>
      <c r="M578" s="55"/>
      <c r="N578" s="55"/>
      <c r="O578" s="55"/>
      <c r="P578" s="55"/>
      <c r="Q578" s="55"/>
      <c r="R578" s="55"/>
      <c r="S578" s="55"/>
      <c r="T578" s="55"/>
    </row>
    <row r="579" spans="2:20" s="99" customFormat="1" x14ac:dyDescent="0.25">
      <c r="B579" s="58"/>
      <c r="C579" s="96"/>
      <c r="E579" s="57"/>
      <c r="F579" s="55"/>
      <c r="G579" s="55"/>
      <c r="H579" s="55"/>
      <c r="I579" s="59"/>
      <c r="J579" s="59"/>
      <c r="K579" s="55"/>
      <c r="L579" s="55"/>
      <c r="M579" s="55"/>
      <c r="N579" s="55"/>
      <c r="O579" s="55"/>
      <c r="P579" s="55"/>
      <c r="Q579" s="55"/>
      <c r="R579" s="55"/>
      <c r="S579" s="55"/>
      <c r="T579" s="55"/>
    </row>
    <row r="580" spans="2:20" s="99" customFormat="1" x14ac:dyDescent="0.25">
      <c r="B580" s="58"/>
      <c r="C580" s="96"/>
      <c r="E580" s="57"/>
      <c r="F580" s="55"/>
      <c r="G580" s="55"/>
      <c r="H580" s="55"/>
      <c r="I580" s="59"/>
      <c r="J580" s="59"/>
      <c r="K580" s="55"/>
      <c r="L580" s="55"/>
      <c r="M580" s="55"/>
      <c r="N580" s="55"/>
      <c r="O580" s="55"/>
      <c r="P580" s="55"/>
      <c r="Q580" s="55"/>
      <c r="R580" s="55"/>
      <c r="S580" s="55"/>
      <c r="T580" s="55"/>
    </row>
    <row r="581" spans="2:20" s="99" customFormat="1" x14ac:dyDescent="0.25">
      <c r="B581" s="58"/>
      <c r="C581" s="96"/>
      <c r="E581" s="57"/>
      <c r="F581" s="55"/>
      <c r="G581" s="55"/>
      <c r="H581" s="55"/>
      <c r="I581" s="59"/>
      <c r="J581" s="59"/>
      <c r="K581" s="55"/>
      <c r="L581" s="55"/>
      <c r="M581" s="55"/>
      <c r="N581" s="55"/>
      <c r="O581" s="55"/>
      <c r="P581" s="55"/>
      <c r="Q581" s="55"/>
      <c r="R581" s="55"/>
      <c r="S581" s="55"/>
      <c r="T581" s="55"/>
    </row>
    <row r="582" spans="2:20" s="99" customFormat="1" x14ac:dyDescent="0.25">
      <c r="B582" s="58"/>
      <c r="C582" s="96"/>
      <c r="E582" s="57"/>
      <c r="F582" s="55"/>
      <c r="G582" s="55"/>
      <c r="H582" s="55"/>
      <c r="I582" s="59"/>
      <c r="J582" s="59"/>
      <c r="K582" s="55"/>
      <c r="L582" s="55"/>
      <c r="M582" s="55"/>
      <c r="N582" s="55"/>
      <c r="O582" s="55"/>
      <c r="P582" s="55"/>
      <c r="Q582" s="55"/>
      <c r="R582" s="55"/>
      <c r="S582" s="55"/>
      <c r="T582" s="55"/>
    </row>
    <row r="583" spans="2:20" s="99" customFormat="1" x14ac:dyDescent="0.25">
      <c r="B583" s="58"/>
      <c r="C583" s="96"/>
      <c r="E583" s="57"/>
      <c r="F583" s="55"/>
      <c r="G583" s="55"/>
      <c r="H583" s="55"/>
      <c r="I583" s="59"/>
      <c r="J583" s="59"/>
      <c r="K583" s="55"/>
      <c r="L583" s="55"/>
      <c r="M583" s="55"/>
      <c r="N583" s="55"/>
      <c r="O583" s="55"/>
      <c r="P583" s="55"/>
      <c r="Q583" s="55"/>
      <c r="R583" s="55"/>
      <c r="S583" s="55"/>
      <c r="T583" s="55"/>
    </row>
    <row r="584" spans="2:20" s="99" customFormat="1" x14ac:dyDescent="0.25">
      <c r="B584" s="58"/>
      <c r="C584" s="96"/>
      <c r="E584" s="57"/>
      <c r="F584" s="55"/>
      <c r="G584" s="55"/>
      <c r="H584" s="55"/>
      <c r="I584" s="59"/>
      <c r="J584" s="59"/>
      <c r="K584" s="55"/>
      <c r="L584" s="55"/>
      <c r="M584" s="55"/>
      <c r="N584" s="55"/>
      <c r="O584" s="55"/>
      <c r="P584" s="55"/>
      <c r="Q584" s="55"/>
      <c r="R584" s="55"/>
      <c r="S584" s="55"/>
      <c r="T584" s="55"/>
    </row>
    <row r="585" spans="2:20" s="99" customFormat="1" x14ac:dyDescent="0.25">
      <c r="B585" s="58"/>
      <c r="C585" s="96"/>
      <c r="E585" s="57"/>
      <c r="F585" s="55"/>
      <c r="G585" s="55"/>
      <c r="H585" s="55"/>
      <c r="I585" s="59"/>
      <c r="J585" s="59"/>
      <c r="K585" s="55"/>
      <c r="L585" s="55"/>
      <c r="M585" s="55"/>
      <c r="N585" s="55"/>
      <c r="O585" s="55"/>
      <c r="P585" s="55"/>
      <c r="Q585" s="55"/>
      <c r="R585" s="55"/>
      <c r="S585" s="55"/>
      <c r="T585" s="55"/>
    </row>
    <row r="586" spans="2:20" s="99" customFormat="1" x14ac:dyDescent="0.25">
      <c r="B586" s="58"/>
      <c r="C586" s="96"/>
      <c r="E586" s="57"/>
      <c r="F586" s="55"/>
      <c r="G586" s="55"/>
      <c r="H586" s="55"/>
      <c r="I586" s="59"/>
      <c r="J586" s="59"/>
      <c r="K586" s="55"/>
      <c r="L586" s="55"/>
      <c r="M586" s="55"/>
      <c r="N586" s="55"/>
      <c r="O586" s="55"/>
      <c r="P586" s="55"/>
      <c r="Q586" s="55"/>
      <c r="R586" s="55"/>
      <c r="S586" s="55"/>
      <c r="T586" s="55"/>
    </row>
    <row r="587" spans="2:20" s="99" customFormat="1" x14ac:dyDescent="0.25">
      <c r="B587" s="58"/>
      <c r="C587" s="96"/>
      <c r="E587" s="57"/>
      <c r="F587" s="55"/>
      <c r="G587" s="55"/>
      <c r="H587" s="55"/>
      <c r="I587" s="59"/>
      <c r="J587" s="59"/>
      <c r="K587" s="55"/>
      <c r="L587" s="55"/>
      <c r="M587" s="55"/>
      <c r="N587" s="55"/>
      <c r="O587" s="55"/>
      <c r="P587" s="55"/>
      <c r="Q587" s="55"/>
      <c r="R587" s="55"/>
      <c r="S587" s="55"/>
      <c r="T587" s="55"/>
    </row>
    <row r="588" spans="2:20" s="99" customFormat="1" x14ac:dyDescent="0.25">
      <c r="B588" s="58"/>
      <c r="C588" s="96"/>
      <c r="E588" s="57"/>
      <c r="F588" s="55"/>
      <c r="G588" s="55"/>
      <c r="H588" s="55"/>
      <c r="I588" s="59"/>
      <c r="J588" s="59"/>
      <c r="K588" s="55"/>
      <c r="L588" s="55"/>
      <c r="M588" s="55"/>
      <c r="N588" s="55"/>
      <c r="O588" s="55"/>
      <c r="P588" s="55"/>
      <c r="Q588" s="55"/>
      <c r="R588" s="55"/>
      <c r="S588" s="55"/>
      <c r="T588" s="55"/>
    </row>
    <row r="589" spans="2:20" s="99" customFormat="1" x14ac:dyDescent="0.25">
      <c r="B589" s="58"/>
      <c r="C589" s="96"/>
      <c r="E589" s="57"/>
      <c r="F589" s="55"/>
      <c r="G589" s="55"/>
      <c r="H589" s="55"/>
      <c r="I589" s="59"/>
      <c r="J589" s="59"/>
      <c r="K589" s="55"/>
      <c r="L589" s="55"/>
      <c r="M589" s="55"/>
      <c r="N589" s="55"/>
      <c r="O589" s="55"/>
      <c r="P589" s="55"/>
      <c r="Q589" s="55"/>
      <c r="R589" s="55"/>
      <c r="S589" s="55"/>
      <c r="T589" s="55"/>
    </row>
    <row r="590" spans="2:20" s="99" customFormat="1" x14ac:dyDescent="0.25">
      <c r="B590" s="58"/>
      <c r="C590" s="96"/>
      <c r="E590" s="57"/>
      <c r="F590" s="55"/>
      <c r="G590" s="55"/>
      <c r="H590" s="55"/>
      <c r="I590" s="59"/>
      <c r="J590" s="59"/>
      <c r="K590" s="55"/>
      <c r="L590" s="55"/>
      <c r="M590" s="55"/>
      <c r="N590" s="55"/>
      <c r="O590" s="55"/>
      <c r="P590" s="55"/>
      <c r="Q590" s="55"/>
      <c r="R590" s="55"/>
      <c r="S590" s="55"/>
      <c r="T590" s="55"/>
    </row>
    <row r="591" spans="2:20" s="99" customFormat="1" x14ac:dyDescent="0.25">
      <c r="B591" s="58"/>
      <c r="C591" s="96"/>
      <c r="E591" s="57"/>
      <c r="F591" s="55"/>
      <c r="G591" s="55"/>
      <c r="H591" s="55"/>
      <c r="I591" s="59"/>
      <c r="J591" s="59"/>
      <c r="K591" s="55"/>
      <c r="L591" s="55"/>
      <c r="M591" s="55"/>
      <c r="N591" s="55"/>
      <c r="O591" s="55"/>
      <c r="P591" s="55"/>
      <c r="Q591" s="55"/>
      <c r="R591" s="55"/>
      <c r="S591" s="55"/>
      <c r="T591" s="55"/>
    </row>
    <row r="592" spans="2:20" s="99" customFormat="1" x14ac:dyDescent="0.25">
      <c r="B592" s="58"/>
      <c r="C592" s="96"/>
      <c r="E592" s="57"/>
      <c r="F592" s="55"/>
      <c r="G592" s="55"/>
      <c r="H592" s="55"/>
      <c r="I592" s="59"/>
      <c r="J592" s="59"/>
      <c r="K592" s="55"/>
      <c r="L592" s="55"/>
      <c r="M592" s="55"/>
      <c r="N592" s="55"/>
      <c r="O592" s="55"/>
      <c r="P592" s="55"/>
      <c r="Q592" s="55"/>
      <c r="R592" s="55"/>
      <c r="S592" s="55"/>
      <c r="T592" s="55"/>
    </row>
    <row r="593" spans="2:20" s="99" customFormat="1" x14ac:dyDescent="0.25">
      <c r="B593" s="58"/>
      <c r="C593" s="96"/>
      <c r="E593" s="57"/>
      <c r="F593" s="55"/>
      <c r="G593" s="55"/>
      <c r="H593" s="55"/>
      <c r="I593" s="59"/>
      <c r="J593" s="59"/>
      <c r="K593" s="55"/>
      <c r="L593" s="55"/>
      <c r="M593" s="55"/>
      <c r="N593" s="55"/>
      <c r="O593" s="55"/>
      <c r="P593" s="55"/>
      <c r="Q593" s="55"/>
      <c r="R593" s="55"/>
      <c r="S593" s="55"/>
      <c r="T593" s="55"/>
    </row>
    <row r="594" spans="2:20" s="99" customFormat="1" x14ac:dyDescent="0.25">
      <c r="B594" s="58"/>
      <c r="C594" s="96"/>
      <c r="E594" s="57"/>
      <c r="F594" s="55"/>
      <c r="G594" s="55"/>
      <c r="H594" s="55"/>
      <c r="I594" s="59"/>
      <c r="J594" s="59"/>
      <c r="K594" s="55"/>
      <c r="L594" s="55"/>
      <c r="M594" s="55"/>
      <c r="N594" s="55"/>
      <c r="O594" s="55"/>
      <c r="P594" s="55"/>
      <c r="Q594" s="55"/>
      <c r="R594" s="55"/>
      <c r="S594" s="55"/>
      <c r="T594" s="55"/>
    </row>
    <row r="595" spans="2:20" s="99" customFormat="1" x14ac:dyDescent="0.25">
      <c r="B595" s="58"/>
      <c r="C595" s="96"/>
      <c r="E595" s="57"/>
      <c r="F595" s="55"/>
      <c r="G595" s="55"/>
      <c r="H595" s="55"/>
      <c r="I595" s="59"/>
      <c r="J595" s="59"/>
      <c r="K595" s="55"/>
      <c r="L595" s="55"/>
      <c r="M595" s="55"/>
      <c r="N595" s="55"/>
      <c r="O595" s="55"/>
      <c r="P595" s="55"/>
      <c r="Q595" s="55"/>
      <c r="R595" s="55"/>
      <c r="S595" s="55"/>
      <c r="T595" s="55"/>
    </row>
    <row r="596" spans="2:20" s="99" customFormat="1" x14ac:dyDescent="0.25">
      <c r="B596" s="58"/>
      <c r="C596" s="96"/>
      <c r="E596" s="57"/>
      <c r="F596" s="55"/>
      <c r="G596" s="55"/>
      <c r="H596" s="55"/>
      <c r="I596" s="59"/>
      <c r="J596" s="59"/>
      <c r="K596" s="55"/>
      <c r="L596" s="55"/>
      <c r="M596" s="55"/>
      <c r="N596" s="55"/>
      <c r="O596" s="55"/>
      <c r="P596" s="55"/>
      <c r="Q596" s="55"/>
      <c r="R596" s="55"/>
      <c r="S596" s="55"/>
      <c r="T596" s="55"/>
    </row>
    <row r="597" spans="2:20" s="99" customFormat="1" x14ac:dyDescent="0.25">
      <c r="B597" s="58"/>
      <c r="C597" s="96"/>
      <c r="E597" s="57"/>
      <c r="F597" s="55"/>
      <c r="G597" s="55"/>
      <c r="H597" s="55"/>
      <c r="I597" s="59"/>
      <c r="J597" s="59"/>
      <c r="K597" s="55"/>
      <c r="L597" s="55"/>
      <c r="M597" s="55"/>
      <c r="N597" s="55"/>
      <c r="O597" s="55"/>
      <c r="P597" s="55"/>
      <c r="Q597" s="55"/>
      <c r="R597" s="55"/>
      <c r="S597" s="55"/>
      <c r="T597" s="55"/>
    </row>
    <row r="598" spans="2:20" s="99" customFormat="1" x14ac:dyDescent="0.25">
      <c r="B598" s="58"/>
      <c r="C598" s="96"/>
      <c r="E598" s="57"/>
      <c r="F598" s="55"/>
      <c r="G598" s="55"/>
      <c r="H598" s="55"/>
      <c r="I598" s="59"/>
      <c r="J598" s="59"/>
      <c r="K598" s="55"/>
      <c r="L598" s="55"/>
      <c r="M598" s="55"/>
      <c r="N598" s="55"/>
      <c r="O598" s="55"/>
      <c r="P598" s="55"/>
      <c r="Q598" s="55"/>
      <c r="R598" s="55"/>
      <c r="S598" s="55"/>
      <c r="T598" s="55"/>
    </row>
    <row r="599" spans="2:20" s="99" customFormat="1" x14ac:dyDescent="0.25">
      <c r="B599" s="58"/>
      <c r="C599" s="96"/>
      <c r="E599" s="57"/>
      <c r="F599" s="55"/>
      <c r="G599" s="55"/>
      <c r="H599" s="55"/>
      <c r="I599" s="59"/>
      <c r="J599" s="59"/>
      <c r="K599" s="55"/>
      <c r="L599" s="55"/>
      <c r="M599" s="55"/>
      <c r="N599" s="55"/>
      <c r="O599" s="55"/>
      <c r="P599" s="55"/>
      <c r="Q599" s="55"/>
      <c r="R599" s="55"/>
      <c r="S599" s="55"/>
      <c r="T599" s="55"/>
    </row>
    <row r="600" spans="2:20" s="99" customFormat="1" x14ac:dyDescent="0.25">
      <c r="B600" s="58"/>
      <c r="C600" s="96"/>
      <c r="E600" s="57"/>
      <c r="F600" s="55"/>
      <c r="G600" s="55"/>
      <c r="H600" s="55"/>
      <c r="I600" s="59"/>
      <c r="J600" s="59"/>
      <c r="K600" s="55"/>
      <c r="L600" s="55"/>
      <c r="M600" s="55"/>
      <c r="N600" s="55"/>
      <c r="O600" s="55"/>
      <c r="P600" s="55"/>
      <c r="Q600" s="55"/>
      <c r="R600" s="55"/>
      <c r="S600" s="55"/>
      <c r="T600" s="55"/>
    </row>
    <row r="601" spans="2:20" s="99" customFormat="1" x14ac:dyDescent="0.25">
      <c r="B601" s="58"/>
      <c r="C601" s="96"/>
      <c r="E601" s="57"/>
      <c r="F601" s="55"/>
      <c r="G601" s="55"/>
      <c r="H601" s="55"/>
      <c r="I601" s="59"/>
      <c r="J601" s="59"/>
      <c r="K601" s="55"/>
      <c r="L601" s="55"/>
      <c r="M601" s="55"/>
      <c r="N601" s="55"/>
      <c r="O601" s="55"/>
      <c r="P601" s="55"/>
      <c r="Q601" s="55"/>
      <c r="R601" s="55"/>
      <c r="S601" s="55"/>
      <c r="T601" s="55"/>
    </row>
    <row r="602" spans="2:20" s="99" customFormat="1" x14ac:dyDescent="0.25">
      <c r="B602" s="58"/>
      <c r="C602" s="96"/>
      <c r="E602" s="57"/>
      <c r="F602" s="55"/>
      <c r="G602" s="55"/>
      <c r="H602" s="55"/>
      <c r="I602" s="59"/>
      <c r="J602" s="59"/>
      <c r="K602" s="55"/>
      <c r="L602" s="55"/>
      <c r="M602" s="55"/>
      <c r="N602" s="55"/>
      <c r="O602" s="55"/>
      <c r="P602" s="55"/>
      <c r="Q602" s="55"/>
      <c r="R602" s="55"/>
      <c r="S602" s="55"/>
      <c r="T602" s="55"/>
    </row>
  </sheetData>
  <mergeCells count="4">
    <mergeCell ref="K1:M1"/>
    <mergeCell ref="K3:M4"/>
    <mergeCell ref="K7:M8"/>
    <mergeCell ref="K9:M9"/>
  </mergeCells>
  <conditionalFormatting sqref="C3:E299">
    <cfRule type="expression" dxfId="220" priority="6">
      <formula>AND($D3&gt;0)</formula>
    </cfRule>
  </conditionalFormatting>
  <conditionalFormatting sqref="F3:F317">
    <cfRule type="containsText" dxfId="219" priority="7" operator="containsText" text="NON">
      <formula>NOT(ISERROR(SEARCH("NON",F3)))</formula>
    </cfRule>
    <cfRule type="containsText" dxfId="218" priority="8" operator="containsText" text="OUI">
      <formula>NOT(ISERROR(SEARCH("OUI",F3)))</formula>
    </cfRule>
  </conditionalFormatting>
  <conditionalFormatting sqref="H3:H317">
    <cfRule type="expression" dxfId="217" priority="5">
      <formula>AND($H3&gt;0)</formula>
    </cfRule>
  </conditionalFormatting>
  <conditionalFormatting sqref="I3:I317">
    <cfRule type="expression" dxfId="216" priority="4">
      <formula>AND($I3&gt;0)</formula>
    </cfRule>
  </conditionalFormatting>
  <conditionalFormatting sqref="C300:E317">
    <cfRule type="expression" dxfId="215" priority="1">
      <formula>AND($D300&gt;0)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T996"/>
  <sheetViews>
    <sheetView topLeftCell="B3" zoomScaleNormal="100" workbookViewId="0"/>
  </sheetViews>
  <sheetFormatPr baseColWidth="10" defaultColWidth="11.42578125" defaultRowHeight="15" x14ac:dyDescent="0.25"/>
  <cols>
    <col min="1" max="1" width="5.7109375" style="5" customWidth="1"/>
    <col min="2" max="2" width="9" style="32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60"/>
      <c r="C1" s="57"/>
      <c r="D1" s="57"/>
      <c r="E1" s="57"/>
      <c r="F1" s="27"/>
      <c r="G1" s="56"/>
      <c r="H1" s="55"/>
      <c r="I1" s="55"/>
      <c r="J1" s="55"/>
      <c r="K1" s="55"/>
      <c r="L1" s="180"/>
      <c r="M1" s="55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2" t="s">
        <v>24</v>
      </c>
      <c r="C2" s="2" t="s">
        <v>25</v>
      </c>
      <c r="D2" s="2" t="s">
        <v>26</v>
      </c>
      <c r="E2" s="2" t="s">
        <v>1084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x14ac:dyDescent="0.25">
      <c r="B3" s="31">
        <v>1</v>
      </c>
      <c r="C3" s="12" t="s">
        <v>1088</v>
      </c>
      <c r="D3" s="49">
        <v>4</v>
      </c>
      <c r="E3" s="18" t="s">
        <v>36</v>
      </c>
      <c r="F3" s="29" t="s">
        <v>1089</v>
      </c>
      <c r="G3" s="18"/>
      <c r="H3" s="7"/>
      <c r="I3" s="1" t="str">
        <f>IF(NOT(Tableau1175[[#This Row],[Qu.]]&gt;=1),"OUI","NON")</f>
        <v>NON</v>
      </c>
      <c r="J3" s="11">
        <f>SUM(1&gt;Tableau1175[[#This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x14ac:dyDescent="0.25">
      <c r="B4" s="31">
        <v>2</v>
      </c>
      <c r="C4" s="12" t="s">
        <v>1092</v>
      </c>
      <c r="D4" s="49">
        <v>1</v>
      </c>
      <c r="E4" s="13" t="s">
        <v>39</v>
      </c>
      <c r="F4" s="29" t="s">
        <v>1089</v>
      </c>
      <c r="G4" s="18"/>
      <c r="H4" s="7"/>
      <c r="I4" s="1" t="str">
        <f>IF(NOT(Tableau1175[[#This Row],[Qu.]]&gt;=1),"OUI","NON")</f>
        <v>NON</v>
      </c>
      <c r="J4" s="11">
        <f>SUM(1&gt;Tableau1175[[#This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5.75" x14ac:dyDescent="0.25">
      <c r="B5" s="31">
        <v>3</v>
      </c>
      <c r="C5" s="12" t="s">
        <v>1093</v>
      </c>
      <c r="D5" s="49">
        <v>2</v>
      </c>
      <c r="E5" s="18" t="s">
        <v>50</v>
      </c>
      <c r="F5" s="29" t="s">
        <v>1089</v>
      </c>
      <c r="G5" s="18"/>
      <c r="H5" s="7"/>
      <c r="I5" s="1" t="str">
        <f>IF(NOT(Tableau1175[[#This Row],[Qu.]]&gt;=1),"OUI","NON")</f>
        <v>NON</v>
      </c>
      <c r="J5" s="11">
        <f>SUM(1&gt;Tableau1175[[#This Row],[Qu.]])</f>
        <v>0</v>
      </c>
      <c r="K5" s="46"/>
      <c r="L5" s="36" t="str">
        <f>COUNTIF(D3:D207,"&gt;0")&amp;"/"</f>
        <v>200/</v>
      </c>
      <c r="M5" s="35">
        <f>COUNTA(C3:C207)</f>
        <v>205</v>
      </c>
      <c r="N5" s="55"/>
      <c r="O5" s="37">
        <f>COUNTIF(D3:D207,"&gt;0")/COUNTA(C3:C207)</f>
        <v>0.97560975609756095</v>
      </c>
      <c r="P5" s="55"/>
      <c r="Q5" s="55"/>
      <c r="R5" s="55"/>
      <c r="S5" s="55"/>
      <c r="T5" s="55"/>
    </row>
    <row r="6" spans="2:20" x14ac:dyDescent="0.25">
      <c r="B6" s="31">
        <v>4</v>
      </c>
      <c r="C6" s="12" t="s">
        <v>1094</v>
      </c>
      <c r="D6" s="49">
        <v>4</v>
      </c>
      <c r="E6" s="18" t="s">
        <v>36</v>
      </c>
      <c r="F6" s="29" t="s">
        <v>1089</v>
      </c>
      <c r="G6" s="18"/>
      <c r="H6" s="7"/>
      <c r="I6" s="1" t="str">
        <f>IF(NOT(Tableau1175[[#This Row],[Qu.]]&gt;=1),"OUI","NON")</f>
        <v>NON</v>
      </c>
      <c r="J6" s="11">
        <f>SUM(1&gt;Tableau1175[[#This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x14ac:dyDescent="0.25">
      <c r="B7" s="31">
        <v>5</v>
      </c>
      <c r="C7" s="12" t="s">
        <v>1095</v>
      </c>
      <c r="D7" s="49">
        <v>2</v>
      </c>
      <c r="E7" s="18" t="s">
        <v>50</v>
      </c>
      <c r="F7" s="29" t="s">
        <v>1089</v>
      </c>
      <c r="G7" s="18"/>
      <c r="H7" s="7"/>
      <c r="I7" s="1" t="str">
        <f>IF(NOT(Tableau1175[[#This Row],[Qu.]]&gt;=1),"OUI","NON")</f>
        <v>NON</v>
      </c>
      <c r="J7" s="11">
        <f>SUM(1&gt;Tableau1175[[#This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x14ac:dyDescent="0.25">
      <c r="B8" s="31">
        <v>6</v>
      </c>
      <c r="C8" s="12" t="s">
        <v>1098</v>
      </c>
      <c r="D8" s="49">
        <v>0</v>
      </c>
      <c r="E8" s="18" t="s">
        <v>39</v>
      </c>
      <c r="F8" s="29" t="s">
        <v>1099</v>
      </c>
      <c r="G8" s="18"/>
      <c r="H8" s="7"/>
      <c r="I8" s="1" t="str">
        <f>IF(NOT(Tableau1175[[#This Row],[Qu.]]&gt;=1),"OUI","NON")</f>
        <v>OUI</v>
      </c>
      <c r="J8" s="11">
        <f>SUM(1&gt;Tableau1175[[#This Row],[Qu.]])</f>
        <v>1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.75" x14ac:dyDescent="0.25">
      <c r="B9" s="31">
        <v>7</v>
      </c>
      <c r="C9" s="12" t="s">
        <v>1100</v>
      </c>
      <c r="D9" s="49">
        <v>4</v>
      </c>
      <c r="E9" s="18" t="s">
        <v>50</v>
      </c>
      <c r="F9" s="29" t="s">
        <v>1089</v>
      </c>
      <c r="G9" s="18"/>
      <c r="H9" s="7"/>
      <c r="I9" s="1" t="str">
        <f>IF(NOT(Tableau1175[[#This Row],[Qu.]]&gt;=1),"OUI","NON")</f>
        <v>NON</v>
      </c>
      <c r="J9" s="11">
        <f>SUM(1&gt;Tableau1175[[#This Row],[Qu.]])</f>
        <v>0</v>
      </c>
      <c r="K9" s="46"/>
      <c r="L9" s="38" t="str">
        <f>COUNTIF(G3:G207,"&gt;0")&amp;"/"</f>
        <v>23/</v>
      </c>
      <c r="M9" s="39">
        <f>COUNTA(C3:C207)</f>
        <v>205</v>
      </c>
      <c r="N9" s="55"/>
      <c r="O9" s="40">
        <f>COUNTIF(G3:G207,"&gt;0")/COUNTA(C3:C207)</f>
        <v>0.11219512195121951</v>
      </c>
      <c r="P9" s="55"/>
      <c r="Q9" s="55"/>
      <c r="R9" s="55"/>
      <c r="S9" s="55"/>
      <c r="T9" s="55"/>
    </row>
    <row r="10" spans="2:20" x14ac:dyDescent="0.25">
      <c r="B10" s="31">
        <v>8</v>
      </c>
      <c r="C10" s="12" t="s">
        <v>1101</v>
      </c>
      <c r="D10" s="49">
        <v>4</v>
      </c>
      <c r="E10" s="18" t="s">
        <v>32</v>
      </c>
      <c r="F10" s="29" t="s">
        <v>1089</v>
      </c>
      <c r="G10" s="18"/>
      <c r="H10" s="7"/>
      <c r="I10" s="1" t="str">
        <f>IF(NOT(Tableau1175[[#This Row],[Qu.]]&gt;=1),"OUI","NON")</f>
        <v>NON</v>
      </c>
      <c r="J10" s="11">
        <f>SUM(1&gt;Tableau1175[[#This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x14ac:dyDescent="0.25">
      <c r="B11" s="31">
        <v>9</v>
      </c>
      <c r="C11" s="12" t="s">
        <v>1102</v>
      </c>
      <c r="D11" s="49">
        <v>4</v>
      </c>
      <c r="E11" s="18" t="s">
        <v>36</v>
      </c>
      <c r="F11" s="29" t="s">
        <v>1089</v>
      </c>
      <c r="G11" s="18"/>
      <c r="H11" s="7"/>
      <c r="I11" s="1" t="str">
        <f>IF(NOT(Tableau1175[[#This Row],[Qu.]]&gt;=1),"OUI","NON")</f>
        <v>NON</v>
      </c>
      <c r="J11" s="11">
        <f>SUM(1&gt;Tableau1175[[#This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x14ac:dyDescent="0.25">
      <c r="B12" s="31">
        <v>10</v>
      </c>
      <c r="C12" s="12" t="s">
        <v>1103</v>
      </c>
      <c r="D12" s="49">
        <v>3</v>
      </c>
      <c r="E12" s="18" t="s">
        <v>36</v>
      </c>
      <c r="F12" s="29" t="s">
        <v>1089</v>
      </c>
      <c r="G12" s="18"/>
      <c r="H12" s="7"/>
      <c r="I12" s="1" t="str">
        <f>IF(NOT(Tableau1175[[#This Row],[Qu.]]&gt;=1),"OUI","NON")</f>
        <v>NON</v>
      </c>
      <c r="J12" s="11">
        <f>SUM(1&gt;Tableau1175[[#This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x14ac:dyDescent="0.25">
      <c r="B13" s="31">
        <v>11</v>
      </c>
      <c r="C13" s="12" t="s">
        <v>1104</v>
      </c>
      <c r="D13" s="49">
        <v>3</v>
      </c>
      <c r="E13" s="18" t="s">
        <v>36</v>
      </c>
      <c r="F13" s="29" t="s">
        <v>1089</v>
      </c>
      <c r="G13" s="18"/>
      <c r="H13" s="7"/>
      <c r="I13" s="1" t="str">
        <f>IF(NOT(Tableau1175[[#This Row],[Qu.]]&gt;=1),"OUI","NON")</f>
        <v>NON</v>
      </c>
      <c r="J13" s="11">
        <f>SUM(1&gt;Tableau1175[[#This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ht="15" customHeight="1" x14ac:dyDescent="0.25">
      <c r="B14" s="31">
        <v>12</v>
      </c>
      <c r="C14" s="12" t="s">
        <v>1105</v>
      </c>
      <c r="D14" s="49">
        <v>4</v>
      </c>
      <c r="E14" s="18" t="s">
        <v>32</v>
      </c>
      <c r="F14" s="29" t="s">
        <v>1089</v>
      </c>
      <c r="G14" s="18"/>
      <c r="H14" s="7"/>
      <c r="I14" s="1" t="str">
        <f>IF(NOT(Tableau1175[[#This Row],[Qu.]]&gt;=1),"OUI","NON")</f>
        <v>NON</v>
      </c>
      <c r="J14" s="11">
        <f>SUM(1&gt;Tableau1175[[#This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1">
        <v>13</v>
      </c>
      <c r="C15" s="12" t="s">
        <v>1106</v>
      </c>
      <c r="D15" s="49">
        <v>4</v>
      </c>
      <c r="E15" s="18" t="s">
        <v>36</v>
      </c>
      <c r="F15" s="29" t="s">
        <v>1107</v>
      </c>
      <c r="G15" s="18"/>
      <c r="H15" s="7"/>
      <c r="I15" s="1" t="str">
        <f>IF(NOT(Tableau1175[[#This Row],[Qu.]]&gt;=1),"OUI","NON")</f>
        <v>NON</v>
      </c>
      <c r="J15" s="11">
        <f>SUM(1&gt;Tableau1175[[#This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x14ac:dyDescent="0.25">
      <c r="B16" s="31">
        <v>14</v>
      </c>
      <c r="C16" s="12" t="s">
        <v>1108</v>
      </c>
      <c r="D16" s="49">
        <v>4</v>
      </c>
      <c r="E16" s="18" t="s">
        <v>32</v>
      </c>
      <c r="F16" s="29" t="s">
        <v>1107</v>
      </c>
      <c r="G16" s="18"/>
      <c r="H16" s="7"/>
      <c r="I16" s="1" t="str">
        <f>IF(NOT(Tableau1175[[#This Row],[Qu.]]&gt;=1),"OUI","NON")</f>
        <v>NON</v>
      </c>
      <c r="J16" s="11">
        <f>SUM(1&gt;Tableau1175[[#This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1" x14ac:dyDescent="0.25">
      <c r="B17" s="31">
        <v>15</v>
      </c>
      <c r="C17" s="12" t="s">
        <v>1109</v>
      </c>
      <c r="D17" s="49">
        <v>2</v>
      </c>
      <c r="E17" s="18" t="s">
        <v>50</v>
      </c>
      <c r="F17" s="29" t="s">
        <v>1099</v>
      </c>
      <c r="G17" s="18"/>
      <c r="H17" s="7"/>
      <c r="I17" s="1" t="str">
        <f>IF(NOT(Tableau1175[[#This Row],[Qu.]]&gt;=1),"OUI","NON")</f>
        <v>NON</v>
      </c>
      <c r="J17" s="11">
        <f>SUM(1&gt;Tableau1175[[#This Row],[Qu.]])</f>
        <v>0</v>
      </c>
      <c r="K17" s="46"/>
    </row>
    <row r="18" spans="2:11" ht="15" customHeight="1" x14ac:dyDescent="0.25">
      <c r="B18" s="31">
        <v>16</v>
      </c>
      <c r="C18" s="12" t="s">
        <v>1110</v>
      </c>
      <c r="D18" s="49">
        <v>4</v>
      </c>
      <c r="E18" s="18" t="s">
        <v>32</v>
      </c>
      <c r="F18" s="29" t="s">
        <v>1111</v>
      </c>
      <c r="G18" s="18"/>
      <c r="H18" s="7"/>
      <c r="I18" s="1" t="str">
        <f>IF(NOT(Tableau1175[[#This Row],[Qu.]]&gt;=1),"OUI","NON")</f>
        <v>NON</v>
      </c>
      <c r="J18" s="11">
        <f>SUM(1&gt;Tableau1175[[#This Row],[Qu.]])</f>
        <v>0</v>
      </c>
      <c r="K18" s="46"/>
    </row>
    <row r="19" spans="2:11" ht="15" customHeight="1" x14ac:dyDescent="0.25">
      <c r="B19" s="31">
        <v>17</v>
      </c>
      <c r="C19" s="12" t="s">
        <v>1112</v>
      </c>
      <c r="D19" s="49">
        <v>1</v>
      </c>
      <c r="E19" s="18" t="s">
        <v>50</v>
      </c>
      <c r="F19" s="29" t="s">
        <v>1113</v>
      </c>
      <c r="G19" s="18"/>
      <c r="H19" s="7"/>
      <c r="I19" s="1" t="str">
        <f>IF(NOT(Tableau1175[[#This Row],[Qu.]]&gt;=1),"OUI","NON")</f>
        <v>NON</v>
      </c>
      <c r="J19" s="11">
        <f>SUM(1&gt;Tableau1175[[#This Row],[Qu.]])</f>
        <v>0</v>
      </c>
      <c r="K19" s="46"/>
    </row>
    <row r="20" spans="2:11" x14ac:dyDescent="0.25">
      <c r="B20" s="31">
        <v>18</v>
      </c>
      <c r="C20" s="12" t="s">
        <v>1114</v>
      </c>
      <c r="D20" s="49">
        <v>4</v>
      </c>
      <c r="E20" s="18" t="s">
        <v>36</v>
      </c>
      <c r="F20" s="29" t="s">
        <v>1089</v>
      </c>
      <c r="G20" s="18"/>
      <c r="H20" s="7"/>
      <c r="I20" s="1" t="str">
        <f>IF(NOT(Tableau1175[[#This Row],[Qu.]]&gt;=1),"OUI","NON")</f>
        <v>NON</v>
      </c>
      <c r="J20" s="11">
        <f>SUM(1&gt;Tableau1175[[#This Row],[Qu.]])</f>
        <v>0</v>
      </c>
      <c r="K20" s="46"/>
    </row>
    <row r="21" spans="2:11" x14ac:dyDescent="0.25">
      <c r="B21" s="31">
        <v>19</v>
      </c>
      <c r="C21" s="12" t="s">
        <v>1115</v>
      </c>
      <c r="D21" s="49">
        <v>4</v>
      </c>
      <c r="E21" s="18" t="s">
        <v>32</v>
      </c>
      <c r="F21" s="29" t="s">
        <v>1089</v>
      </c>
      <c r="G21" s="18"/>
      <c r="H21" s="7"/>
      <c r="I21" s="1" t="str">
        <f>IF(NOT(Tableau1175[[#This Row],[Qu.]]&gt;=1),"OUI","NON")</f>
        <v>NON</v>
      </c>
      <c r="J21" s="11">
        <f>SUM(1&gt;Tableau1175[[#This Row],[Qu.]])</f>
        <v>0</v>
      </c>
      <c r="K21" s="46"/>
    </row>
    <row r="22" spans="2:11" ht="15" customHeight="1" x14ac:dyDescent="0.25">
      <c r="B22" s="31">
        <v>20</v>
      </c>
      <c r="C22" s="12" t="s">
        <v>1116</v>
      </c>
      <c r="D22" s="49">
        <v>1</v>
      </c>
      <c r="E22" s="18" t="s">
        <v>39</v>
      </c>
      <c r="F22" s="29" t="s">
        <v>1113</v>
      </c>
      <c r="G22" s="18"/>
      <c r="H22" s="7"/>
      <c r="I22" s="1" t="str">
        <f>IF(NOT(Tableau1175[[#This Row],[Qu.]]&gt;=1),"OUI","NON")</f>
        <v>NON</v>
      </c>
      <c r="J22" s="11">
        <f>SUM(1&gt;Tableau1175[[#This Row],[Qu.]])</f>
        <v>0</v>
      </c>
      <c r="K22" s="46"/>
    </row>
    <row r="23" spans="2:11" x14ac:dyDescent="0.25">
      <c r="B23" s="31">
        <v>21</v>
      </c>
      <c r="C23" s="12" t="s">
        <v>1117</v>
      </c>
      <c r="D23" s="49">
        <v>4</v>
      </c>
      <c r="E23" s="18" t="s">
        <v>32</v>
      </c>
      <c r="F23" s="29" t="s">
        <v>1089</v>
      </c>
      <c r="G23" s="18"/>
      <c r="H23" s="7"/>
      <c r="I23" s="1" t="str">
        <f>IF(NOT(Tableau1175[[#This Row],[Qu.]]&gt;=1),"OUI","NON")</f>
        <v>NON</v>
      </c>
      <c r="J23" s="11">
        <f>SUM(1&gt;Tableau1175[[#This Row],[Qu.]])</f>
        <v>0</v>
      </c>
      <c r="K23" s="46"/>
    </row>
    <row r="24" spans="2:11" x14ac:dyDescent="0.25">
      <c r="B24" s="31">
        <v>22</v>
      </c>
      <c r="C24" s="12" t="s">
        <v>1118</v>
      </c>
      <c r="D24" s="49">
        <v>4</v>
      </c>
      <c r="E24" s="18" t="s">
        <v>36</v>
      </c>
      <c r="F24" s="29" t="s">
        <v>1089</v>
      </c>
      <c r="G24" s="18"/>
      <c r="H24" s="7"/>
      <c r="I24" s="1" t="str">
        <f>IF(NOT(Tableau1175[[#This Row],[Qu.]]&gt;=1),"OUI","NON")</f>
        <v>NON</v>
      </c>
      <c r="J24" s="11">
        <f>SUM(1&gt;Tableau1175[[#This Row],[Qu.]])</f>
        <v>0</v>
      </c>
      <c r="K24" s="46"/>
    </row>
    <row r="25" spans="2:11" x14ac:dyDescent="0.25">
      <c r="B25" s="31">
        <v>23</v>
      </c>
      <c r="C25" s="12" t="s">
        <v>1119</v>
      </c>
      <c r="D25" s="49">
        <v>4</v>
      </c>
      <c r="E25" s="18" t="s">
        <v>36</v>
      </c>
      <c r="F25" s="29" t="s">
        <v>1089</v>
      </c>
      <c r="G25" s="18"/>
      <c r="H25" s="7"/>
      <c r="I25" s="1" t="str">
        <f>IF(NOT(Tableau1175[[#This Row],[Qu.]]&gt;=1),"OUI","NON")</f>
        <v>NON</v>
      </c>
      <c r="J25" s="11">
        <f>SUM(1&gt;Tableau1175[[#This Row],[Qu.]])</f>
        <v>0</v>
      </c>
      <c r="K25" s="46"/>
    </row>
    <row r="26" spans="2:11" x14ac:dyDescent="0.25">
      <c r="B26" s="31">
        <v>24</v>
      </c>
      <c r="C26" s="12" t="s">
        <v>1120</v>
      </c>
      <c r="D26" s="49">
        <v>3</v>
      </c>
      <c r="E26" s="18" t="s">
        <v>36</v>
      </c>
      <c r="F26" s="29" t="s">
        <v>1111</v>
      </c>
      <c r="G26" s="18"/>
      <c r="H26" s="7"/>
      <c r="I26" s="1" t="str">
        <f>IF(NOT(Tableau1175[[#This Row],[Qu.]]&gt;=1),"OUI","NON")</f>
        <v>NON</v>
      </c>
      <c r="J26" s="11">
        <f>SUM(1&gt;Tableau1175[[#This Row],[Qu.]])</f>
        <v>0</v>
      </c>
      <c r="K26" s="46"/>
    </row>
    <row r="27" spans="2:11" x14ac:dyDescent="0.25">
      <c r="B27" s="31">
        <v>25</v>
      </c>
      <c r="C27" s="12" t="s">
        <v>1121</v>
      </c>
      <c r="D27" s="49">
        <v>4</v>
      </c>
      <c r="E27" s="18" t="s">
        <v>32</v>
      </c>
      <c r="F27" s="29" t="s">
        <v>1089</v>
      </c>
      <c r="G27" s="18"/>
      <c r="H27" s="7"/>
      <c r="I27" s="1" t="str">
        <f>IF(NOT(Tableau1175[[#This Row],[Qu.]]&gt;=1),"OUI","NON")</f>
        <v>NON</v>
      </c>
      <c r="J27" s="11">
        <f>SUM(1&gt;Tableau1175[[#This Row],[Qu.]])</f>
        <v>0</v>
      </c>
      <c r="K27" s="46"/>
    </row>
    <row r="28" spans="2:11" x14ac:dyDescent="0.25">
      <c r="B28" s="31">
        <v>26</v>
      </c>
      <c r="C28" s="12" t="s">
        <v>1122</v>
      </c>
      <c r="D28" s="49">
        <v>4</v>
      </c>
      <c r="E28" s="18" t="s">
        <v>32</v>
      </c>
      <c r="F28" s="29" t="s">
        <v>1089</v>
      </c>
      <c r="G28" s="18"/>
      <c r="H28" s="7"/>
      <c r="I28" s="1" t="str">
        <f>IF(NOT(Tableau1175[[#This Row],[Qu.]]&gt;=1),"OUI","NON")</f>
        <v>NON</v>
      </c>
      <c r="J28" s="11">
        <f>SUM(1&gt;Tableau1175[[#This Row],[Qu.]])</f>
        <v>0</v>
      </c>
      <c r="K28" s="46"/>
    </row>
    <row r="29" spans="2:11" x14ac:dyDescent="0.25">
      <c r="B29" s="31">
        <v>27</v>
      </c>
      <c r="C29" s="12" t="s">
        <v>1123</v>
      </c>
      <c r="D29" s="49">
        <v>4</v>
      </c>
      <c r="E29" s="18" t="s">
        <v>36</v>
      </c>
      <c r="F29" s="29" t="s">
        <v>1089</v>
      </c>
      <c r="G29" s="18"/>
      <c r="H29" s="7"/>
      <c r="I29" s="1" t="str">
        <f>IF(NOT(Tableau1175[[#This Row],[Qu.]]&gt;=1),"OUI","NON")</f>
        <v>NON</v>
      </c>
      <c r="J29" s="11">
        <f>SUM(1&gt;Tableau1175[[#This Row],[Qu.]])</f>
        <v>0</v>
      </c>
      <c r="K29" s="46"/>
    </row>
    <row r="30" spans="2:11" x14ac:dyDescent="0.25">
      <c r="B30" s="31">
        <v>28</v>
      </c>
      <c r="C30" s="12" t="s">
        <v>1124</v>
      </c>
      <c r="D30" s="49">
        <v>0</v>
      </c>
      <c r="E30" s="18" t="s">
        <v>39</v>
      </c>
      <c r="F30" s="29" t="s">
        <v>1099</v>
      </c>
      <c r="G30" s="18"/>
      <c r="H30" s="7"/>
      <c r="I30" s="1" t="str">
        <f>IF(NOT(Tableau1175[[#This Row],[Qu.]]&gt;=1),"OUI","NON")</f>
        <v>OUI</v>
      </c>
      <c r="J30" s="11">
        <f>SUM(1&gt;Tableau1175[[#This Row],[Qu.]])</f>
        <v>1</v>
      </c>
      <c r="K30" s="46"/>
    </row>
    <row r="31" spans="2:11" x14ac:dyDescent="0.25">
      <c r="B31" s="31">
        <v>29</v>
      </c>
      <c r="C31" s="12" t="s">
        <v>1125</v>
      </c>
      <c r="D31" s="49">
        <v>3</v>
      </c>
      <c r="E31" s="18" t="s">
        <v>36</v>
      </c>
      <c r="F31" s="29" t="s">
        <v>1107</v>
      </c>
      <c r="G31" s="18"/>
      <c r="H31" s="7"/>
      <c r="I31" s="1" t="str">
        <f>IF(NOT(Tableau1175[[#This Row],[Qu.]]&gt;=1),"OUI","NON")</f>
        <v>NON</v>
      </c>
      <c r="J31" s="11">
        <f>SUM(1&gt;Tableau1175[[#This Row],[Qu.]])</f>
        <v>0</v>
      </c>
      <c r="K31" s="46"/>
    </row>
    <row r="32" spans="2:11" x14ac:dyDescent="0.25">
      <c r="B32" s="31">
        <v>30</v>
      </c>
      <c r="C32" s="12" t="s">
        <v>1126</v>
      </c>
      <c r="D32" s="49">
        <v>4</v>
      </c>
      <c r="E32" s="18" t="s">
        <v>32</v>
      </c>
      <c r="F32" s="29" t="s">
        <v>1089</v>
      </c>
      <c r="G32" s="18"/>
      <c r="H32" s="7"/>
      <c r="I32" s="1" t="str">
        <f>IF(NOT(Tableau1175[[#This Row],[Qu.]]&gt;=1),"OUI","NON")</f>
        <v>NON</v>
      </c>
      <c r="J32" s="11">
        <f>SUM(1&gt;Tableau1175[[#This Row],[Qu.]])</f>
        <v>0</v>
      </c>
      <c r="K32" s="46"/>
    </row>
    <row r="33" spans="2:11" x14ac:dyDescent="0.25">
      <c r="B33" s="31">
        <v>31</v>
      </c>
      <c r="C33" s="12" t="s">
        <v>1127</v>
      </c>
      <c r="D33" s="49">
        <v>4</v>
      </c>
      <c r="E33" s="18" t="s">
        <v>32</v>
      </c>
      <c r="F33" s="29" t="s">
        <v>1089</v>
      </c>
      <c r="G33" s="18"/>
      <c r="H33" s="7"/>
      <c r="I33" s="1" t="str">
        <f>IF(NOT(Tableau1175[[#This Row],[Qu.]]&gt;=1),"OUI","NON")</f>
        <v>NON</v>
      </c>
      <c r="J33" s="11">
        <f>SUM(1&gt;Tableau1175[[#This Row],[Qu.]])</f>
        <v>0</v>
      </c>
      <c r="K33" s="46"/>
    </row>
    <row r="34" spans="2:11" x14ac:dyDescent="0.25">
      <c r="B34" s="31">
        <v>32</v>
      </c>
      <c r="C34" s="12" t="s">
        <v>1128</v>
      </c>
      <c r="D34" s="49">
        <v>4</v>
      </c>
      <c r="E34" s="18" t="s">
        <v>32</v>
      </c>
      <c r="F34" s="29" t="s">
        <v>1113</v>
      </c>
      <c r="G34" s="18"/>
      <c r="H34" s="7"/>
      <c r="I34" s="1" t="str">
        <f>IF(NOT(Tableau1175[[#This Row],[Qu.]]&gt;=1),"OUI","NON")</f>
        <v>NON</v>
      </c>
      <c r="J34" s="11">
        <f>SUM(1&gt;Tableau1175[[#This Row],[Qu.]])</f>
        <v>0</v>
      </c>
      <c r="K34" s="46"/>
    </row>
    <row r="35" spans="2:11" x14ac:dyDescent="0.25">
      <c r="B35" s="31">
        <v>33</v>
      </c>
      <c r="C35" s="12" t="s">
        <v>1129</v>
      </c>
      <c r="D35" s="49">
        <v>4</v>
      </c>
      <c r="E35" s="18" t="s">
        <v>36</v>
      </c>
      <c r="F35" s="29" t="s">
        <v>1089</v>
      </c>
      <c r="G35" s="18"/>
      <c r="H35" s="7"/>
      <c r="I35" s="1" t="str">
        <f>IF(NOT(Tableau1175[[#This Row],[Qu.]]&gt;=1),"OUI","NON")</f>
        <v>NON</v>
      </c>
      <c r="J35" s="11">
        <f>SUM(1&gt;Tableau1175[[#This Row],[Qu.]])</f>
        <v>0</v>
      </c>
      <c r="K35" s="46"/>
    </row>
    <row r="36" spans="2:11" x14ac:dyDescent="0.25">
      <c r="B36" s="31">
        <v>34</v>
      </c>
      <c r="C36" s="12" t="s">
        <v>1130</v>
      </c>
      <c r="D36" s="49">
        <v>4</v>
      </c>
      <c r="E36" s="18" t="s">
        <v>36</v>
      </c>
      <c r="F36" s="29" t="s">
        <v>1107</v>
      </c>
      <c r="G36" s="18"/>
      <c r="H36" s="7"/>
      <c r="I36" s="1" t="str">
        <f>IF(NOT(Tableau1175[[#This Row],[Qu.]]&gt;=1),"OUI","NON")</f>
        <v>NON</v>
      </c>
      <c r="J36" s="11">
        <f>SUM(1&gt;Tableau1175[[#This Row],[Qu.]])</f>
        <v>0</v>
      </c>
      <c r="K36" s="46"/>
    </row>
    <row r="37" spans="2:11" x14ac:dyDescent="0.25">
      <c r="B37" s="31">
        <v>35</v>
      </c>
      <c r="C37" s="12" t="s">
        <v>1131</v>
      </c>
      <c r="D37" s="49">
        <v>4</v>
      </c>
      <c r="E37" s="18" t="s">
        <v>32</v>
      </c>
      <c r="F37" s="29" t="s">
        <v>1111</v>
      </c>
      <c r="G37" s="18"/>
      <c r="H37" s="7"/>
      <c r="I37" s="1" t="str">
        <f>IF(NOT(Tableau1175[[#This Row],[Qu.]]&gt;=1),"OUI","NON")</f>
        <v>NON</v>
      </c>
      <c r="J37" s="11">
        <f>SUM(1&gt;Tableau1175[[#This Row],[Qu.]])</f>
        <v>0</v>
      </c>
      <c r="K37" s="46"/>
    </row>
    <row r="38" spans="2:11" x14ac:dyDescent="0.25">
      <c r="B38" s="31">
        <v>36</v>
      </c>
      <c r="C38" s="12" t="s">
        <v>1132</v>
      </c>
      <c r="D38" s="49">
        <v>4</v>
      </c>
      <c r="E38" s="18" t="s">
        <v>36</v>
      </c>
      <c r="F38" s="29" t="s">
        <v>1111</v>
      </c>
      <c r="G38" s="18"/>
      <c r="H38" s="7"/>
      <c r="I38" s="1" t="str">
        <f>IF(NOT(Tableau1175[[#This Row],[Qu.]]&gt;=1),"OUI","NON")</f>
        <v>NON</v>
      </c>
      <c r="J38" s="11">
        <f>SUM(1&gt;Tableau1175[[#This Row],[Qu.]])</f>
        <v>0</v>
      </c>
      <c r="K38" s="46"/>
    </row>
    <row r="39" spans="2:11" x14ac:dyDescent="0.25">
      <c r="B39" s="31">
        <v>37</v>
      </c>
      <c r="C39" s="12" t="s">
        <v>1133</v>
      </c>
      <c r="D39" s="49">
        <v>2</v>
      </c>
      <c r="E39" s="18" t="s">
        <v>50</v>
      </c>
      <c r="F39" s="29" t="s">
        <v>1113</v>
      </c>
      <c r="G39" s="18"/>
      <c r="H39" s="7"/>
      <c r="I39" s="1" t="str">
        <f>IF(NOT(Tableau1175[[#This Row],[Qu.]]&gt;=1),"OUI","NON")</f>
        <v>NON</v>
      </c>
      <c r="J39" s="11">
        <f>SUM(1&gt;Tableau1175[[#This Row],[Qu.]])</f>
        <v>0</v>
      </c>
      <c r="K39" s="46"/>
    </row>
    <row r="40" spans="2:11" x14ac:dyDescent="0.25">
      <c r="B40" s="31">
        <v>38</v>
      </c>
      <c r="C40" s="12" t="s">
        <v>1134</v>
      </c>
      <c r="D40" s="49">
        <v>4</v>
      </c>
      <c r="E40" s="18" t="s">
        <v>36</v>
      </c>
      <c r="F40" s="29" t="s">
        <v>1107</v>
      </c>
      <c r="G40" s="18">
        <v>1</v>
      </c>
      <c r="H40" s="7"/>
      <c r="I40" s="1" t="str">
        <f>IF(NOT(Tableau1175[[#This Row],[Qu.]]&gt;=1),"OUI","NON")</f>
        <v>NON</v>
      </c>
      <c r="J40" s="11">
        <f>SUM(1&gt;Tableau1175[[#This Row],[Qu.]])</f>
        <v>0</v>
      </c>
      <c r="K40" s="46"/>
    </row>
    <row r="41" spans="2:11" x14ac:dyDescent="0.25">
      <c r="B41" s="31">
        <v>39</v>
      </c>
      <c r="C41" s="12" t="s">
        <v>1135</v>
      </c>
      <c r="D41" s="49">
        <v>1</v>
      </c>
      <c r="E41" s="18" t="s">
        <v>50</v>
      </c>
      <c r="F41" s="29" t="s">
        <v>1089</v>
      </c>
      <c r="G41" s="18"/>
      <c r="H41" s="7"/>
      <c r="I41" s="1" t="str">
        <f>IF(NOT(Tableau1175[[#This Row],[Qu.]]&gt;=1),"OUI","NON")</f>
        <v>NON</v>
      </c>
      <c r="J41" s="11">
        <f>SUM(1&gt;Tableau1175[[#This Row],[Qu.]])</f>
        <v>0</v>
      </c>
      <c r="K41" s="46"/>
    </row>
    <row r="42" spans="2:11" x14ac:dyDescent="0.25">
      <c r="B42" s="31">
        <v>40</v>
      </c>
      <c r="C42" s="12" t="s">
        <v>1136</v>
      </c>
      <c r="D42" s="49">
        <v>2</v>
      </c>
      <c r="E42" s="18" t="s">
        <v>50</v>
      </c>
      <c r="F42" s="29" t="s">
        <v>1089</v>
      </c>
      <c r="G42" s="18"/>
      <c r="H42" s="7"/>
      <c r="I42" s="1" t="str">
        <f>IF(NOT(Tableau1175[[#This Row],[Qu.]]&gt;=1),"OUI","NON")</f>
        <v>NON</v>
      </c>
      <c r="J42" s="11">
        <f>SUM(1&gt;Tableau1175[[#This Row],[Qu.]])</f>
        <v>0</v>
      </c>
      <c r="K42" s="46"/>
    </row>
    <row r="43" spans="2:11" x14ac:dyDescent="0.25">
      <c r="B43" s="31">
        <v>41</v>
      </c>
      <c r="C43" s="12" t="s">
        <v>1137</v>
      </c>
      <c r="D43" s="49">
        <v>3</v>
      </c>
      <c r="E43" s="18" t="s">
        <v>50</v>
      </c>
      <c r="F43" s="29" t="s">
        <v>1111</v>
      </c>
      <c r="G43" s="18"/>
      <c r="H43" s="7"/>
      <c r="I43" s="1" t="str">
        <f>IF(NOT(Tableau1175[[#This Row],[Qu.]]&gt;=1),"OUI","NON")</f>
        <v>NON</v>
      </c>
      <c r="J43" s="11">
        <f>SUM(1&gt;Tableau1175[[#This Row],[Qu.]])</f>
        <v>0</v>
      </c>
      <c r="K43" s="46"/>
    </row>
    <row r="44" spans="2:11" x14ac:dyDescent="0.25">
      <c r="B44" s="31">
        <v>42</v>
      </c>
      <c r="C44" s="12" t="s">
        <v>1138</v>
      </c>
      <c r="D44" s="49">
        <v>4</v>
      </c>
      <c r="E44" s="18" t="s">
        <v>32</v>
      </c>
      <c r="F44" s="29" t="s">
        <v>1089</v>
      </c>
      <c r="G44" s="18"/>
      <c r="H44" s="7"/>
      <c r="I44" s="1" t="str">
        <f>IF(NOT(Tableau1175[[#This Row],[Qu.]]&gt;=1),"OUI","NON")</f>
        <v>NON</v>
      </c>
      <c r="J44" s="11">
        <f>SUM(1&gt;Tableau1175[[#This Row],[Qu.]])</f>
        <v>0</v>
      </c>
      <c r="K44" s="46"/>
    </row>
    <row r="45" spans="2:11" x14ac:dyDescent="0.25">
      <c r="B45" s="31">
        <v>43</v>
      </c>
      <c r="C45" s="12" t="s">
        <v>1139</v>
      </c>
      <c r="D45" s="49">
        <v>4</v>
      </c>
      <c r="E45" s="18" t="s">
        <v>32</v>
      </c>
      <c r="F45" s="29" t="s">
        <v>1113</v>
      </c>
      <c r="G45" s="18"/>
      <c r="H45" s="7"/>
      <c r="I45" s="1" t="str">
        <f>IF(NOT(Tableau1175[[#This Row],[Qu.]]&gt;=1),"OUI","NON")</f>
        <v>NON</v>
      </c>
      <c r="J45" s="11">
        <f>SUM(1&gt;Tableau1175[[#This Row],[Qu.]])</f>
        <v>0</v>
      </c>
      <c r="K45" s="46"/>
    </row>
    <row r="46" spans="2:11" x14ac:dyDescent="0.25">
      <c r="B46" s="31">
        <v>44</v>
      </c>
      <c r="C46" s="12" t="s">
        <v>1140</v>
      </c>
      <c r="D46" s="49">
        <v>4</v>
      </c>
      <c r="E46" s="18" t="s">
        <v>32</v>
      </c>
      <c r="F46" s="29" t="s">
        <v>1089</v>
      </c>
      <c r="G46" s="18"/>
      <c r="H46" s="7"/>
      <c r="I46" s="1" t="str">
        <f>IF(NOT(Tableau1175[[#This Row],[Qu.]]&gt;=1),"OUI","NON")</f>
        <v>NON</v>
      </c>
      <c r="J46" s="11">
        <f>SUM(1&gt;Tableau1175[[#This Row],[Qu.]])</f>
        <v>0</v>
      </c>
      <c r="K46" s="46"/>
    </row>
    <row r="47" spans="2:11" x14ac:dyDescent="0.25">
      <c r="B47" s="31">
        <v>45</v>
      </c>
      <c r="C47" s="12" t="s">
        <v>1141</v>
      </c>
      <c r="D47" s="49">
        <v>4</v>
      </c>
      <c r="E47" s="18" t="s">
        <v>36</v>
      </c>
      <c r="F47" s="29" t="s">
        <v>1089</v>
      </c>
      <c r="G47" s="18"/>
      <c r="H47" s="7"/>
      <c r="I47" s="1" t="str">
        <f>IF(NOT(Tableau1175[[#This Row],[Qu.]]&gt;=1),"OUI","NON")</f>
        <v>NON</v>
      </c>
      <c r="J47" s="11">
        <f>SUM(1&gt;Tableau1175[[#This Row],[Qu.]])</f>
        <v>0</v>
      </c>
      <c r="K47" s="46"/>
    </row>
    <row r="48" spans="2:11" x14ac:dyDescent="0.25">
      <c r="B48" s="31">
        <v>46</v>
      </c>
      <c r="C48" s="12" t="s">
        <v>1142</v>
      </c>
      <c r="D48" s="49">
        <v>2</v>
      </c>
      <c r="E48" s="18" t="s">
        <v>50</v>
      </c>
      <c r="F48" s="29" t="s">
        <v>1099</v>
      </c>
      <c r="G48" s="18">
        <v>2</v>
      </c>
      <c r="H48" s="7"/>
      <c r="I48" s="1" t="str">
        <f>IF(NOT(Tableau1175[[#This Row],[Qu.]]&gt;=1),"OUI","NON")</f>
        <v>NON</v>
      </c>
      <c r="J48" s="11">
        <f>SUM(1&gt;Tableau1175[[#This Row],[Qu.]])</f>
        <v>0</v>
      </c>
      <c r="K48" s="46"/>
    </row>
    <row r="49" spans="2:11" x14ac:dyDescent="0.25">
      <c r="B49" s="31">
        <v>47</v>
      </c>
      <c r="C49" s="12" t="s">
        <v>1143</v>
      </c>
      <c r="D49" s="49">
        <v>3</v>
      </c>
      <c r="E49" s="18" t="s">
        <v>50</v>
      </c>
      <c r="F49" s="29" t="s">
        <v>1089</v>
      </c>
      <c r="G49" s="18"/>
      <c r="H49" s="7"/>
      <c r="I49" s="1" t="str">
        <f>IF(NOT(Tableau1175[[#This Row],[Qu.]]&gt;=1),"OUI","NON")</f>
        <v>NON</v>
      </c>
      <c r="J49" s="11">
        <f>SUM(1&gt;Tableau1175[[#This Row],[Qu.]])</f>
        <v>0</v>
      </c>
      <c r="K49" s="46"/>
    </row>
    <row r="50" spans="2:11" x14ac:dyDescent="0.25">
      <c r="B50" s="31">
        <v>48</v>
      </c>
      <c r="C50" s="12" t="s">
        <v>1144</v>
      </c>
      <c r="D50" s="49">
        <v>4</v>
      </c>
      <c r="E50" s="18" t="s">
        <v>32</v>
      </c>
      <c r="F50" s="29" t="s">
        <v>1089</v>
      </c>
      <c r="G50" s="18"/>
      <c r="H50" s="7"/>
      <c r="I50" s="1" t="str">
        <f>IF(NOT(Tableau1175[[#This Row],[Qu.]]&gt;=1),"OUI","NON")</f>
        <v>NON</v>
      </c>
      <c r="J50" s="11">
        <f>SUM(1&gt;Tableau1175[[#This Row],[Qu.]])</f>
        <v>0</v>
      </c>
      <c r="K50" s="46"/>
    </row>
    <row r="51" spans="2:11" x14ac:dyDescent="0.25">
      <c r="B51" s="31">
        <v>49</v>
      </c>
      <c r="C51" s="12" t="s">
        <v>1145</v>
      </c>
      <c r="D51" s="49">
        <v>4</v>
      </c>
      <c r="E51" s="18" t="s">
        <v>36</v>
      </c>
      <c r="F51" s="29" t="s">
        <v>1089</v>
      </c>
      <c r="G51" s="18"/>
      <c r="H51" s="7"/>
      <c r="I51" s="1" t="str">
        <f>IF(NOT(Tableau1175[[#This Row],[Qu.]]&gt;=1),"OUI","NON")</f>
        <v>NON</v>
      </c>
      <c r="J51" s="11">
        <f>SUM(1&gt;Tableau1175[[#This Row],[Qu.]])</f>
        <v>0</v>
      </c>
      <c r="K51" s="46"/>
    </row>
    <row r="52" spans="2:11" x14ac:dyDescent="0.25">
      <c r="B52" s="31">
        <v>50</v>
      </c>
      <c r="C52" s="12" t="s">
        <v>1146</v>
      </c>
      <c r="D52" s="49">
        <v>3</v>
      </c>
      <c r="E52" s="18" t="s">
        <v>36</v>
      </c>
      <c r="F52" s="29" t="s">
        <v>1107</v>
      </c>
      <c r="G52" s="18"/>
      <c r="H52" s="7"/>
      <c r="I52" s="1" t="str">
        <f>IF(NOT(Tableau1175[[#This Row],[Qu.]]&gt;=1),"OUI","NON")</f>
        <v>NON</v>
      </c>
      <c r="J52" s="11">
        <f>SUM(1&gt;Tableau1175[[#This Row],[Qu.]])</f>
        <v>0</v>
      </c>
      <c r="K52" s="46"/>
    </row>
    <row r="53" spans="2:11" x14ac:dyDescent="0.25">
      <c r="B53" s="31">
        <v>51</v>
      </c>
      <c r="C53" s="12" t="s">
        <v>1147</v>
      </c>
      <c r="D53" s="49">
        <v>2</v>
      </c>
      <c r="E53" s="18" t="s">
        <v>50</v>
      </c>
      <c r="F53" s="29" t="s">
        <v>1113</v>
      </c>
      <c r="G53" s="18"/>
      <c r="H53" s="7"/>
      <c r="I53" s="1" t="str">
        <f>IF(NOT(Tableau1175[[#This Row],[Qu.]]&gt;=1),"OUI","NON")</f>
        <v>NON</v>
      </c>
      <c r="J53" s="11">
        <f>SUM(1&gt;Tableau1175[[#This Row],[Qu.]])</f>
        <v>0</v>
      </c>
      <c r="K53" s="46"/>
    </row>
    <row r="54" spans="2:11" x14ac:dyDescent="0.25">
      <c r="B54" s="31">
        <v>52</v>
      </c>
      <c r="C54" s="12" t="s">
        <v>1148</v>
      </c>
      <c r="D54" s="49">
        <v>4</v>
      </c>
      <c r="E54" s="13" t="s">
        <v>32</v>
      </c>
      <c r="F54" s="29" t="s">
        <v>1113</v>
      </c>
      <c r="G54" s="49"/>
      <c r="H54" s="7"/>
      <c r="I54" s="1" t="str">
        <f>IF(NOT(Tableau1175[[#This Row],[Qu.]]&gt;=1),"OUI","NON")</f>
        <v>NON</v>
      </c>
      <c r="J54" s="11">
        <f>SUM(1&gt;Tableau1175[[#This Row],[Qu.]])</f>
        <v>0</v>
      </c>
      <c r="K54" s="46"/>
    </row>
    <row r="55" spans="2:11" x14ac:dyDescent="0.25">
      <c r="B55" s="31">
        <v>53</v>
      </c>
      <c r="C55" s="3" t="s">
        <v>1149</v>
      </c>
      <c r="D55" s="49">
        <v>4</v>
      </c>
      <c r="E55" s="1" t="s">
        <v>32</v>
      </c>
      <c r="F55" s="28" t="s">
        <v>1107</v>
      </c>
      <c r="G55" s="1"/>
      <c r="H55" s="7"/>
      <c r="I55" s="1" t="str">
        <f>IF(NOT(Tableau1175[[#This Row],[Qu.]]&gt;=1),"OUI","NON")</f>
        <v>NON</v>
      </c>
      <c r="J55" s="11">
        <f>SUM(1&gt;Tableau1175[[#This Row],[Qu.]])</f>
        <v>0</v>
      </c>
      <c r="K55" s="46"/>
    </row>
    <row r="56" spans="2:11" x14ac:dyDescent="0.25">
      <c r="B56" s="31">
        <v>54</v>
      </c>
      <c r="C56" s="12" t="s">
        <v>1150</v>
      </c>
      <c r="D56" s="49">
        <v>4</v>
      </c>
      <c r="E56" s="13" t="s">
        <v>36</v>
      </c>
      <c r="F56" s="29" t="s">
        <v>1089</v>
      </c>
      <c r="G56" s="49"/>
      <c r="H56" s="7"/>
      <c r="I56" s="1" t="str">
        <f>IF(NOT(Tableau1175[[#This Row],[Qu.]]&gt;=1),"OUI","NON")</f>
        <v>NON</v>
      </c>
      <c r="J56" s="11">
        <f>SUM(1&gt;Tableau1175[[#This Row],[Qu.]])</f>
        <v>0</v>
      </c>
      <c r="K56" s="46"/>
    </row>
    <row r="57" spans="2:11" x14ac:dyDescent="0.25">
      <c r="B57" s="31">
        <v>55</v>
      </c>
      <c r="C57" s="48" t="s">
        <v>1151</v>
      </c>
      <c r="D57" s="49">
        <v>4</v>
      </c>
      <c r="E57" s="13" t="s">
        <v>32</v>
      </c>
      <c r="F57" s="29" t="s">
        <v>1107</v>
      </c>
      <c r="G57" s="49"/>
      <c r="H57" s="7"/>
      <c r="I57" s="1" t="str">
        <f>IF(NOT(Tableau1175[[#This Row],[Qu.]]&gt;=1),"OUI","NON")</f>
        <v>NON</v>
      </c>
      <c r="J57" s="11">
        <f>SUM(1&gt;Tableau1175[[#This Row],[Qu.]])</f>
        <v>0</v>
      </c>
      <c r="K57" s="46"/>
    </row>
    <row r="58" spans="2:11" x14ac:dyDescent="0.25">
      <c r="B58" s="31">
        <v>56</v>
      </c>
      <c r="C58" s="3" t="s">
        <v>1152</v>
      </c>
      <c r="D58" s="49">
        <v>2</v>
      </c>
      <c r="E58" s="1" t="s">
        <v>50</v>
      </c>
      <c r="F58" s="28" t="s">
        <v>1089</v>
      </c>
      <c r="G58" s="1"/>
      <c r="H58" s="7"/>
      <c r="I58" s="1" t="str">
        <f>IF(NOT(Tableau1175[[#This Row],[Qu.]]&gt;=1),"OUI","NON")</f>
        <v>NON</v>
      </c>
      <c r="J58" s="11">
        <f>SUM(1&gt;Tableau1175[[#This Row],[Qu.]])</f>
        <v>0</v>
      </c>
      <c r="K58" s="46"/>
    </row>
    <row r="59" spans="2:11" x14ac:dyDescent="0.25">
      <c r="B59" s="31">
        <v>57</v>
      </c>
      <c r="C59" s="12" t="s">
        <v>1153</v>
      </c>
      <c r="D59" s="49">
        <v>4</v>
      </c>
      <c r="E59" s="13" t="s">
        <v>32</v>
      </c>
      <c r="F59" s="29" t="s">
        <v>1113</v>
      </c>
      <c r="G59" s="49">
        <v>1</v>
      </c>
      <c r="H59" s="7"/>
      <c r="I59" s="1" t="str">
        <f>IF(NOT(Tableau1175[[#This Row],[Qu.]]&gt;=1),"OUI","NON")</f>
        <v>NON</v>
      </c>
      <c r="J59" s="11">
        <f>SUM(1&gt;Tableau1175[[#This Row],[Qu.]])</f>
        <v>0</v>
      </c>
      <c r="K59" s="46"/>
    </row>
    <row r="60" spans="2:11" x14ac:dyDescent="0.25">
      <c r="B60" s="31">
        <v>58</v>
      </c>
      <c r="C60" s="3" t="s">
        <v>1154</v>
      </c>
      <c r="D60" s="49">
        <v>4</v>
      </c>
      <c r="E60" s="1" t="s">
        <v>32</v>
      </c>
      <c r="F60" s="28" t="s">
        <v>1089</v>
      </c>
      <c r="G60" s="1"/>
      <c r="H60" s="7"/>
      <c r="I60" s="1" t="str">
        <f>IF(NOT(Tableau1175[[#This Row],[Qu.]]&gt;=1),"OUI","NON")</f>
        <v>NON</v>
      </c>
      <c r="J60" s="11">
        <f>SUM(1&gt;Tableau1175[[#This Row],[Qu.]])</f>
        <v>0</v>
      </c>
      <c r="K60" s="46"/>
    </row>
    <row r="61" spans="2:11" x14ac:dyDescent="0.25">
      <c r="B61" s="31">
        <v>59</v>
      </c>
      <c r="C61" s="12" t="s">
        <v>1155</v>
      </c>
      <c r="D61" s="49">
        <v>4</v>
      </c>
      <c r="E61" s="13" t="s">
        <v>32</v>
      </c>
      <c r="F61" s="29" t="s">
        <v>1089</v>
      </c>
      <c r="G61" s="13"/>
      <c r="H61" s="7"/>
      <c r="I61" s="1" t="str">
        <f>IF(NOT(Tableau1175[[#This Row],[Qu.]]&gt;=1),"OUI","NON")</f>
        <v>NON</v>
      </c>
      <c r="J61" s="11">
        <f>SUM(1&gt;Tableau1175[[#This Row],[Qu.]])</f>
        <v>0</v>
      </c>
      <c r="K61" s="46"/>
    </row>
    <row r="62" spans="2:11" x14ac:dyDescent="0.25">
      <c r="B62" s="31">
        <v>60</v>
      </c>
      <c r="C62" s="48" t="s">
        <v>1156</v>
      </c>
      <c r="D62" s="49">
        <v>4</v>
      </c>
      <c r="E62" s="13" t="s">
        <v>32</v>
      </c>
      <c r="F62" s="29" t="s">
        <v>1089</v>
      </c>
      <c r="G62" s="49"/>
      <c r="H62" s="7"/>
      <c r="I62" s="1" t="str">
        <f>IF(NOT(Tableau1175[[#This Row],[Qu.]]&gt;=1),"OUI","NON")</f>
        <v>NON</v>
      </c>
      <c r="J62" s="11">
        <f>SUM(1&gt;Tableau1175[[#This Row],[Qu.]])</f>
        <v>0</v>
      </c>
      <c r="K62" s="46"/>
    </row>
    <row r="63" spans="2:11" x14ac:dyDescent="0.25">
      <c r="B63" s="31">
        <v>61</v>
      </c>
      <c r="C63" s="12" t="s">
        <v>1157</v>
      </c>
      <c r="D63" s="49">
        <v>3</v>
      </c>
      <c r="E63" s="13" t="s">
        <v>36</v>
      </c>
      <c r="F63" s="29" t="s">
        <v>1107</v>
      </c>
      <c r="G63" s="49">
        <v>1</v>
      </c>
      <c r="H63" s="7"/>
      <c r="I63" s="1" t="str">
        <f>IF(NOT(Tableau1175[[#This Row],[Qu.]]&gt;=1),"OUI","NON")</f>
        <v>NON</v>
      </c>
      <c r="J63" s="11">
        <f>SUM(1&gt;Tableau1175[[#This Row],[Qu.]])</f>
        <v>0</v>
      </c>
      <c r="K63" s="46"/>
    </row>
    <row r="64" spans="2:11" x14ac:dyDescent="0.25">
      <c r="B64" s="31">
        <v>62</v>
      </c>
      <c r="C64" s="3" t="s">
        <v>1158</v>
      </c>
      <c r="D64" s="49">
        <v>4</v>
      </c>
      <c r="E64" s="1" t="s">
        <v>36</v>
      </c>
      <c r="F64" s="28" t="s">
        <v>1089</v>
      </c>
      <c r="G64" s="1"/>
      <c r="H64" s="7"/>
      <c r="I64" s="1" t="str">
        <f>IF(NOT(Tableau1175[[#This Row],[Qu.]]&gt;=1),"OUI","NON")</f>
        <v>NON</v>
      </c>
      <c r="J64" s="11">
        <f>SUM(1&gt;Tableau1175[[#This Row],[Qu.]])</f>
        <v>0</v>
      </c>
      <c r="K64" s="46"/>
    </row>
    <row r="65" spans="2:11" x14ac:dyDescent="0.25">
      <c r="B65" s="31">
        <v>63</v>
      </c>
      <c r="C65" s="3" t="s">
        <v>1159</v>
      </c>
      <c r="D65" s="49">
        <v>4</v>
      </c>
      <c r="E65" s="1" t="s">
        <v>36</v>
      </c>
      <c r="F65" s="28" t="s">
        <v>1089</v>
      </c>
      <c r="G65" s="1"/>
      <c r="H65" s="7"/>
      <c r="I65" s="1" t="str">
        <f>IF(NOT(Tableau1175[[#This Row],[Qu.]]&gt;=1),"OUI","NON")</f>
        <v>NON</v>
      </c>
      <c r="J65" s="11">
        <f>SUM(1&gt;Tableau1175[[#This Row],[Qu.]])</f>
        <v>0</v>
      </c>
      <c r="K65" s="46"/>
    </row>
    <row r="66" spans="2:11" x14ac:dyDescent="0.25">
      <c r="B66" s="31">
        <v>64</v>
      </c>
      <c r="C66" s="12" t="s">
        <v>1160</v>
      </c>
      <c r="D66" s="49">
        <v>2</v>
      </c>
      <c r="E66" s="13" t="s">
        <v>50</v>
      </c>
      <c r="F66" s="29" t="s">
        <v>1089</v>
      </c>
      <c r="G66" s="49"/>
      <c r="H66" s="7"/>
      <c r="I66" s="1" t="str">
        <f>IF(NOT(Tableau1175[[#This Row],[Qu.]]&gt;=1),"OUI","NON")</f>
        <v>NON</v>
      </c>
      <c r="J66" s="11">
        <f>SUM(1&gt;Tableau1175[[#This Row],[Qu.]])</f>
        <v>0</v>
      </c>
      <c r="K66" s="46"/>
    </row>
    <row r="67" spans="2:11" x14ac:dyDescent="0.25">
      <c r="B67" s="31">
        <v>65</v>
      </c>
      <c r="C67" s="3" t="s">
        <v>1161</v>
      </c>
      <c r="D67" s="49">
        <v>2</v>
      </c>
      <c r="E67" s="1" t="s">
        <v>50</v>
      </c>
      <c r="F67" s="28" t="s">
        <v>1111</v>
      </c>
      <c r="G67" s="1"/>
      <c r="H67" s="7"/>
      <c r="I67" s="1" t="str">
        <f>IF(NOT(Tableau1175[[#This Row],[Qu.]]&gt;=1),"OUI","NON")</f>
        <v>NON</v>
      </c>
      <c r="J67" s="11">
        <f>SUM(1&gt;Tableau1175[[#This Row],[Qu.]])</f>
        <v>0</v>
      </c>
      <c r="K67" s="46"/>
    </row>
    <row r="68" spans="2:11" x14ac:dyDescent="0.25">
      <c r="B68" s="31">
        <v>66</v>
      </c>
      <c r="C68" s="3" t="s">
        <v>1162</v>
      </c>
      <c r="D68" s="49">
        <v>3</v>
      </c>
      <c r="E68" s="1" t="s">
        <v>32</v>
      </c>
      <c r="F68" s="28" t="s">
        <v>1089</v>
      </c>
      <c r="G68" s="1">
        <v>1</v>
      </c>
      <c r="H68" s="7"/>
      <c r="I68" s="1" t="str">
        <f>IF(NOT(Tableau1175[[#This Row],[Qu.]]&gt;=1),"OUI","NON")</f>
        <v>NON</v>
      </c>
      <c r="J68" s="11">
        <f>SUM(1&gt;Tableau1175[[#This Row],[Qu.]])</f>
        <v>0</v>
      </c>
      <c r="K68" s="46"/>
    </row>
    <row r="69" spans="2:11" x14ac:dyDescent="0.25">
      <c r="B69" s="31">
        <v>67</v>
      </c>
      <c r="C69" s="12" t="s">
        <v>1163</v>
      </c>
      <c r="D69" s="49">
        <v>4</v>
      </c>
      <c r="E69" s="13" t="s">
        <v>32</v>
      </c>
      <c r="F69" s="29" t="s">
        <v>1089</v>
      </c>
      <c r="G69" s="49"/>
      <c r="H69" s="7"/>
      <c r="I69" s="1" t="str">
        <f>IF(NOT(Tableau1175[[#This Row],[Qu.]]&gt;=1),"OUI","NON")</f>
        <v>NON</v>
      </c>
      <c r="J69" s="11">
        <f>SUM(1&gt;Tableau1175[[#This Row],[Qu.]])</f>
        <v>0</v>
      </c>
      <c r="K69" s="46"/>
    </row>
    <row r="70" spans="2:11" x14ac:dyDescent="0.25">
      <c r="B70" s="31">
        <v>68</v>
      </c>
      <c r="C70" s="12" t="s">
        <v>1164</v>
      </c>
      <c r="D70" s="49">
        <v>4</v>
      </c>
      <c r="E70" s="13" t="s">
        <v>36</v>
      </c>
      <c r="F70" s="29" t="s">
        <v>1111</v>
      </c>
      <c r="G70" s="49"/>
      <c r="H70" s="7"/>
      <c r="I70" s="1" t="str">
        <f>IF(NOT(Tableau1175[[#This Row],[Qu.]]&gt;=1),"OUI","NON")</f>
        <v>NON</v>
      </c>
      <c r="J70" s="11">
        <f>SUM(1&gt;Tableau1175[[#This Row],[Qu.]])</f>
        <v>0</v>
      </c>
      <c r="K70" s="46"/>
    </row>
    <row r="71" spans="2:11" x14ac:dyDescent="0.25">
      <c r="B71" s="31">
        <v>69</v>
      </c>
      <c r="C71" s="3" t="s">
        <v>1165</v>
      </c>
      <c r="D71" s="49">
        <v>4</v>
      </c>
      <c r="E71" s="1" t="s">
        <v>50</v>
      </c>
      <c r="F71" s="28" t="s">
        <v>1089</v>
      </c>
      <c r="G71" s="1"/>
      <c r="H71" s="7"/>
      <c r="I71" s="1" t="str">
        <f>IF(NOT(Tableau1175[[#This Row],[Qu.]]&gt;=1),"OUI","NON")</f>
        <v>NON</v>
      </c>
      <c r="J71" s="11">
        <f>SUM(1&gt;Tableau1175[[#This Row],[Qu.]])</f>
        <v>0</v>
      </c>
      <c r="K71" s="46"/>
    </row>
    <row r="72" spans="2:11" x14ac:dyDescent="0.25">
      <c r="B72" s="31">
        <v>70</v>
      </c>
      <c r="C72" s="3" t="s">
        <v>1166</v>
      </c>
      <c r="D72" s="49">
        <v>1</v>
      </c>
      <c r="E72" s="1" t="s">
        <v>39</v>
      </c>
      <c r="F72" s="28" t="s">
        <v>1111</v>
      </c>
      <c r="G72" s="1"/>
      <c r="H72" s="7"/>
      <c r="I72" s="1" t="str">
        <f>IF(NOT(Tableau1175[[#This Row],[Qu.]]&gt;=1),"OUI","NON")</f>
        <v>NON</v>
      </c>
      <c r="J72" s="11">
        <f>SUM(1&gt;Tableau1175[[#This Row],[Qu.]])</f>
        <v>0</v>
      </c>
      <c r="K72" s="46"/>
    </row>
    <row r="73" spans="2:11" x14ac:dyDescent="0.25">
      <c r="B73" s="31">
        <v>71</v>
      </c>
      <c r="C73" s="48" t="s">
        <v>1167</v>
      </c>
      <c r="D73" s="49">
        <v>4</v>
      </c>
      <c r="E73" s="13" t="s">
        <v>36</v>
      </c>
      <c r="F73" s="29" t="s">
        <v>1089</v>
      </c>
      <c r="G73" s="49">
        <v>1</v>
      </c>
      <c r="H73" s="7"/>
      <c r="I73" s="1" t="str">
        <f>IF(NOT(Tableau1175[[#This Row],[Qu.]]&gt;=1),"OUI","NON")</f>
        <v>NON</v>
      </c>
      <c r="J73" s="11">
        <f>SUM(1&gt;Tableau1175[[#This Row],[Qu.]])</f>
        <v>0</v>
      </c>
      <c r="K73" s="46"/>
    </row>
    <row r="74" spans="2:11" x14ac:dyDescent="0.25">
      <c r="B74" s="31">
        <v>72</v>
      </c>
      <c r="C74" s="3" t="s">
        <v>1168</v>
      </c>
      <c r="D74" s="49">
        <v>2</v>
      </c>
      <c r="E74" s="1" t="s">
        <v>50</v>
      </c>
      <c r="F74" s="28" t="s">
        <v>1089</v>
      </c>
      <c r="G74" s="1">
        <v>1</v>
      </c>
      <c r="H74" s="7"/>
      <c r="I74" s="1" t="str">
        <f>IF(NOT(Tableau1175[[#This Row],[Qu.]]&gt;=1),"OUI","NON")</f>
        <v>NON</v>
      </c>
      <c r="J74" s="11">
        <f>SUM(1&gt;Tableau1175[[#This Row],[Qu.]])</f>
        <v>0</v>
      </c>
      <c r="K74" s="46"/>
    </row>
    <row r="75" spans="2:11" x14ac:dyDescent="0.25">
      <c r="B75" s="31">
        <v>73</v>
      </c>
      <c r="C75" s="12" t="s">
        <v>1169</v>
      </c>
      <c r="D75" s="49">
        <v>4</v>
      </c>
      <c r="E75" s="13" t="s">
        <v>36</v>
      </c>
      <c r="F75" s="29" t="s">
        <v>1107</v>
      </c>
      <c r="G75" s="49"/>
      <c r="H75" s="7"/>
      <c r="I75" s="1" t="str">
        <f>IF(NOT(Tableau1175[[#This Row],[Qu.]]&gt;=1),"OUI","NON")</f>
        <v>NON</v>
      </c>
      <c r="J75" s="11">
        <f>SUM(1&gt;Tableau1175[[#This Row],[Qu.]])</f>
        <v>0</v>
      </c>
      <c r="K75" s="46"/>
    </row>
    <row r="76" spans="2:11" x14ac:dyDescent="0.25">
      <c r="B76" s="31">
        <v>74</v>
      </c>
      <c r="C76" s="3" t="s">
        <v>1170</v>
      </c>
      <c r="D76" s="49">
        <v>4</v>
      </c>
      <c r="E76" s="1" t="s">
        <v>32</v>
      </c>
      <c r="F76" s="28" t="s">
        <v>1111</v>
      </c>
      <c r="G76" s="1"/>
      <c r="H76" s="7"/>
      <c r="I76" s="1" t="str">
        <f>IF(NOT(Tableau1175[[#This Row],[Qu.]]&gt;=1),"OUI","NON")</f>
        <v>NON</v>
      </c>
      <c r="J76" s="11">
        <f>SUM(1&gt;Tableau1175[[#This Row],[Qu.]])</f>
        <v>0</v>
      </c>
      <c r="K76" s="46"/>
    </row>
    <row r="77" spans="2:11" x14ac:dyDescent="0.25">
      <c r="B77" s="31">
        <v>75</v>
      </c>
      <c r="C77" s="48" t="s">
        <v>1171</v>
      </c>
      <c r="D77" s="49">
        <v>1</v>
      </c>
      <c r="E77" s="13" t="s">
        <v>50</v>
      </c>
      <c r="F77" s="29" t="s">
        <v>1107</v>
      </c>
      <c r="G77" s="49"/>
      <c r="H77" s="7"/>
      <c r="I77" s="1" t="str">
        <f>IF(NOT(Tableau1175[[#This Row],[Qu.]]&gt;=1),"OUI","NON")</f>
        <v>NON</v>
      </c>
      <c r="J77" s="11">
        <f>SUM(1&gt;Tableau1175[[#This Row],[Qu.]])</f>
        <v>0</v>
      </c>
      <c r="K77" s="46"/>
    </row>
    <row r="78" spans="2:11" x14ac:dyDescent="0.25">
      <c r="B78" s="31">
        <v>76</v>
      </c>
      <c r="C78" s="48" t="s">
        <v>1172</v>
      </c>
      <c r="D78" s="49">
        <v>4</v>
      </c>
      <c r="E78" s="13" t="s">
        <v>32</v>
      </c>
      <c r="F78" s="29" t="s">
        <v>1113</v>
      </c>
      <c r="G78" s="49"/>
      <c r="H78" s="7"/>
      <c r="I78" s="1" t="str">
        <f>IF(NOT(Tableau1175[[#This Row],[Qu.]]&gt;=1),"OUI","NON")</f>
        <v>NON</v>
      </c>
      <c r="J78" s="11">
        <f>SUM(1&gt;Tableau1175[[#This Row],[Qu.]])</f>
        <v>0</v>
      </c>
      <c r="K78" s="46"/>
    </row>
    <row r="79" spans="2:11" x14ac:dyDescent="0.25">
      <c r="B79" s="31">
        <v>77</v>
      </c>
      <c r="C79" s="3" t="s">
        <v>1173</v>
      </c>
      <c r="D79" s="49">
        <v>4</v>
      </c>
      <c r="E79" s="1" t="s">
        <v>32</v>
      </c>
      <c r="F79" s="28" t="s">
        <v>1089</v>
      </c>
      <c r="G79" s="1"/>
      <c r="H79" s="7"/>
      <c r="I79" s="1" t="str">
        <f>IF(NOT(Tableau1175[[#This Row],[Qu.]]&gt;=1),"OUI","NON")</f>
        <v>NON</v>
      </c>
      <c r="J79" s="11">
        <f>SUM(1&gt;Tableau1175[[#This Row],[Qu.]])</f>
        <v>0</v>
      </c>
      <c r="K79" s="46"/>
    </row>
    <row r="80" spans="2:11" x14ac:dyDescent="0.25">
      <c r="B80" s="31">
        <v>78</v>
      </c>
      <c r="C80" s="3" t="s">
        <v>1174</v>
      </c>
      <c r="D80" s="49">
        <v>4</v>
      </c>
      <c r="E80" s="1" t="s">
        <v>32</v>
      </c>
      <c r="F80" s="28" t="s">
        <v>1107</v>
      </c>
      <c r="G80" s="1"/>
      <c r="H80" s="7"/>
      <c r="I80" s="1" t="str">
        <f>IF(NOT(Tableau1175[[#This Row],[Qu.]]&gt;=1),"OUI","NON")</f>
        <v>NON</v>
      </c>
      <c r="J80" s="11">
        <f>SUM(1&gt;Tableau1175[[#This Row],[Qu.]])</f>
        <v>0</v>
      </c>
      <c r="K80" s="46"/>
    </row>
    <row r="81" spans="2:11" x14ac:dyDescent="0.25">
      <c r="B81" s="31">
        <v>79</v>
      </c>
      <c r="C81" s="3" t="s">
        <v>1175</v>
      </c>
      <c r="D81" s="49">
        <v>4</v>
      </c>
      <c r="E81" s="1" t="s">
        <v>36</v>
      </c>
      <c r="F81" s="28" t="s">
        <v>1107</v>
      </c>
      <c r="G81" s="1"/>
      <c r="H81" s="7"/>
      <c r="I81" s="1" t="str">
        <f>IF(NOT(Tableau1175[[#This Row],[Qu.]]&gt;=1),"OUI","NON")</f>
        <v>NON</v>
      </c>
      <c r="J81" s="11">
        <f>SUM(1&gt;Tableau1175[[#This Row],[Qu.]])</f>
        <v>0</v>
      </c>
      <c r="K81" s="46"/>
    </row>
    <row r="82" spans="2:11" x14ac:dyDescent="0.25">
      <c r="B82" s="31">
        <v>80</v>
      </c>
      <c r="C82" s="3" t="s">
        <v>1176</v>
      </c>
      <c r="D82" s="49">
        <v>1</v>
      </c>
      <c r="E82" s="1" t="s">
        <v>50</v>
      </c>
      <c r="F82" s="28" t="s">
        <v>1089</v>
      </c>
      <c r="G82" s="1"/>
      <c r="H82" s="7"/>
      <c r="I82" s="1" t="str">
        <f>IF(NOT(Tableau1175[[#This Row],[Qu.]]&gt;=1),"OUI","NON")</f>
        <v>NON</v>
      </c>
      <c r="J82" s="11">
        <f>SUM(1&gt;Tableau1175[[#This Row],[Qu.]])</f>
        <v>0</v>
      </c>
      <c r="K82" s="46"/>
    </row>
    <row r="83" spans="2:11" x14ac:dyDescent="0.25">
      <c r="B83" s="31">
        <v>81</v>
      </c>
      <c r="C83" s="3" t="s">
        <v>1177</v>
      </c>
      <c r="D83" s="49">
        <v>4</v>
      </c>
      <c r="E83" s="1" t="s">
        <v>32</v>
      </c>
      <c r="F83" s="28" t="s">
        <v>1111</v>
      </c>
      <c r="G83" s="1"/>
      <c r="H83" s="7"/>
      <c r="I83" s="1" t="str">
        <f>IF(NOT(Tableau1175[[#This Row],[Qu.]]&gt;=1),"OUI","NON")</f>
        <v>NON</v>
      </c>
      <c r="J83" s="11">
        <f>SUM(1&gt;Tableau1175[[#This Row],[Qu.]])</f>
        <v>0</v>
      </c>
      <c r="K83" s="46"/>
    </row>
    <row r="84" spans="2:11" x14ac:dyDescent="0.25">
      <c r="B84" s="31">
        <v>82</v>
      </c>
      <c r="C84" s="12" t="s">
        <v>1178</v>
      </c>
      <c r="D84" s="49">
        <v>4</v>
      </c>
      <c r="E84" s="13" t="s">
        <v>32</v>
      </c>
      <c r="F84" s="29" t="s">
        <v>1107</v>
      </c>
      <c r="G84" s="49"/>
      <c r="H84" s="7"/>
      <c r="I84" s="1" t="str">
        <f>IF(NOT(Tableau1175[[#This Row],[Qu.]]&gt;=1),"OUI","NON")</f>
        <v>NON</v>
      </c>
      <c r="J84" s="11">
        <f>SUM(1&gt;Tableau1175[[#This Row],[Qu.]])</f>
        <v>0</v>
      </c>
      <c r="K84" s="46"/>
    </row>
    <row r="85" spans="2:11" x14ac:dyDescent="0.25">
      <c r="B85" s="31">
        <v>83</v>
      </c>
      <c r="C85" s="12" t="s">
        <v>1179</v>
      </c>
      <c r="D85" s="49">
        <v>4</v>
      </c>
      <c r="E85" s="13" t="s">
        <v>32</v>
      </c>
      <c r="F85" s="29" t="s">
        <v>1113</v>
      </c>
      <c r="G85" s="49"/>
      <c r="H85" s="7"/>
      <c r="I85" s="1" t="str">
        <f>IF(NOT(Tableau1175[[#This Row],[Qu.]]&gt;=1),"OUI","NON")</f>
        <v>NON</v>
      </c>
      <c r="J85" s="11">
        <f>SUM(1&gt;Tableau1175[[#This Row],[Qu.]])</f>
        <v>0</v>
      </c>
      <c r="K85" s="46"/>
    </row>
    <row r="86" spans="2:11" x14ac:dyDescent="0.25">
      <c r="B86" s="31">
        <v>84</v>
      </c>
      <c r="C86" s="3" t="s">
        <v>1180</v>
      </c>
      <c r="D86" s="49">
        <v>4</v>
      </c>
      <c r="E86" s="1" t="s">
        <v>32</v>
      </c>
      <c r="F86" s="28" t="s">
        <v>1113</v>
      </c>
      <c r="G86" s="1">
        <v>1</v>
      </c>
      <c r="H86" s="7"/>
      <c r="I86" s="1" t="str">
        <f>IF(NOT(Tableau1175[[#This Row],[Qu.]]&gt;=1),"OUI","NON")</f>
        <v>NON</v>
      </c>
      <c r="J86" s="11">
        <f>SUM(1&gt;Tableau1175[[#This Row],[Qu.]])</f>
        <v>0</v>
      </c>
      <c r="K86" s="46"/>
    </row>
    <row r="87" spans="2:11" x14ac:dyDescent="0.25">
      <c r="B87" s="31">
        <v>85</v>
      </c>
      <c r="C87" s="3" t="s">
        <v>1181</v>
      </c>
      <c r="D87" s="49">
        <v>0</v>
      </c>
      <c r="E87" s="1" t="s">
        <v>50</v>
      </c>
      <c r="F87" s="28" t="s">
        <v>1113</v>
      </c>
      <c r="G87" s="1"/>
      <c r="H87" s="7"/>
      <c r="I87" s="1" t="str">
        <f>IF(NOT(Tableau1175[[#This Row],[Qu.]]&gt;=1),"OUI","NON")</f>
        <v>OUI</v>
      </c>
      <c r="J87" s="11">
        <f>SUM(1&gt;Tableau1175[[#This Row],[Qu.]])</f>
        <v>1</v>
      </c>
      <c r="K87" s="46"/>
    </row>
    <row r="88" spans="2:11" x14ac:dyDescent="0.25">
      <c r="B88" s="31">
        <v>86</v>
      </c>
      <c r="C88" s="3" t="s">
        <v>1182</v>
      </c>
      <c r="D88" s="49">
        <v>1</v>
      </c>
      <c r="E88" s="1" t="s">
        <v>50</v>
      </c>
      <c r="F88" s="28" t="s">
        <v>1089</v>
      </c>
      <c r="G88" s="1"/>
      <c r="H88" s="7"/>
      <c r="I88" s="1" t="str">
        <f>IF(NOT(Tableau1175[[#This Row],[Qu.]]&gt;=1),"OUI","NON")</f>
        <v>NON</v>
      </c>
      <c r="J88" s="11">
        <f>SUM(1&gt;Tableau1175[[#This Row],[Qu.]])</f>
        <v>0</v>
      </c>
      <c r="K88" s="46"/>
    </row>
    <row r="89" spans="2:11" x14ac:dyDescent="0.25">
      <c r="B89" s="31">
        <v>87</v>
      </c>
      <c r="C89" s="48" t="s">
        <v>1183</v>
      </c>
      <c r="D89" s="49">
        <v>3</v>
      </c>
      <c r="E89" s="13" t="s">
        <v>50</v>
      </c>
      <c r="F89" s="29" t="s">
        <v>1113</v>
      </c>
      <c r="G89" s="49"/>
      <c r="H89" s="7"/>
      <c r="I89" s="1" t="str">
        <f>IF(NOT(Tableau1175[[#This Row],[Qu.]]&gt;=1),"OUI","NON")</f>
        <v>NON</v>
      </c>
      <c r="J89" s="11">
        <f>SUM(1&gt;Tableau1175[[#This Row],[Qu.]])</f>
        <v>0</v>
      </c>
      <c r="K89" s="46"/>
    </row>
    <row r="90" spans="2:11" x14ac:dyDescent="0.25">
      <c r="B90" s="31">
        <v>88</v>
      </c>
      <c r="C90" s="3" t="s">
        <v>1184</v>
      </c>
      <c r="D90" s="49">
        <v>3</v>
      </c>
      <c r="E90" s="1" t="s">
        <v>36</v>
      </c>
      <c r="F90" s="28" t="s">
        <v>1089</v>
      </c>
      <c r="G90" s="1"/>
      <c r="H90" s="7"/>
      <c r="I90" s="1" t="str">
        <f>IF(NOT(Tableau1175[[#This Row],[Qu.]]&gt;=1),"OUI","NON")</f>
        <v>NON</v>
      </c>
      <c r="J90" s="11">
        <f>SUM(1&gt;Tableau1175[[#This Row],[Qu.]])</f>
        <v>0</v>
      </c>
      <c r="K90" s="46"/>
    </row>
    <row r="91" spans="2:11" x14ac:dyDescent="0.25">
      <c r="B91" s="31">
        <v>89</v>
      </c>
      <c r="C91" s="12" t="s">
        <v>1185</v>
      </c>
      <c r="D91" s="49">
        <v>4</v>
      </c>
      <c r="E91" s="13" t="s">
        <v>32</v>
      </c>
      <c r="F91" s="29" t="s">
        <v>1089</v>
      </c>
      <c r="G91" s="49"/>
      <c r="H91" s="7"/>
      <c r="I91" s="1" t="str">
        <f>IF(NOT(Tableau1175[[#This Row],[Qu.]]&gt;=1),"OUI","NON")</f>
        <v>NON</v>
      </c>
      <c r="J91" s="11">
        <f>SUM(1&gt;Tableau1175[[#This Row],[Qu.]])</f>
        <v>0</v>
      </c>
      <c r="K91" s="46"/>
    </row>
    <row r="92" spans="2:11" x14ac:dyDescent="0.25">
      <c r="B92" s="31">
        <v>90</v>
      </c>
      <c r="C92" s="3" t="s">
        <v>1186</v>
      </c>
      <c r="D92" s="49">
        <v>4</v>
      </c>
      <c r="E92" s="1" t="s">
        <v>36</v>
      </c>
      <c r="F92" s="28" t="s">
        <v>1111</v>
      </c>
      <c r="G92" s="1"/>
      <c r="H92" s="7"/>
      <c r="I92" s="1" t="str">
        <f>IF(NOT(Tableau1175[[#This Row],[Qu.]]&gt;=1),"OUI","NON")</f>
        <v>NON</v>
      </c>
      <c r="J92" s="11">
        <f>SUM(1&gt;Tableau1175[[#This Row],[Qu.]])</f>
        <v>0</v>
      </c>
      <c r="K92" s="46"/>
    </row>
    <row r="93" spans="2:11" x14ac:dyDescent="0.25">
      <c r="B93" s="31">
        <v>91</v>
      </c>
      <c r="C93" s="48" t="s">
        <v>1187</v>
      </c>
      <c r="D93" s="49">
        <v>4</v>
      </c>
      <c r="E93" s="13" t="s">
        <v>32</v>
      </c>
      <c r="F93" s="29" t="s">
        <v>1089</v>
      </c>
      <c r="G93" s="49"/>
      <c r="H93" s="7"/>
      <c r="I93" s="1" t="str">
        <f>IF(NOT(Tableau1175[[#This Row],[Qu.]]&gt;=1),"OUI","NON")</f>
        <v>NON</v>
      </c>
      <c r="J93" s="11">
        <f>SUM(1&gt;Tableau1175[[#This Row],[Qu.]])</f>
        <v>0</v>
      </c>
      <c r="K93" s="46"/>
    </row>
    <row r="94" spans="2:11" x14ac:dyDescent="0.25">
      <c r="B94" s="31">
        <v>92</v>
      </c>
      <c r="C94" s="48" t="s">
        <v>1188</v>
      </c>
      <c r="D94" s="49">
        <v>4</v>
      </c>
      <c r="E94" s="13" t="s">
        <v>36</v>
      </c>
      <c r="F94" s="29" t="s">
        <v>1089</v>
      </c>
      <c r="G94" s="49"/>
      <c r="H94" s="7"/>
      <c r="I94" s="1" t="str">
        <f>IF(NOT(Tableau1175[[#This Row],[Qu.]]&gt;=1),"OUI","NON")</f>
        <v>NON</v>
      </c>
      <c r="J94" s="11">
        <f>SUM(1&gt;Tableau1175[[#This Row],[Qu.]])</f>
        <v>0</v>
      </c>
      <c r="K94" s="46"/>
    </row>
    <row r="95" spans="2:11" x14ac:dyDescent="0.25">
      <c r="B95" s="31">
        <v>93</v>
      </c>
      <c r="C95" s="3" t="s">
        <v>1189</v>
      </c>
      <c r="D95" s="49">
        <v>1</v>
      </c>
      <c r="E95" s="1" t="s">
        <v>39</v>
      </c>
      <c r="F95" s="28" t="s">
        <v>1190</v>
      </c>
      <c r="G95" s="1"/>
      <c r="H95" s="7"/>
      <c r="I95" s="1" t="str">
        <f>IF(NOT(Tableau1175[[#This Row],[Qu.]]&gt;=1),"OUI","NON")</f>
        <v>NON</v>
      </c>
      <c r="J95" s="11">
        <f>SUM(1&gt;Tableau1175[[#This Row],[Qu.]])</f>
        <v>0</v>
      </c>
      <c r="K95" s="46"/>
    </row>
    <row r="96" spans="2:11" x14ac:dyDescent="0.25">
      <c r="B96" s="31">
        <v>94</v>
      </c>
      <c r="C96" s="3" t="s">
        <v>1191</v>
      </c>
      <c r="D96" s="49">
        <v>4</v>
      </c>
      <c r="E96" s="1" t="s">
        <v>36</v>
      </c>
      <c r="F96" s="28" t="s">
        <v>1089</v>
      </c>
      <c r="G96" s="1"/>
      <c r="H96" s="7"/>
      <c r="I96" s="1" t="str">
        <f>IF(NOT(Tableau1175[[#This Row],[Qu.]]&gt;=1),"OUI","NON")</f>
        <v>NON</v>
      </c>
      <c r="J96" s="11">
        <f>SUM(1&gt;Tableau1175[[#This Row],[Qu.]])</f>
        <v>0</v>
      </c>
      <c r="K96" s="46"/>
    </row>
    <row r="97" spans="2:11" x14ac:dyDescent="0.25">
      <c r="B97" s="31">
        <v>95</v>
      </c>
      <c r="C97" s="3" t="s">
        <v>1192</v>
      </c>
      <c r="D97" s="49">
        <v>3</v>
      </c>
      <c r="E97" s="1" t="s">
        <v>36</v>
      </c>
      <c r="F97" s="28" t="s">
        <v>1089</v>
      </c>
      <c r="G97" s="1"/>
      <c r="H97" s="7"/>
      <c r="I97" s="1" t="str">
        <f>IF(NOT(Tableau1175[[#This Row],[Qu.]]&gt;=1),"OUI","NON")</f>
        <v>NON</v>
      </c>
      <c r="J97" s="11">
        <f>SUM(1&gt;Tableau1175[[#This Row],[Qu.]])</f>
        <v>0</v>
      </c>
      <c r="K97" s="46"/>
    </row>
    <row r="98" spans="2:11" x14ac:dyDescent="0.25">
      <c r="B98" s="31">
        <v>96</v>
      </c>
      <c r="C98" s="3" t="s">
        <v>1193</v>
      </c>
      <c r="D98" s="49">
        <v>4</v>
      </c>
      <c r="E98" s="1" t="s">
        <v>32</v>
      </c>
      <c r="F98" s="28" t="s">
        <v>1089</v>
      </c>
      <c r="G98" s="1"/>
      <c r="H98" s="7"/>
      <c r="I98" s="1" t="str">
        <f>IF(NOT(Tableau1175[[#This Row],[Qu.]]&gt;=1),"OUI","NON")</f>
        <v>NON</v>
      </c>
      <c r="J98" s="11">
        <f>SUM(1&gt;Tableau1175[[#This Row],[Qu.]])</f>
        <v>0</v>
      </c>
      <c r="K98" s="46"/>
    </row>
    <row r="99" spans="2:11" x14ac:dyDescent="0.25">
      <c r="B99" s="31">
        <v>97</v>
      </c>
      <c r="C99" s="3" t="s">
        <v>1194</v>
      </c>
      <c r="D99" s="49">
        <v>3</v>
      </c>
      <c r="E99" s="1" t="s">
        <v>36</v>
      </c>
      <c r="F99" s="28" t="s">
        <v>1107</v>
      </c>
      <c r="G99" s="1">
        <v>1</v>
      </c>
      <c r="H99" s="7"/>
      <c r="I99" s="1" t="str">
        <f>IF(NOT(Tableau1175[[#This Row],[Qu.]]&gt;=1),"OUI","NON")</f>
        <v>NON</v>
      </c>
      <c r="J99" s="11">
        <f>SUM(1&gt;Tableau1175[[#This Row],[Qu.]])</f>
        <v>0</v>
      </c>
      <c r="K99" s="46"/>
    </row>
    <row r="100" spans="2:11" x14ac:dyDescent="0.25">
      <c r="B100" s="31">
        <v>98</v>
      </c>
      <c r="C100" s="12" t="s">
        <v>1195</v>
      </c>
      <c r="D100" s="49">
        <v>3</v>
      </c>
      <c r="E100" s="18" t="s">
        <v>50</v>
      </c>
      <c r="F100" s="29" t="s">
        <v>1089</v>
      </c>
      <c r="G100" s="18">
        <v>1</v>
      </c>
      <c r="H100" s="7"/>
      <c r="I100" s="1" t="str">
        <f>IF(NOT(Tableau1175[[#This Row],[Qu.]]&gt;=1),"OUI","NON")</f>
        <v>NON</v>
      </c>
      <c r="J100" s="11">
        <f>SUM(1&gt;Tableau1175[[#This Row],[Qu.]])</f>
        <v>0</v>
      </c>
      <c r="K100" s="46"/>
    </row>
    <row r="101" spans="2:11" x14ac:dyDescent="0.25">
      <c r="B101" s="31">
        <v>99</v>
      </c>
      <c r="C101" s="12" t="s">
        <v>1196</v>
      </c>
      <c r="D101" s="49">
        <v>3</v>
      </c>
      <c r="E101" s="18" t="s">
        <v>50</v>
      </c>
      <c r="F101" s="29" t="s">
        <v>1197</v>
      </c>
      <c r="G101" s="18"/>
      <c r="H101" s="7"/>
      <c r="I101" s="1" t="str">
        <f>IF(NOT(Tableau1175[[#This Row],[Qu.]]&gt;=1),"OUI","NON")</f>
        <v>NON</v>
      </c>
      <c r="J101" s="11">
        <f>SUM(1&gt;Tableau1175[[#This Row],[Qu.]])</f>
        <v>0</v>
      </c>
      <c r="K101" s="46"/>
    </row>
    <row r="102" spans="2:11" x14ac:dyDescent="0.25">
      <c r="B102" s="31">
        <v>100</v>
      </c>
      <c r="C102" s="12" t="s">
        <v>1198</v>
      </c>
      <c r="D102" s="49">
        <v>4</v>
      </c>
      <c r="E102" s="18" t="s">
        <v>32</v>
      </c>
      <c r="F102" s="29" t="s">
        <v>1089</v>
      </c>
      <c r="G102" s="18"/>
      <c r="H102" s="7"/>
      <c r="I102" s="1" t="str">
        <f>IF(NOT(Tableau1175[[#This Row],[Qu.]]&gt;=1),"OUI","NON")</f>
        <v>NON</v>
      </c>
      <c r="J102" s="11">
        <f>SUM(1&gt;Tableau1175[[#This Row],[Qu.]])</f>
        <v>0</v>
      </c>
      <c r="K102" s="46"/>
    </row>
    <row r="103" spans="2:11" x14ac:dyDescent="0.25">
      <c r="B103" s="31">
        <v>101</v>
      </c>
      <c r="C103" s="12" t="s">
        <v>1199</v>
      </c>
      <c r="D103" s="49">
        <v>3</v>
      </c>
      <c r="E103" s="18" t="s">
        <v>36</v>
      </c>
      <c r="F103" s="29" t="s">
        <v>1113</v>
      </c>
      <c r="G103" s="18"/>
      <c r="H103" s="7"/>
      <c r="I103" s="1" t="str">
        <f>IF(NOT(Tableau1175[[#This Row],[Qu.]]&gt;=1),"OUI","NON")</f>
        <v>NON</v>
      </c>
      <c r="J103" s="11">
        <f>SUM(1&gt;Tableau1175[[#This Row],[Qu.]])</f>
        <v>0</v>
      </c>
      <c r="K103" s="46"/>
    </row>
    <row r="104" spans="2:11" x14ac:dyDescent="0.25">
      <c r="B104" s="31">
        <v>102</v>
      </c>
      <c r="C104" s="12" t="s">
        <v>1200</v>
      </c>
      <c r="D104" s="49">
        <v>4</v>
      </c>
      <c r="E104" s="18" t="s">
        <v>36</v>
      </c>
      <c r="F104" s="29" t="s">
        <v>1113</v>
      </c>
      <c r="G104" s="18"/>
      <c r="H104" s="7"/>
      <c r="I104" s="1" t="str">
        <f>IF(NOT(Tableau1175[[#This Row],[Qu.]]&gt;=1),"OUI","NON")</f>
        <v>NON</v>
      </c>
      <c r="J104" s="11">
        <f>SUM(1&gt;Tableau1175[[#This Row],[Qu.]])</f>
        <v>0</v>
      </c>
      <c r="K104" s="46"/>
    </row>
    <row r="105" spans="2:11" x14ac:dyDescent="0.25">
      <c r="B105" s="31">
        <v>103</v>
      </c>
      <c r="C105" s="12" t="s">
        <v>1201</v>
      </c>
      <c r="D105" s="49">
        <v>3</v>
      </c>
      <c r="E105" s="18" t="s">
        <v>36</v>
      </c>
      <c r="F105" s="29" t="s">
        <v>1113</v>
      </c>
      <c r="G105" s="18">
        <v>1</v>
      </c>
      <c r="H105" s="7"/>
      <c r="I105" s="1" t="str">
        <f>IF(NOT(Tableau1175[[#This Row],[Qu.]]&gt;=1),"OUI","NON")</f>
        <v>NON</v>
      </c>
      <c r="J105" s="11">
        <f>SUM(1&gt;Tableau1175[[#This Row],[Qu.]])</f>
        <v>0</v>
      </c>
      <c r="K105" s="46"/>
    </row>
    <row r="106" spans="2:11" x14ac:dyDescent="0.25">
      <c r="B106" s="31">
        <v>104</v>
      </c>
      <c r="C106" s="12" t="s">
        <v>1202</v>
      </c>
      <c r="D106" s="49">
        <v>4</v>
      </c>
      <c r="E106" s="18" t="s">
        <v>32</v>
      </c>
      <c r="F106" s="29" t="s">
        <v>1089</v>
      </c>
      <c r="G106" s="18"/>
      <c r="H106" s="7"/>
      <c r="I106" s="1" t="str">
        <f>IF(NOT(Tableau1175[[#This Row],[Qu.]]&gt;=1),"OUI","NON")</f>
        <v>NON</v>
      </c>
      <c r="J106" s="11">
        <f>SUM(1&gt;Tableau1175[[#This Row],[Qu.]])</f>
        <v>0</v>
      </c>
      <c r="K106" s="46"/>
    </row>
    <row r="107" spans="2:11" x14ac:dyDescent="0.25">
      <c r="B107" s="31">
        <v>105</v>
      </c>
      <c r="C107" s="12" t="s">
        <v>1203</v>
      </c>
      <c r="D107" s="49">
        <v>4</v>
      </c>
      <c r="E107" s="18" t="s">
        <v>32</v>
      </c>
      <c r="F107" s="29" t="s">
        <v>1111</v>
      </c>
      <c r="G107" s="18"/>
      <c r="H107" s="7"/>
      <c r="I107" s="1" t="str">
        <f>IF(NOT(Tableau1175[[#This Row],[Qu.]]&gt;=1),"OUI","NON")</f>
        <v>NON</v>
      </c>
      <c r="J107" s="11">
        <f>SUM(1&gt;Tableau1175[[#This Row],[Qu.]])</f>
        <v>0</v>
      </c>
      <c r="K107" s="46"/>
    </row>
    <row r="108" spans="2:11" x14ac:dyDescent="0.25">
      <c r="B108" s="31">
        <v>106</v>
      </c>
      <c r="C108" s="12" t="s">
        <v>1204</v>
      </c>
      <c r="D108" s="49">
        <v>2</v>
      </c>
      <c r="E108" s="18" t="s">
        <v>50</v>
      </c>
      <c r="F108" s="29" t="s">
        <v>1089</v>
      </c>
      <c r="G108" s="18"/>
      <c r="H108" s="7"/>
      <c r="I108" s="1" t="str">
        <f>IF(NOT(Tableau1175[[#This Row],[Qu.]]&gt;=1),"OUI","NON")</f>
        <v>NON</v>
      </c>
      <c r="J108" s="11">
        <f>SUM(1&gt;Tableau1175[[#This Row],[Qu.]])</f>
        <v>0</v>
      </c>
      <c r="K108" s="46"/>
    </row>
    <row r="109" spans="2:11" x14ac:dyDescent="0.25">
      <c r="B109" s="31">
        <v>107</v>
      </c>
      <c r="C109" s="12" t="s">
        <v>1205</v>
      </c>
      <c r="D109" s="49">
        <v>4</v>
      </c>
      <c r="E109" s="18" t="s">
        <v>32</v>
      </c>
      <c r="F109" s="29" t="s">
        <v>1107</v>
      </c>
      <c r="G109" s="18"/>
      <c r="H109" s="7"/>
      <c r="I109" s="1" t="str">
        <f>IF(NOT(Tableau1175[[#This Row],[Qu.]]&gt;=1),"OUI","NON")</f>
        <v>NON</v>
      </c>
      <c r="J109" s="11">
        <f>SUM(1&gt;Tableau1175[[#This Row],[Qu.]])</f>
        <v>0</v>
      </c>
      <c r="K109" s="46"/>
    </row>
    <row r="110" spans="2:11" x14ac:dyDescent="0.25">
      <c r="B110" s="31">
        <v>108</v>
      </c>
      <c r="C110" s="12" t="s">
        <v>1206</v>
      </c>
      <c r="D110" s="49">
        <v>4</v>
      </c>
      <c r="E110" s="18" t="s">
        <v>32</v>
      </c>
      <c r="F110" s="29" t="s">
        <v>1089</v>
      </c>
      <c r="G110" s="18"/>
      <c r="H110" s="7"/>
      <c r="I110" s="1" t="str">
        <f>IF(NOT(Tableau1175[[#This Row],[Qu.]]&gt;=1),"OUI","NON")</f>
        <v>NON</v>
      </c>
      <c r="J110" s="11">
        <f>SUM(1&gt;Tableau1175[[#This Row],[Qu.]])</f>
        <v>0</v>
      </c>
      <c r="K110" s="46"/>
    </row>
    <row r="111" spans="2:11" x14ac:dyDescent="0.25">
      <c r="B111" s="31">
        <v>109</v>
      </c>
      <c r="C111" s="12" t="s">
        <v>1207</v>
      </c>
      <c r="D111" s="49">
        <v>1</v>
      </c>
      <c r="E111" s="18" t="s">
        <v>39</v>
      </c>
      <c r="F111" s="29" t="s">
        <v>1089</v>
      </c>
      <c r="G111" s="18"/>
      <c r="H111" s="7"/>
      <c r="I111" s="1" t="str">
        <f>IF(NOT(Tableau1175[[#This Row],[Qu.]]&gt;=1),"OUI","NON")</f>
        <v>NON</v>
      </c>
      <c r="J111" s="11">
        <f>SUM(1&gt;Tableau1175[[#This Row],[Qu.]])</f>
        <v>0</v>
      </c>
      <c r="K111" s="46"/>
    </row>
    <row r="112" spans="2:11" x14ac:dyDescent="0.25">
      <c r="B112" s="31">
        <v>110</v>
      </c>
      <c r="C112" s="12" t="s">
        <v>1208</v>
      </c>
      <c r="D112" s="49">
        <v>4</v>
      </c>
      <c r="E112" s="18" t="s">
        <v>36</v>
      </c>
      <c r="F112" s="29" t="s">
        <v>1089</v>
      </c>
      <c r="G112" s="18"/>
      <c r="H112" s="7"/>
      <c r="I112" s="1" t="str">
        <f>IF(NOT(Tableau1175[[#This Row],[Qu.]]&gt;=1),"OUI","NON")</f>
        <v>NON</v>
      </c>
      <c r="J112" s="11">
        <f>SUM(1&gt;Tableau1175[[#This Row],[Qu.]])</f>
        <v>0</v>
      </c>
      <c r="K112" s="46"/>
    </row>
    <row r="113" spans="2:11" x14ac:dyDescent="0.25">
      <c r="B113" s="31">
        <v>111</v>
      </c>
      <c r="C113" s="12" t="s">
        <v>1209</v>
      </c>
      <c r="D113" s="49">
        <v>1</v>
      </c>
      <c r="E113" s="18" t="s">
        <v>50</v>
      </c>
      <c r="F113" s="29" t="s">
        <v>1089</v>
      </c>
      <c r="G113" s="18"/>
      <c r="H113" s="7"/>
      <c r="I113" s="1" t="str">
        <f>IF(NOT(Tableau1175[[#This Row],[Qu.]]&gt;=1),"OUI","NON")</f>
        <v>NON</v>
      </c>
      <c r="J113" s="11">
        <f>SUM(1&gt;Tableau1175[[#This Row],[Qu.]])</f>
        <v>0</v>
      </c>
      <c r="K113" s="46"/>
    </row>
    <row r="114" spans="2:11" x14ac:dyDescent="0.25">
      <c r="B114" s="31">
        <v>112</v>
      </c>
      <c r="C114" s="12" t="s">
        <v>1210</v>
      </c>
      <c r="D114" s="49">
        <v>4</v>
      </c>
      <c r="E114" s="18" t="s">
        <v>32</v>
      </c>
      <c r="F114" s="29" t="s">
        <v>1089</v>
      </c>
      <c r="G114" s="18">
        <v>1</v>
      </c>
      <c r="H114" s="7"/>
      <c r="I114" s="1" t="str">
        <f>IF(NOT(Tableau1175[[#This Row],[Qu.]]&gt;=1),"OUI","NON")</f>
        <v>NON</v>
      </c>
      <c r="J114" s="11">
        <f>SUM(1&gt;Tableau1175[[#This Row],[Qu.]])</f>
        <v>0</v>
      </c>
      <c r="K114" s="46"/>
    </row>
    <row r="115" spans="2:11" x14ac:dyDescent="0.25">
      <c r="B115" s="31">
        <v>113</v>
      </c>
      <c r="C115" s="12" t="s">
        <v>1211</v>
      </c>
      <c r="D115" s="49">
        <v>4</v>
      </c>
      <c r="E115" s="18" t="s">
        <v>32</v>
      </c>
      <c r="F115" s="29" t="s">
        <v>1089</v>
      </c>
      <c r="G115" s="18">
        <v>1</v>
      </c>
      <c r="H115" s="7"/>
      <c r="I115" s="1" t="str">
        <f>IF(NOT(Tableau1175[[#This Row],[Qu.]]&gt;=1),"OUI","NON")</f>
        <v>NON</v>
      </c>
      <c r="J115" s="11">
        <f>SUM(1&gt;Tableau1175[[#This Row],[Qu.]])</f>
        <v>0</v>
      </c>
      <c r="K115" s="46"/>
    </row>
    <row r="116" spans="2:11" x14ac:dyDescent="0.25">
      <c r="B116" s="31">
        <v>114</v>
      </c>
      <c r="C116" s="12" t="s">
        <v>1212</v>
      </c>
      <c r="D116" s="49">
        <v>4</v>
      </c>
      <c r="E116" s="18" t="s">
        <v>36</v>
      </c>
      <c r="F116" s="29" t="s">
        <v>1113</v>
      </c>
      <c r="G116" s="18">
        <v>1</v>
      </c>
      <c r="H116" s="7"/>
      <c r="I116" s="1" t="str">
        <f>IF(NOT(Tableau1175[[#This Row],[Qu.]]&gt;=1),"OUI","NON")</f>
        <v>NON</v>
      </c>
      <c r="J116" s="11">
        <f>SUM(1&gt;Tableau1175[[#This Row],[Qu.]])</f>
        <v>0</v>
      </c>
      <c r="K116" s="46"/>
    </row>
    <row r="117" spans="2:11" x14ac:dyDescent="0.25">
      <c r="B117" s="31">
        <v>115</v>
      </c>
      <c r="C117" s="12" t="s">
        <v>1213</v>
      </c>
      <c r="D117" s="49">
        <v>3</v>
      </c>
      <c r="E117" s="18" t="s">
        <v>36</v>
      </c>
      <c r="F117" s="29" t="s">
        <v>1107</v>
      </c>
      <c r="G117" s="18">
        <v>1</v>
      </c>
      <c r="H117" s="7"/>
      <c r="I117" s="1" t="str">
        <f>IF(NOT(Tableau1175[[#This Row],[Qu.]]&gt;=1),"OUI","NON")</f>
        <v>NON</v>
      </c>
      <c r="J117" s="11">
        <f>SUM(1&gt;Tableau1175[[#This Row],[Qu.]])</f>
        <v>0</v>
      </c>
      <c r="K117" s="46"/>
    </row>
    <row r="118" spans="2:11" x14ac:dyDescent="0.25">
      <c r="B118" s="31">
        <v>116</v>
      </c>
      <c r="C118" s="12" t="s">
        <v>1214</v>
      </c>
      <c r="D118" s="49">
        <v>4</v>
      </c>
      <c r="E118" s="18" t="s">
        <v>32</v>
      </c>
      <c r="F118" s="29" t="s">
        <v>1113</v>
      </c>
      <c r="G118" s="18"/>
      <c r="H118" s="7"/>
      <c r="I118" s="1" t="str">
        <f>IF(NOT(Tableau1175[[#This Row],[Qu.]]&gt;=1),"OUI","NON")</f>
        <v>NON</v>
      </c>
      <c r="J118" s="11">
        <f>SUM(1&gt;Tableau1175[[#This Row],[Qu.]])</f>
        <v>0</v>
      </c>
      <c r="K118" s="46"/>
    </row>
    <row r="119" spans="2:11" x14ac:dyDescent="0.25">
      <c r="B119" s="31">
        <v>117</v>
      </c>
      <c r="C119" s="12" t="s">
        <v>1215</v>
      </c>
      <c r="D119" s="49">
        <v>2</v>
      </c>
      <c r="E119" s="18" t="s">
        <v>50</v>
      </c>
      <c r="F119" s="29" t="s">
        <v>1089</v>
      </c>
      <c r="G119" s="18"/>
      <c r="H119" s="7"/>
      <c r="I119" s="1" t="str">
        <f>IF(NOT(Tableau1175[[#This Row],[Qu.]]&gt;=1),"OUI","NON")</f>
        <v>NON</v>
      </c>
      <c r="J119" s="11">
        <f>SUM(1&gt;Tableau1175[[#This Row],[Qu.]])</f>
        <v>0</v>
      </c>
      <c r="K119" s="46"/>
    </row>
    <row r="120" spans="2:11" x14ac:dyDescent="0.25">
      <c r="B120" s="31">
        <v>118</v>
      </c>
      <c r="C120" s="12" t="s">
        <v>1216</v>
      </c>
      <c r="D120" s="49">
        <v>2</v>
      </c>
      <c r="E120" s="18" t="s">
        <v>50</v>
      </c>
      <c r="F120" s="29" t="s">
        <v>1089</v>
      </c>
      <c r="G120" s="18"/>
      <c r="H120" s="7"/>
      <c r="I120" s="1" t="str">
        <f>IF(NOT(Tableau1175[[#This Row],[Qu.]]&gt;=1),"OUI","NON")</f>
        <v>NON</v>
      </c>
      <c r="J120" s="11">
        <f>SUM(1&gt;Tableau1175[[#This Row],[Qu.]])</f>
        <v>0</v>
      </c>
      <c r="K120" s="46"/>
    </row>
    <row r="121" spans="2:11" x14ac:dyDescent="0.25">
      <c r="B121" s="31">
        <v>119</v>
      </c>
      <c r="C121" s="12" t="s">
        <v>1217</v>
      </c>
      <c r="D121" s="49">
        <v>4</v>
      </c>
      <c r="E121" s="18" t="s">
        <v>36</v>
      </c>
      <c r="F121" s="29" t="s">
        <v>1111</v>
      </c>
      <c r="G121" s="18"/>
      <c r="H121" s="7"/>
      <c r="I121" s="1" t="str">
        <f>IF(NOT(Tableau1175[[#This Row],[Qu.]]&gt;=1),"OUI","NON")</f>
        <v>NON</v>
      </c>
      <c r="J121" s="11">
        <f>SUM(1&gt;Tableau1175[[#This Row],[Qu.]])</f>
        <v>0</v>
      </c>
      <c r="K121" s="46"/>
    </row>
    <row r="122" spans="2:11" x14ac:dyDescent="0.25">
      <c r="B122" s="31">
        <v>120</v>
      </c>
      <c r="C122" s="3" t="s">
        <v>1218</v>
      </c>
      <c r="D122" s="49">
        <v>4</v>
      </c>
      <c r="E122" s="1" t="s">
        <v>32</v>
      </c>
      <c r="F122" s="28" t="s">
        <v>1089</v>
      </c>
      <c r="G122" s="1"/>
      <c r="H122" s="7"/>
      <c r="I122" s="1" t="str">
        <f>IF(NOT(Tableau1175[[#This Row],[Qu.]]&gt;=1),"OUI","NON")</f>
        <v>NON</v>
      </c>
      <c r="J122" s="11">
        <f>SUM(1&gt;Tableau1175[[#This Row],[Qu.]])</f>
        <v>0</v>
      </c>
      <c r="K122" s="46"/>
    </row>
    <row r="123" spans="2:11" x14ac:dyDescent="0.25">
      <c r="B123" s="31">
        <v>121</v>
      </c>
      <c r="C123" s="48" t="s">
        <v>1219</v>
      </c>
      <c r="D123" s="49">
        <v>4</v>
      </c>
      <c r="E123" s="13" t="s">
        <v>32</v>
      </c>
      <c r="F123" s="29" t="s">
        <v>1107</v>
      </c>
      <c r="G123" s="49"/>
      <c r="H123" s="7"/>
      <c r="I123" s="1" t="str">
        <f>IF(NOT(Tableau1175[[#This Row],[Qu.]]&gt;=1),"OUI","NON")</f>
        <v>NON</v>
      </c>
      <c r="J123" s="11">
        <f>SUM(1&gt;Tableau1175[[#This Row],[Qu.]])</f>
        <v>0</v>
      </c>
      <c r="K123" s="46"/>
    </row>
    <row r="124" spans="2:11" x14ac:dyDescent="0.25">
      <c r="B124" s="31">
        <v>122</v>
      </c>
      <c r="C124" s="12" t="s">
        <v>1220</v>
      </c>
      <c r="D124" s="49">
        <v>4</v>
      </c>
      <c r="E124" s="13" t="s">
        <v>32</v>
      </c>
      <c r="F124" s="29" t="s">
        <v>1089</v>
      </c>
      <c r="G124" s="49"/>
      <c r="H124" s="7"/>
      <c r="I124" s="1" t="str">
        <f>IF(NOT(Tableau1175[[#This Row],[Qu.]]&gt;=1),"OUI","NON")</f>
        <v>NON</v>
      </c>
      <c r="J124" s="11">
        <f>SUM(1&gt;Tableau1175[[#This Row],[Qu.]])</f>
        <v>0</v>
      </c>
      <c r="K124" s="46"/>
    </row>
    <row r="125" spans="2:11" x14ac:dyDescent="0.25">
      <c r="B125" s="31">
        <v>123</v>
      </c>
      <c r="C125" s="48" t="s">
        <v>1221</v>
      </c>
      <c r="D125" s="49">
        <v>2</v>
      </c>
      <c r="E125" s="13" t="s">
        <v>50</v>
      </c>
      <c r="F125" s="29" t="s">
        <v>1113</v>
      </c>
      <c r="G125" s="49"/>
      <c r="H125" s="7"/>
      <c r="I125" s="1" t="str">
        <f>IF(NOT(Tableau1175[[#This Row],[Qu.]]&gt;=1),"OUI","NON")</f>
        <v>NON</v>
      </c>
      <c r="J125" s="11">
        <f>SUM(1&gt;Tableau1175[[#This Row],[Qu.]])</f>
        <v>0</v>
      </c>
      <c r="K125" s="46"/>
    </row>
    <row r="126" spans="2:11" x14ac:dyDescent="0.25">
      <c r="B126" s="31">
        <v>124</v>
      </c>
      <c r="C126" s="48" t="s">
        <v>1222</v>
      </c>
      <c r="D126" s="49">
        <v>2</v>
      </c>
      <c r="E126" s="13" t="s">
        <v>36</v>
      </c>
      <c r="F126" s="29" t="s">
        <v>1089</v>
      </c>
      <c r="G126" s="49"/>
      <c r="H126" s="7"/>
      <c r="I126" s="1" t="str">
        <f>IF(NOT(Tableau1175[[#This Row],[Qu.]]&gt;=1),"OUI","NON")</f>
        <v>NON</v>
      </c>
      <c r="J126" s="11">
        <f>SUM(1&gt;Tableau1175[[#This Row],[Qu.]])</f>
        <v>0</v>
      </c>
      <c r="K126" s="46"/>
    </row>
    <row r="127" spans="2:11" x14ac:dyDescent="0.25">
      <c r="B127" s="31">
        <v>125</v>
      </c>
      <c r="C127" s="3" t="s">
        <v>1223</v>
      </c>
      <c r="D127" s="49">
        <v>4</v>
      </c>
      <c r="E127" s="1" t="s">
        <v>36</v>
      </c>
      <c r="F127" s="28" t="s">
        <v>1089</v>
      </c>
      <c r="G127" s="1"/>
      <c r="H127" s="7"/>
      <c r="I127" s="1" t="str">
        <f>IF(NOT(Tableau1175[[#This Row],[Qu.]]&gt;=1),"OUI","NON")</f>
        <v>NON</v>
      </c>
      <c r="J127" s="11">
        <f>SUM(1&gt;Tableau1175[[#This Row],[Qu.]])</f>
        <v>0</v>
      </c>
      <c r="K127" s="46"/>
    </row>
    <row r="128" spans="2:11" x14ac:dyDescent="0.25">
      <c r="B128" s="31">
        <v>126</v>
      </c>
      <c r="C128" s="12" t="s">
        <v>1224</v>
      </c>
      <c r="D128" s="49">
        <v>4</v>
      </c>
      <c r="E128" s="13" t="s">
        <v>32</v>
      </c>
      <c r="F128" s="29" t="s">
        <v>1113</v>
      </c>
      <c r="G128" s="13"/>
      <c r="H128" s="7"/>
      <c r="I128" s="1" t="str">
        <f>IF(NOT(Tableau1175[[#This Row],[Qu.]]&gt;=1),"OUI","NON")</f>
        <v>NON</v>
      </c>
      <c r="J128" s="11">
        <f>SUM(1&gt;Tableau1175[[#This Row],[Qu.]])</f>
        <v>0</v>
      </c>
      <c r="K128" s="46"/>
    </row>
    <row r="129" spans="2:11" x14ac:dyDescent="0.25">
      <c r="B129" s="31">
        <v>127</v>
      </c>
      <c r="C129" s="48" t="s">
        <v>1225</v>
      </c>
      <c r="D129" s="49">
        <v>4</v>
      </c>
      <c r="E129" s="13" t="s">
        <v>32</v>
      </c>
      <c r="F129" s="29" t="s">
        <v>1089</v>
      </c>
      <c r="G129" s="49"/>
      <c r="H129" s="7"/>
      <c r="I129" s="1" t="str">
        <f>IF(NOT(Tableau1175[[#This Row],[Qu.]]&gt;=1),"OUI","NON")</f>
        <v>NON</v>
      </c>
      <c r="J129" s="11">
        <f>SUM(1&gt;Tableau1175[[#This Row],[Qu.]])</f>
        <v>0</v>
      </c>
      <c r="K129" s="46"/>
    </row>
    <row r="130" spans="2:11" x14ac:dyDescent="0.25">
      <c r="B130" s="31">
        <v>128</v>
      </c>
      <c r="C130" s="3" t="s">
        <v>1226</v>
      </c>
      <c r="D130" s="49">
        <v>4</v>
      </c>
      <c r="E130" s="1" t="s">
        <v>36</v>
      </c>
      <c r="F130" s="28" t="s">
        <v>1089</v>
      </c>
      <c r="G130" s="1"/>
      <c r="H130" s="7"/>
      <c r="I130" s="1" t="str">
        <f>IF(NOT(Tableau1175[[#This Row],[Qu.]]&gt;=1),"OUI","NON")</f>
        <v>NON</v>
      </c>
      <c r="J130" s="11">
        <f>SUM(1&gt;Tableau1175[[#This Row],[Qu.]])</f>
        <v>0</v>
      </c>
      <c r="K130" s="46"/>
    </row>
    <row r="131" spans="2:11" x14ac:dyDescent="0.25">
      <c r="B131" s="31">
        <v>129</v>
      </c>
      <c r="C131" s="12" t="s">
        <v>1227</v>
      </c>
      <c r="D131" s="49">
        <v>4</v>
      </c>
      <c r="E131" s="13" t="s">
        <v>32</v>
      </c>
      <c r="F131" s="29" t="s">
        <v>1107</v>
      </c>
      <c r="G131" s="49"/>
      <c r="H131" s="7"/>
      <c r="I131" s="1" t="str">
        <f>IF(NOT(Tableau1175[[#This Row],[Qu.]]&gt;=1),"OUI","NON")</f>
        <v>NON</v>
      </c>
      <c r="J131" s="11">
        <f>SUM(1&gt;Tableau1175[[#This Row],[Qu.]])</f>
        <v>0</v>
      </c>
      <c r="K131" s="46"/>
    </row>
    <row r="132" spans="2:11" x14ac:dyDescent="0.25">
      <c r="B132" s="31">
        <v>130</v>
      </c>
      <c r="C132" s="48" t="s">
        <v>1228</v>
      </c>
      <c r="D132" s="49">
        <v>1</v>
      </c>
      <c r="E132" s="13" t="s">
        <v>50</v>
      </c>
      <c r="F132" s="29" t="s">
        <v>1089</v>
      </c>
      <c r="G132" s="49"/>
      <c r="H132" s="7"/>
      <c r="I132" s="1" t="str">
        <f>IF(NOT(Tableau1175[[#This Row],[Qu.]]&gt;=1),"OUI","NON")</f>
        <v>NON</v>
      </c>
      <c r="J132" s="11">
        <f>SUM(1&gt;Tableau1175[[#This Row],[Qu.]])</f>
        <v>0</v>
      </c>
      <c r="K132" s="46"/>
    </row>
    <row r="133" spans="2:11" x14ac:dyDescent="0.25">
      <c r="B133" s="31">
        <v>131</v>
      </c>
      <c r="C133" s="12" t="s">
        <v>1229</v>
      </c>
      <c r="D133" s="49">
        <v>1</v>
      </c>
      <c r="E133" s="13" t="s">
        <v>50</v>
      </c>
      <c r="F133" s="29" t="s">
        <v>1113</v>
      </c>
      <c r="G133" s="49"/>
      <c r="H133" s="7"/>
      <c r="I133" s="1" t="str">
        <f>IF(NOT(Tableau1175[[#This Row],[Qu.]]&gt;=1),"OUI","NON")</f>
        <v>NON</v>
      </c>
      <c r="J133" s="11">
        <f>SUM(1&gt;Tableau1175[[#This Row],[Qu.]])</f>
        <v>0</v>
      </c>
      <c r="K133" s="46"/>
    </row>
    <row r="134" spans="2:11" x14ac:dyDescent="0.25">
      <c r="B134" s="31">
        <v>132</v>
      </c>
      <c r="C134" s="48" t="s">
        <v>1230</v>
      </c>
      <c r="D134" s="49">
        <v>1</v>
      </c>
      <c r="E134" s="13" t="s">
        <v>50</v>
      </c>
      <c r="F134" s="29" t="s">
        <v>1089</v>
      </c>
      <c r="G134" s="49">
        <v>1</v>
      </c>
      <c r="H134" s="7"/>
      <c r="I134" s="1" t="str">
        <f>IF(NOT(Tableau1175[[#This Row],[Qu.]]&gt;=1),"OUI","NON")</f>
        <v>NON</v>
      </c>
      <c r="J134" s="11">
        <f>SUM(1&gt;Tableau1175[[#This Row],[Qu.]])</f>
        <v>0</v>
      </c>
      <c r="K134" s="46"/>
    </row>
    <row r="135" spans="2:11" x14ac:dyDescent="0.25">
      <c r="B135" s="31">
        <v>133</v>
      </c>
      <c r="C135" s="48" t="s">
        <v>1231</v>
      </c>
      <c r="D135" s="49">
        <v>4</v>
      </c>
      <c r="E135" s="13" t="s">
        <v>36</v>
      </c>
      <c r="F135" s="29" t="s">
        <v>1113</v>
      </c>
      <c r="G135" s="49"/>
      <c r="H135" s="7"/>
      <c r="I135" s="1" t="str">
        <f>IF(NOT(Tableau1175[[#This Row],[Qu.]]&gt;=1),"OUI","NON")</f>
        <v>NON</v>
      </c>
      <c r="J135" s="11">
        <f>SUM(1&gt;Tableau1175[[#This Row],[Qu.]])</f>
        <v>0</v>
      </c>
      <c r="K135" s="46"/>
    </row>
    <row r="136" spans="2:11" x14ac:dyDescent="0.25">
      <c r="B136" s="31">
        <v>134</v>
      </c>
      <c r="C136" s="48" t="s">
        <v>1232</v>
      </c>
      <c r="D136" s="49">
        <v>4</v>
      </c>
      <c r="E136" s="13" t="s">
        <v>36</v>
      </c>
      <c r="F136" s="29" t="s">
        <v>1089</v>
      </c>
      <c r="G136" s="49"/>
      <c r="H136" s="7"/>
      <c r="I136" s="1" t="str">
        <f>IF(NOT(Tableau1175[[#This Row],[Qu.]]&gt;=1),"OUI","NON")</f>
        <v>NON</v>
      </c>
      <c r="J136" s="11">
        <f>SUM(1&gt;Tableau1175[[#This Row],[Qu.]])</f>
        <v>0</v>
      </c>
      <c r="K136" s="46"/>
    </row>
    <row r="137" spans="2:11" x14ac:dyDescent="0.25">
      <c r="B137" s="31">
        <v>135</v>
      </c>
      <c r="C137" s="12" t="s">
        <v>1233</v>
      </c>
      <c r="D137" s="49">
        <v>4</v>
      </c>
      <c r="E137" s="13" t="s">
        <v>32</v>
      </c>
      <c r="F137" s="29" t="s">
        <v>1113</v>
      </c>
      <c r="G137" s="49"/>
      <c r="H137" s="7"/>
      <c r="I137" s="1" t="str">
        <f>IF(NOT(Tableau1175[[#This Row],[Qu.]]&gt;=1),"OUI","NON")</f>
        <v>NON</v>
      </c>
      <c r="J137" s="11">
        <f>SUM(1&gt;Tableau1175[[#This Row],[Qu.]])</f>
        <v>0</v>
      </c>
      <c r="K137" s="46"/>
    </row>
    <row r="138" spans="2:11" x14ac:dyDescent="0.25">
      <c r="B138" s="31">
        <v>136</v>
      </c>
      <c r="C138" s="12" t="s">
        <v>1234</v>
      </c>
      <c r="D138" s="49">
        <v>1</v>
      </c>
      <c r="E138" s="13" t="s">
        <v>39</v>
      </c>
      <c r="F138" s="29" t="s">
        <v>1089</v>
      </c>
      <c r="G138" s="49"/>
      <c r="H138" s="7"/>
      <c r="I138" s="1" t="str">
        <f>IF(NOT(Tableau1175[[#This Row],[Qu.]]&gt;=1),"OUI","NON")</f>
        <v>NON</v>
      </c>
      <c r="J138" s="11">
        <f>SUM(1&gt;Tableau1175[[#This Row],[Qu.]])</f>
        <v>0</v>
      </c>
      <c r="K138" s="46"/>
    </row>
    <row r="139" spans="2:11" x14ac:dyDescent="0.25">
      <c r="B139" s="31">
        <v>137</v>
      </c>
      <c r="C139" s="3" t="s">
        <v>1235</v>
      </c>
      <c r="D139" s="49">
        <v>1</v>
      </c>
      <c r="E139" s="1" t="s">
        <v>39</v>
      </c>
      <c r="F139" s="28" t="s">
        <v>1113</v>
      </c>
      <c r="G139" s="1"/>
      <c r="H139" s="7"/>
      <c r="I139" s="1" t="str">
        <f>IF(NOT(Tableau1175[[#This Row],[Qu.]]&gt;=1),"OUI","NON")</f>
        <v>NON</v>
      </c>
      <c r="J139" s="11">
        <f>SUM(1&gt;Tableau1175[[#This Row],[Qu.]])</f>
        <v>0</v>
      </c>
      <c r="K139" s="46"/>
    </row>
    <row r="140" spans="2:11" x14ac:dyDescent="0.25">
      <c r="B140" s="31">
        <v>138</v>
      </c>
      <c r="C140" s="48" t="s">
        <v>1236</v>
      </c>
      <c r="D140" s="49">
        <v>4</v>
      </c>
      <c r="E140" s="13" t="s">
        <v>32</v>
      </c>
      <c r="F140" s="29" t="s">
        <v>1107</v>
      </c>
      <c r="G140" s="49"/>
      <c r="H140" s="7"/>
      <c r="I140" s="1" t="str">
        <f>IF(NOT(Tableau1175[[#This Row],[Qu.]]&gt;=1),"OUI","NON")</f>
        <v>NON</v>
      </c>
      <c r="J140" s="11">
        <f>SUM(1&gt;Tableau1175[[#This Row],[Qu.]])</f>
        <v>0</v>
      </c>
      <c r="K140" s="46"/>
    </row>
    <row r="141" spans="2:11" x14ac:dyDescent="0.25">
      <c r="B141" s="31">
        <v>139</v>
      </c>
      <c r="C141" s="3" t="s">
        <v>1237</v>
      </c>
      <c r="D141" s="49">
        <v>4</v>
      </c>
      <c r="E141" s="1" t="s">
        <v>32</v>
      </c>
      <c r="F141" s="28" t="s">
        <v>1111</v>
      </c>
      <c r="G141" s="1"/>
      <c r="H141" s="7"/>
      <c r="I141" s="1" t="str">
        <f>IF(NOT(Tableau1175[[#This Row],[Qu.]]&gt;=1),"OUI","NON")</f>
        <v>NON</v>
      </c>
      <c r="J141" s="11">
        <f>SUM(1&gt;Tableau1175[[#This Row],[Qu.]])</f>
        <v>0</v>
      </c>
      <c r="K141" s="46"/>
    </row>
    <row r="142" spans="2:11" x14ac:dyDescent="0.25">
      <c r="B142" s="31">
        <v>140</v>
      </c>
      <c r="C142" s="3" t="s">
        <v>1238</v>
      </c>
      <c r="D142" s="49">
        <v>4</v>
      </c>
      <c r="E142" s="1" t="s">
        <v>36</v>
      </c>
      <c r="F142" s="28" t="s">
        <v>1107</v>
      </c>
      <c r="G142" s="1"/>
      <c r="H142" s="7"/>
      <c r="I142" s="1" t="str">
        <f>IF(NOT(Tableau1175[[#This Row],[Qu.]]&gt;=1),"OUI","NON")</f>
        <v>NON</v>
      </c>
      <c r="J142" s="11">
        <f>SUM(1&gt;Tableau1175[[#This Row],[Qu.]])</f>
        <v>0</v>
      </c>
      <c r="K142" s="46"/>
    </row>
    <row r="143" spans="2:11" x14ac:dyDescent="0.25">
      <c r="B143" s="31">
        <v>141</v>
      </c>
      <c r="C143" s="48" t="s">
        <v>1239</v>
      </c>
      <c r="D143" s="49">
        <v>3</v>
      </c>
      <c r="E143" s="13" t="s">
        <v>36</v>
      </c>
      <c r="F143" s="29" t="s">
        <v>1113</v>
      </c>
      <c r="G143" s="49"/>
      <c r="H143" s="7"/>
      <c r="I143" s="1" t="str">
        <f>IF(NOT(Tableau1175[[#This Row],[Qu.]]&gt;=1),"OUI","NON")</f>
        <v>NON</v>
      </c>
      <c r="J143" s="11">
        <f>SUM(1&gt;Tableau1175[[#This Row],[Qu.]])</f>
        <v>0</v>
      </c>
      <c r="K143" s="46"/>
    </row>
    <row r="144" spans="2:11" x14ac:dyDescent="0.25">
      <c r="B144" s="31">
        <v>142</v>
      </c>
      <c r="C144" s="48" t="s">
        <v>1240</v>
      </c>
      <c r="D144" s="49">
        <v>4</v>
      </c>
      <c r="E144" s="13" t="s">
        <v>36</v>
      </c>
      <c r="F144" s="29" t="s">
        <v>1089</v>
      </c>
      <c r="G144" s="49"/>
      <c r="H144" s="7"/>
      <c r="I144" s="1" t="str">
        <f>IF(NOT(Tableau1175[[#This Row],[Qu.]]&gt;=1),"OUI","NON")</f>
        <v>NON</v>
      </c>
      <c r="J144" s="11">
        <f>SUM(1&gt;Tableau1175[[#This Row],[Qu.]])</f>
        <v>0</v>
      </c>
      <c r="K144" s="46"/>
    </row>
    <row r="145" spans="2:11" x14ac:dyDescent="0.25">
      <c r="B145" s="31">
        <v>143</v>
      </c>
      <c r="C145" s="48" t="s">
        <v>1241</v>
      </c>
      <c r="D145" s="49">
        <v>4</v>
      </c>
      <c r="E145" s="13" t="s">
        <v>36</v>
      </c>
      <c r="F145" s="29" t="s">
        <v>1107</v>
      </c>
      <c r="G145" s="49"/>
      <c r="H145" s="7"/>
      <c r="I145" s="1" t="str">
        <f>IF(NOT(Tableau1175[[#This Row],[Qu.]]&gt;=1),"OUI","NON")</f>
        <v>NON</v>
      </c>
      <c r="J145" s="11">
        <f>SUM(1&gt;Tableau1175[[#This Row],[Qu.]])</f>
        <v>0</v>
      </c>
      <c r="K145" s="46"/>
    </row>
    <row r="146" spans="2:11" x14ac:dyDescent="0.25">
      <c r="B146" s="31">
        <v>144</v>
      </c>
      <c r="C146" s="48" t="s">
        <v>1242</v>
      </c>
      <c r="D146" s="49">
        <v>3</v>
      </c>
      <c r="E146" s="13" t="s">
        <v>32</v>
      </c>
      <c r="F146" s="29" t="s">
        <v>1113</v>
      </c>
      <c r="G146" s="49"/>
      <c r="H146" s="7"/>
      <c r="I146" s="1" t="str">
        <f>IF(NOT(Tableau1175[[#This Row],[Qu.]]&gt;=1),"OUI","NON")</f>
        <v>NON</v>
      </c>
      <c r="J146" s="11">
        <f>SUM(1&gt;Tableau1175[[#This Row],[Qu.]])</f>
        <v>0</v>
      </c>
      <c r="K146" s="46"/>
    </row>
    <row r="147" spans="2:11" x14ac:dyDescent="0.25">
      <c r="B147" s="31">
        <v>145</v>
      </c>
      <c r="C147" s="3" t="s">
        <v>1243</v>
      </c>
      <c r="D147" s="49">
        <v>4</v>
      </c>
      <c r="E147" s="1" t="s">
        <v>32</v>
      </c>
      <c r="F147" s="28" t="s">
        <v>1089</v>
      </c>
      <c r="G147" s="1">
        <v>1</v>
      </c>
      <c r="H147" s="7"/>
      <c r="I147" s="1" t="str">
        <f>IF(NOT(Tableau1175[[#This Row],[Qu.]]&gt;=1),"OUI","NON")</f>
        <v>NON</v>
      </c>
      <c r="J147" s="11">
        <f>SUM(1&gt;Tableau1175[[#This Row],[Qu.]])</f>
        <v>0</v>
      </c>
      <c r="K147" s="46"/>
    </row>
    <row r="148" spans="2:11" x14ac:dyDescent="0.25">
      <c r="B148" s="31">
        <v>146</v>
      </c>
      <c r="C148" s="3" t="s">
        <v>1244</v>
      </c>
      <c r="D148" s="49">
        <v>3</v>
      </c>
      <c r="E148" s="1" t="s">
        <v>50</v>
      </c>
      <c r="F148" s="28" t="s">
        <v>1089</v>
      </c>
      <c r="G148" s="1"/>
      <c r="H148" s="7"/>
      <c r="I148" s="1" t="str">
        <f>IF(NOT(Tableau1175[[#This Row],[Qu.]]&gt;=1),"OUI","NON")</f>
        <v>NON</v>
      </c>
      <c r="J148" s="11">
        <f>SUM(1&gt;Tableau1175[[#This Row],[Qu.]])</f>
        <v>0</v>
      </c>
      <c r="K148" s="46"/>
    </row>
    <row r="149" spans="2:11" x14ac:dyDescent="0.25">
      <c r="B149" s="31">
        <v>147</v>
      </c>
      <c r="C149" s="48" t="s">
        <v>1245</v>
      </c>
      <c r="D149" s="49">
        <v>4</v>
      </c>
      <c r="E149" s="13" t="s">
        <v>32</v>
      </c>
      <c r="F149" s="29" t="s">
        <v>1089</v>
      </c>
      <c r="G149" s="49"/>
      <c r="H149" s="7"/>
      <c r="I149" s="1" t="str">
        <f>IF(NOT(Tableau1175[[#This Row],[Qu.]]&gt;=1),"OUI","NON")</f>
        <v>NON</v>
      </c>
      <c r="J149" s="11">
        <f>SUM(1&gt;Tableau1175[[#This Row],[Qu.]])</f>
        <v>0</v>
      </c>
      <c r="K149" s="46"/>
    </row>
    <row r="150" spans="2:11" x14ac:dyDescent="0.25">
      <c r="B150" s="31">
        <v>148</v>
      </c>
      <c r="C150" s="48" t="s">
        <v>1246</v>
      </c>
      <c r="D150" s="49">
        <v>3</v>
      </c>
      <c r="E150" s="13" t="s">
        <v>32</v>
      </c>
      <c r="F150" s="29" t="s">
        <v>1089</v>
      </c>
      <c r="G150" s="49">
        <v>1</v>
      </c>
      <c r="H150" s="7"/>
      <c r="I150" s="1" t="str">
        <f>IF(NOT(Tableau1175[[#This Row],[Qu.]]&gt;=1),"OUI","NON")</f>
        <v>NON</v>
      </c>
      <c r="J150" s="11">
        <f>SUM(1&gt;Tableau1175[[#This Row],[Qu.]])</f>
        <v>0</v>
      </c>
      <c r="K150" s="46"/>
    </row>
    <row r="151" spans="2:11" x14ac:dyDescent="0.25">
      <c r="B151" s="31">
        <v>149</v>
      </c>
      <c r="C151" s="3" t="s">
        <v>1247</v>
      </c>
      <c r="D151" s="49">
        <v>4</v>
      </c>
      <c r="E151" s="1" t="s">
        <v>36</v>
      </c>
      <c r="F151" s="28" t="s">
        <v>1089</v>
      </c>
      <c r="G151" s="1"/>
      <c r="H151" s="7"/>
      <c r="I151" s="1" t="str">
        <f>IF(NOT(Tableau1175[[#This Row],[Qu.]]&gt;=1),"OUI","NON")</f>
        <v>NON</v>
      </c>
      <c r="J151" s="11">
        <f>SUM(1&gt;Tableau1175[[#This Row],[Qu.]])</f>
        <v>0</v>
      </c>
      <c r="K151" s="46"/>
    </row>
    <row r="152" spans="2:11" x14ac:dyDescent="0.25">
      <c r="B152" s="31">
        <v>150</v>
      </c>
      <c r="C152" s="48" t="s">
        <v>1248</v>
      </c>
      <c r="D152" s="49">
        <v>4</v>
      </c>
      <c r="E152" s="13" t="s">
        <v>32</v>
      </c>
      <c r="F152" s="29" t="s">
        <v>1089</v>
      </c>
      <c r="G152" s="49"/>
      <c r="H152" s="7"/>
      <c r="I152" s="1" t="str">
        <f>IF(NOT(Tableau1175[[#This Row],[Qu.]]&gt;=1),"OUI","NON")</f>
        <v>NON</v>
      </c>
      <c r="J152" s="11">
        <f>SUM(1&gt;Tableau1175[[#This Row],[Qu.]])</f>
        <v>0</v>
      </c>
      <c r="K152" s="46"/>
    </row>
    <row r="153" spans="2:11" x14ac:dyDescent="0.25">
      <c r="B153" s="31">
        <v>151</v>
      </c>
      <c r="C153" s="48" t="s">
        <v>1249</v>
      </c>
      <c r="D153" s="49">
        <v>4</v>
      </c>
      <c r="E153" s="13" t="s">
        <v>32</v>
      </c>
      <c r="F153" s="29" t="s">
        <v>1089</v>
      </c>
      <c r="G153" s="49"/>
      <c r="H153" s="7"/>
      <c r="I153" s="1" t="str">
        <f>IF(NOT(Tableau1175[[#This Row],[Qu.]]&gt;=1),"OUI","NON")</f>
        <v>NON</v>
      </c>
      <c r="J153" s="11">
        <f>SUM(1&gt;Tableau1175[[#This Row],[Qu.]])</f>
        <v>0</v>
      </c>
      <c r="K153" s="46"/>
    </row>
    <row r="154" spans="2:11" x14ac:dyDescent="0.25">
      <c r="B154" s="31">
        <v>152</v>
      </c>
      <c r="C154" s="12" t="s">
        <v>1250</v>
      </c>
      <c r="D154" s="49">
        <v>4</v>
      </c>
      <c r="E154" s="13" t="s">
        <v>36</v>
      </c>
      <c r="F154" s="29" t="s">
        <v>1107</v>
      </c>
      <c r="G154" s="49"/>
      <c r="H154" s="7"/>
      <c r="I154" s="1" t="str">
        <f>IF(NOT(Tableau1175[[#This Row],[Qu.]]&gt;=1),"OUI","NON")</f>
        <v>NON</v>
      </c>
      <c r="J154" s="11">
        <f>SUM(1&gt;Tableau1175[[#This Row],[Qu.]])</f>
        <v>0</v>
      </c>
      <c r="K154" s="46"/>
    </row>
    <row r="155" spans="2:11" x14ac:dyDescent="0.25">
      <c r="B155" s="31">
        <v>153</v>
      </c>
      <c r="C155" s="12" t="s">
        <v>1251</v>
      </c>
      <c r="D155" s="49">
        <v>4</v>
      </c>
      <c r="E155" s="13" t="s">
        <v>36</v>
      </c>
      <c r="F155" s="29" t="s">
        <v>1111</v>
      </c>
      <c r="G155" s="49"/>
      <c r="H155" s="7"/>
      <c r="I155" s="1" t="str">
        <f>IF(NOT(Tableau1175[[#This Row],[Qu.]]&gt;=1),"OUI","NON")</f>
        <v>NON</v>
      </c>
      <c r="J155" s="11">
        <f>SUM(1&gt;Tableau1175[[#This Row],[Qu.]])</f>
        <v>0</v>
      </c>
      <c r="K155" s="46"/>
    </row>
    <row r="156" spans="2:11" x14ac:dyDescent="0.25">
      <c r="B156" s="31">
        <v>154</v>
      </c>
      <c r="C156" s="12" t="s">
        <v>1252</v>
      </c>
      <c r="D156" s="49">
        <v>4</v>
      </c>
      <c r="E156" s="13" t="s">
        <v>32</v>
      </c>
      <c r="F156" s="29" t="s">
        <v>1089</v>
      </c>
      <c r="G156" s="49"/>
      <c r="H156" s="7"/>
      <c r="I156" s="1" t="str">
        <f>IF(NOT(Tableau1175[[#This Row],[Qu.]]&gt;=1),"OUI","NON")</f>
        <v>NON</v>
      </c>
      <c r="J156" s="11">
        <f>SUM(1&gt;Tableau1175[[#This Row],[Qu.]])</f>
        <v>0</v>
      </c>
      <c r="K156" s="46"/>
    </row>
    <row r="157" spans="2:11" x14ac:dyDescent="0.25">
      <c r="B157" s="31">
        <v>155</v>
      </c>
      <c r="C157" s="48" t="s">
        <v>1253</v>
      </c>
      <c r="D157" s="49">
        <v>0</v>
      </c>
      <c r="E157" s="13" t="s">
        <v>50</v>
      </c>
      <c r="F157" s="29" t="s">
        <v>1113</v>
      </c>
      <c r="G157" s="49"/>
      <c r="H157" s="7"/>
      <c r="I157" s="1" t="str">
        <f>IF(NOT(Tableau1175[[#This Row],[Qu.]]&gt;=1),"OUI","NON")</f>
        <v>OUI</v>
      </c>
      <c r="J157" s="11">
        <f>SUM(1&gt;Tableau1175[[#This Row],[Qu.]])</f>
        <v>1</v>
      </c>
      <c r="K157" s="46"/>
    </row>
    <row r="158" spans="2:11" x14ac:dyDescent="0.25">
      <c r="B158" s="31">
        <v>156</v>
      </c>
      <c r="C158" s="48" t="s">
        <v>1254</v>
      </c>
      <c r="D158" s="49">
        <v>4</v>
      </c>
      <c r="E158" s="13" t="s">
        <v>50</v>
      </c>
      <c r="F158" s="29" t="s">
        <v>1089</v>
      </c>
      <c r="G158" s="49"/>
      <c r="H158" s="7"/>
      <c r="I158" s="1" t="str">
        <f>IF(NOT(Tableau1175[[#This Row],[Qu.]]&gt;=1),"OUI","NON")</f>
        <v>NON</v>
      </c>
      <c r="J158" s="11">
        <f>SUM(1&gt;Tableau1175[[#This Row],[Qu.]])</f>
        <v>0</v>
      </c>
      <c r="K158" s="46"/>
    </row>
    <row r="159" spans="2:11" x14ac:dyDescent="0.25">
      <c r="B159" s="31">
        <v>157</v>
      </c>
      <c r="C159" s="48" t="s">
        <v>1255</v>
      </c>
      <c r="D159" s="49">
        <v>4</v>
      </c>
      <c r="E159" s="13" t="s">
        <v>36</v>
      </c>
      <c r="F159" s="29" t="s">
        <v>1111</v>
      </c>
      <c r="G159" s="49">
        <v>1</v>
      </c>
      <c r="H159" s="7"/>
      <c r="I159" s="1" t="str">
        <f>IF(NOT(Tableau1175[[#This Row],[Qu.]]&gt;=1),"OUI","NON")</f>
        <v>NON</v>
      </c>
      <c r="J159" s="11">
        <f>SUM(1&gt;Tableau1175[[#This Row],[Qu.]])</f>
        <v>0</v>
      </c>
      <c r="K159" s="46"/>
    </row>
    <row r="160" spans="2:11" x14ac:dyDescent="0.25">
      <c r="B160" s="31">
        <v>158</v>
      </c>
      <c r="C160" s="48" t="s">
        <v>1256</v>
      </c>
      <c r="D160" s="49">
        <v>4</v>
      </c>
      <c r="E160" s="13" t="s">
        <v>36</v>
      </c>
      <c r="F160" s="29" t="s">
        <v>1089</v>
      </c>
      <c r="G160" s="49"/>
      <c r="H160" s="7"/>
      <c r="I160" s="1" t="str">
        <f>IF(NOT(Tableau1175[[#This Row],[Qu.]]&gt;=1),"OUI","NON")</f>
        <v>NON</v>
      </c>
      <c r="J160" s="11">
        <f>SUM(1&gt;Tableau1175[[#This Row],[Qu.]])</f>
        <v>0</v>
      </c>
      <c r="K160" s="46"/>
    </row>
    <row r="161" spans="2:11" x14ac:dyDescent="0.25">
      <c r="B161" s="31">
        <v>159</v>
      </c>
      <c r="C161" s="48" t="s">
        <v>1257</v>
      </c>
      <c r="D161" s="49">
        <v>4</v>
      </c>
      <c r="E161" s="13" t="s">
        <v>36</v>
      </c>
      <c r="F161" s="29" t="s">
        <v>1089</v>
      </c>
      <c r="G161" s="49"/>
      <c r="H161" s="7"/>
      <c r="I161" s="1" t="str">
        <f>IF(NOT(Tableau1175[[#This Row],[Qu.]]&gt;=1),"OUI","NON")</f>
        <v>NON</v>
      </c>
      <c r="J161" s="11">
        <f>SUM(1&gt;Tableau1175[[#This Row],[Qu.]])</f>
        <v>0</v>
      </c>
      <c r="K161" s="46"/>
    </row>
    <row r="162" spans="2:11" x14ac:dyDescent="0.25">
      <c r="B162" s="31">
        <v>160</v>
      </c>
      <c r="C162" s="12" t="s">
        <v>1258</v>
      </c>
      <c r="D162" s="49">
        <v>4</v>
      </c>
      <c r="E162" s="13" t="s">
        <v>32</v>
      </c>
      <c r="F162" s="29" t="s">
        <v>1107</v>
      </c>
      <c r="G162" s="49"/>
      <c r="H162" s="7"/>
      <c r="I162" s="1" t="str">
        <f>IF(NOT(Tableau1175[[#This Row],[Qu.]]&gt;=1),"OUI","NON")</f>
        <v>NON</v>
      </c>
      <c r="J162" s="11">
        <f>SUM(1&gt;Tableau1175[[#This Row],[Qu.]])</f>
        <v>0</v>
      </c>
      <c r="K162" s="46"/>
    </row>
    <row r="163" spans="2:11" x14ac:dyDescent="0.25">
      <c r="B163" s="31">
        <v>161</v>
      </c>
      <c r="C163" s="48" t="s">
        <v>1259</v>
      </c>
      <c r="D163" s="49">
        <v>4</v>
      </c>
      <c r="E163" s="13" t="s">
        <v>36</v>
      </c>
      <c r="F163" s="29" t="s">
        <v>1089</v>
      </c>
      <c r="G163" s="49"/>
      <c r="H163" s="7"/>
      <c r="I163" s="1" t="str">
        <f>IF(NOT(Tableau1175[[#This Row],[Qu.]]&gt;=1),"OUI","NON")</f>
        <v>NON</v>
      </c>
      <c r="J163" s="11">
        <f>SUM(1&gt;Tableau1175[[#This Row],[Qu.]])</f>
        <v>0</v>
      </c>
      <c r="K163" s="46"/>
    </row>
    <row r="164" spans="2:11" x14ac:dyDescent="0.25">
      <c r="B164" s="31">
        <v>162</v>
      </c>
      <c r="C164" s="3" t="s">
        <v>1260</v>
      </c>
      <c r="D164" s="49">
        <v>1</v>
      </c>
      <c r="E164" s="1" t="s">
        <v>39</v>
      </c>
      <c r="F164" s="28" t="s">
        <v>1099</v>
      </c>
      <c r="G164" s="1"/>
      <c r="H164" s="7"/>
      <c r="I164" s="1" t="str">
        <f>IF(NOT(Tableau1175[[#This Row],[Qu.]]&gt;=1),"OUI","NON")</f>
        <v>NON</v>
      </c>
      <c r="J164" s="11">
        <f>SUM(1&gt;Tableau1175[[#This Row],[Qu.]])</f>
        <v>0</v>
      </c>
      <c r="K164" s="46"/>
    </row>
    <row r="165" spans="2:11" x14ac:dyDescent="0.25">
      <c r="B165" s="31">
        <v>163</v>
      </c>
      <c r="C165" s="12" t="s">
        <v>1261</v>
      </c>
      <c r="D165" s="49">
        <v>4</v>
      </c>
      <c r="E165" s="13" t="s">
        <v>36</v>
      </c>
      <c r="F165" s="29" t="s">
        <v>1089</v>
      </c>
      <c r="G165" s="49"/>
      <c r="H165" s="7"/>
      <c r="I165" s="1" t="str">
        <f>IF(NOT(Tableau1175[[#This Row],[Qu.]]&gt;=1),"OUI","NON")</f>
        <v>NON</v>
      </c>
      <c r="J165" s="11">
        <f>SUM(1&gt;Tableau1175[[#This Row],[Qu.]])</f>
        <v>0</v>
      </c>
      <c r="K165" s="46"/>
    </row>
    <row r="166" spans="2:11" x14ac:dyDescent="0.25">
      <c r="B166" s="31">
        <v>164</v>
      </c>
      <c r="C166" s="12" t="s">
        <v>1262</v>
      </c>
      <c r="D166" s="49">
        <v>4</v>
      </c>
      <c r="E166" s="13" t="s">
        <v>32</v>
      </c>
      <c r="F166" s="29" t="s">
        <v>1089</v>
      </c>
      <c r="G166" s="49"/>
      <c r="H166" s="7"/>
      <c r="I166" s="1" t="str">
        <f>IF(NOT(Tableau1175[[#This Row],[Qu.]]&gt;=1),"OUI","NON")</f>
        <v>NON</v>
      </c>
      <c r="J166" s="11">
        <f>SUM(1&gt;Tableau1175[[#This Row],[Qu.]])</f>
        <v>0</v>
      </c>
      <c r="K166" s="46"/>
    </row>
    <row r="167" spans="2:11" x14ac:dyDescent="0.25">
      <c r="B167" s="31">
        <v>165</v>
      </c>
      <c r="C167" s="12" t="s">
        <v>1263</v>
      </c>
      <c r="D167" s="49">
        <v>3</v>
      </c>
      <c r="E167" s="18" t="s">
        <v>50</v>
      </c>
      <c r="F167" s="29" t="s">
        <v>1089</v>
      </c>
      <c r="G167" s="18"/>
      <c r="H167" s="7"/>
      <c r="I167" s="1" t="str">
        <f>IF(NOT(Tableau1175[[#This Row],[Qu.]]&gt;=1),"OUI","NON")</f>
        <v>NON</v>
      </c>
      <c r="J167" s="11">
        <f>SUM(1&gt;Tableau1175[[#This Row],[Qu.]])</f>
        <v>0</v>
      </c>
      <c r="K167" s="46"/>
    </row>
    <row r="168" spans="2:11" x14ac:dyDescent="0.25">
      <c r="B168" s="31">
        <v>166</v>
      </c>
      <c r="C168" s="12" t="s">
        <v>1264</v>
      </c>
      <c r="D168" s="49">
        <v>4</v>
      </c>
      <c r="E168" s="18" t="s">
        <v>32</v>
      </c>
      <c r="F168" s="29" t="s">
        <v>1113</v>
      </c>
      <c r="G168" s="18"/>
      <c r="H168" s="7"/>
      <c r="I168" s="1" t="str">
        <f>IF(NOT(Tableau1175[[#This Row],[Qu.]]&gt;=1),"OUI","NON")</f>
        <v>NON</v>
      </c>
      <c r="J168" s="11">
        <f>SUM(1&gt;Tableau1175[[#This Row],[Qu.]])</f>
        <v>0</v>
      </c>
      <c r="K168" s="46"/>
    </row>
    <row r="169" spans="2:11" x14ac:dyDescent="0.25">
      <c r="B169" s="31">
        <v>167</v>
      </c>
      <c r="C169" s="12" t="s">
        <v>1265</v>
      </c>
      <c r="D169" s="49">
        <v>4</v>
      </c>
      <c r="E169" s="18" t="s">
        <v>32</v>
      </c>
      <c r="F169" s="29" t="s">
        <v>1089</v>
      </c>
      <c r="G169" s="18"/>
      <c r="H169" s="7"/>
      <c r="I169" s="1" t="str">
        <f>IF(NOT(Tableau1175[[#This Row],[Qu.]]&gt;=1),"OUI","NON")</f>
        <v>NON</v>
      </c>
      <c r="J169" s="11">
        <f>SUM(1&gt;Tableau1175[[#This Row],[Qu.]])</f>
        <v>0</v>
      </c>
      <c r="K169" s="46"/>
    </row>
    <row r="170" spans="2:11" x14ac:dyDescent="0.25">
      <c r="B170" s="31">
        <v>168</v>
      </c>
      <c r="C170" s="12" t="s">
        <v>1266</v>
      </c>
      <c r="D170" s="49">
        <v>4</v>
      </c>
      <c r="E170" s="13" t="s">
        <v>36</v>
      </c>
      <c r="F170" s="29" t="s">
        <v>1089</v>
      </c>
      <c r="G170" s="49"/>
      <c r="H170" s="7"/>
      <c r="I170" s="1" t="str">
        <f>IF(NOT(Tableau1175[[#This Row],[Qu.]]&gt;=1),"OUI","NON")</f>
        <v>NON</v>
      </c>
      <c r="J170" s="11">
        <f>SUM(1&gt;Tableau1175[[#This Row],[Qu.]])</f>
        <v>0</v>
      </c>
      <c r="K170" s="46"/>
    </row>
    <row r="171" spans="2:11" x14ac:dyDescent="0.25">
      <c r="B171" s="31">
        <v>169</v>
      </c>
      <c r="C171" s="12" t="s">
        <v>1267</v>
      </c>
      <c r="D171" s="49">
        <v>4</v>
      </c>
      <c r="E171" s="13" t="s">
        <v>36</v>
      </c>
      <c r="F171" s="29" t="s">
        <v>1089</v>
      </c>
      <c r="G171" s="49"/>
      <c r="H171" s="7"/>
      <c r="I171" s="1" t="str">
        <f>IF(NOT(Tableau1175[[#This Row],[Qu.]]&gt;=1),"OUI","NON")</f>
        <v>NON</v>
      </c>
      <c r="J171" s="11">
        <f>SUM(1&gt;Tableau1175[[#This Row],[Qu.]])</f>
        <v>0</v>
      </c>
      <c r="K171" s="46"/>
    </row>
    <row r="172" spans="2:11" x14ac:dyDescent="0.25">
      <c r="B172" s="31">
        <v>170</v>
      </c>
      <c r="C172" s="48" t="s">
        <v>1268</v>
      </c>
      <c r="D172" s="49">
        <v>1</v>
      </c>
      <c r="E172" s="13" t="s">
        <v>50</v>
      </c>
      <c r="F172" s="29" t="s">
        <v>1089</v>
      </c>
      <c r="G172" s="49"/>
      <c r="H172" s="7"/>
      <c r="I172" s="1" t="str">
        <f>IF(NOT(Tableau1175[[#This Row],[Qu.]]&gt;=1),"OUI","NON")</f>
        <v>NON</v>
      </c>
      <c r="J172" s="11">
        <f>SUM(1&gt;Tableau1175[[#This Row],[Qu.]])</f>
        <v>0</v>
      </c>
      <c r="K172" s="46"/>
    </row>
    <row r="173" spans="2:11" x14ac:dyDescent="0.25">
      <c r="B173" s="31">
        <v>171</v>
      </c>
      <c r="C173" s="48" t="s">
        <v>1269</v>
      </c>
      <c r="D173" s="49">
        <v>4</v>
      </c>
      <c r="E173" s="13" t="s">
        <v>50</v>
      </c>
      <c r="F173" s="29" t="s">
        <v>1113</v>
      </c>
      <c r="G173" s="49"/>
      <c r="H173" s="7"/>
      <c r="I173" s="1" t="str">
        <f>IF(NOT(Tableau1175[[#This Row],[Qu.]]&gt;=1),"OUI","NON")</f>
        <v>NON</v>
      </c>
      <c r="J173" s="11">
        <f>SUM(1&gt;Tableau1175[[#This Row],[Qu.]])</f>
        <v>0</v>
      </c>
      <c r="K173" s="46"/>
    </row>
    <row r="174" spans="2:11" x14ac:dyDescent="0.25">
      <c r="B174" s="31">
        <v>172</v>
      </c>
      <c r="C174" s="48" t="s">
        <v>1270</v>
      </c>
      <c r="D174" s="49">
        <v>4</v>
      </c>
      <c r="E174" s="13" t="s">
        <v>32</v>
      </c>
      <c r="F174" s="29" t="s">
        <v>1107</v>
      </c>
      <c r="G174" s="49"/>
      <c r="H174" s="7"/>
      <c r="I174" s="1" t="str">
        <f>IF(NOT(Tableau1175[[#This Row],[Qu.]]&gt;=1),"OUI","NON")</f>
        <v>NON</v>
      </c>
      <c r="J174" s="11">
        <f>SUM(1&gt;Tableau1175[[#This Row],[Qu.]])</f>
        <v>0</v>
      </c>
      <c r="K174" s="46"/>
    </row>
    <row r="175" spans="2:11" x14ac:dyDescent="0.25">
      <c r="B175" s="31">
        <v>173</v>
      </c>
      <c r="C175" s="12" t="s">
        <v>1271</v>
      </c>
      <c r="D175" s="49">
        <v>4</v>
      </c>
      <c r="E175" s="13" t="s">
        <v>32</v>
      </c>
      <c r="F175" s="29" t="s">
        <v>1089</v>
      </c>
      <c r="G175" s="49"/>
      <c r="H175" s="7"/>
      <c r="I175" s="1" t="str">
        <f>IF(NOT(Tableau1175[[#This Row],[Qu.]]&gt;=1),"OUI","NON")</f>
        <v>NON</v>
      </c>
      <c r="J175" s="11">
        <f>SUM(1&gt;Tableau1175[[#This Row],[Qu.]])</f>
        <v>0</v>
      </c>
      <c r="K175" s="46"/>
    </row>
    <row r="176" spans="2:11" x14ac:dyDescent="0.25">
      <c r="B176" s="31">
        <v>174</v>
      </c>
      <c r="C176" s="48" t="s">
        <v>1272</v>
      </c>
      <c r="D176" s="49">
        <v>4</v>
      </c>
      <c r="E176" s="13" t="s">
        <v>36</v>
      </c>
      <c r="F176" s="29" t="s">
        <v>1089</v>
      </c>
      <c r="G176" s="49"/>
      <c r="H176" s="7"/>
      <c r="I176" s="1" t="str">
        <f>IF(NOT(Tableau1175[[#This Row],[Qu.]]&gt;=1),"OUI","NON")</f>
        <v>NON</v>
      </c>
      <c r="J176" s="11">
        <f>SUM(1&gt;Tableau1175[[#This Row],[Qu.]])</f>
        <v>0</v>
      </c>
      <c r="K176" s="46"/>
    </row>
    <row r="177" spans="2:11" x14ac:dyDescent="0.25">
      <c r="B177" s="31">
        <v>175</v>
      </c>
      <c r="C177" s="12" t="s">
        <v>1273</v>
      </c>
      <c r="D177" s="49">
        <v>4</v>
      </c>
      <c r="E177" s="13" t="s">
        <v>32</v>
      </c>
      <c r="F177" s="29" t="s">
        <v>1089</v>
      </c>
      <c r="G177" s="49"/>
      <c r="H177" s="7"/>
      <c r="I177" s="1" t="str">
        <f>IF(NOT(Tableau1175[[#This Row],[Qu.]]&gt;=1),"OUI","NON")</f>
        <v>NON</v>
      </c>
      <c r="J177" s="11">
        <f>SUM(1&gt;Tableau1175[[#This Row],[Qu.]])</f>
        <v>0</v>
      </c>
      <c r="K177" s="46"/>
    </row>
    <row r="178" spans="2:11" x14ac:dyDescent="0.25">
      <c r="B178" s="31">
        <v>176</v>
      </c>
      <c r="C178" s="48" t="s">
        <v>1274</v>
      </c>
      <c r="D178" s="49">
        <v>2</v>
      </c>
      <c r="E178" s="13" t="s">
        <v>50</v>
      </c>
      <c r="F178" s="29" t="s">
        <v>1089</v>
      </c>
      <c r="G178" s="49"/>
      <c r="H178" s="7"/>
      <c r="I178" s="1" t="str">
        <f>IF(NOT(Tableau1175[[#This Row],[Qu.]]&gt;=1),"OUI","NON")</f>
        <v>NON</v>
      </c>
      <c r="J178" s="11">
        <f>SUM(1&gt;Tableau1175[[#This Row],[Qu.]])</f>
        <v>0</v>
      </c>
      <c r="K178" s="46"/>
    </row>
    <row r="179" spans="2:11" x14ac:dyDescent="0.25">
      <c r="B179" s="31">
        <v>177</v>
      </c>
      <c r="C179" s="12" t="s">
        <v>1275</v>
      </c>
      <c r="D179" s="49">
        <v>4</v>
      </c>
      <c r="E179" s="13" t="s">
        <v>32</v>
      </c>
      <c r="F179" s="29" t="s">
        <v>1107</v>
      </c>
      <c r="G179" s="49"/>
      <c r="H179" s="7"/>
      <c r="I179" s="1" t="str">
        <f>IF(NOT(Tableau1175[[#This Row],[Qu.]]&gt;=1),"OUI","NON")</f>
        <v>NON</v>
      </c>
      <c r="J179" s="11">
        <f>SUM(1&gt;Tableau1175[[#This Row],[Qu.]])</f>
        <v>0</v>
      </c>
      <c r="K179" s="46"/>
    </row>
    <row r="180" spans="2:11" x14ac:dyDescent="0.25">
      <c r="B180" s="31">
        <v>178</v>
      </c>
      <c r="C180" s="12" t="s">
        <v>1276</v>
      </c>
      <c r="D180" s="49">
        <v>4</v>
      </c>
      <c r="E180" s="18" t="s">
        <v>32</v>
      </c>
      <c r="F180" s="29" t="s">
        <v>1111</v>
      </c>
      <c r="G180" s="18"/>
      <c r="H180" s="7"/>
      <c r="I180" s="1" t="str">
        <f>IF(NOT(Tableau1175[[#This Row],[Qu.]]&gt;=1),"OUI","NON")</f>
        <v>NON</v>
      </c>
      <c r="J180" s="11">
        <f>SUM(1&gt;Tableau1175[[#This Row],[Qu.]])</f>
        <v>0</v>
      </c>
      <c r="K180" s="46"/>
    </row>
    <row r="181" spans="2:11" x14ac:dyDescent="0.25">
      <c r="B181" s="31">
        <v>179</v>
      </c>
      <c r="C181" s="12" t="s">
        <v>1277</v>
      </c>
      <c r="D181" s="49">
        <v>4</v>
      </c>
      <c r="E181" s="18" t="s">
        <v>32</v>
      </c>
      <c r="F181" s="29" t="s">
        <v>1107</v>
      </c>
      <c r="G181" s="18">
        <v>1</v>
      </c>
      <c r="H181" s="7"/>
      <c r="I181" s="1" t="str">
        <f>IF(NOT(Tableau1175[[#This Row],[Qu.]]&gt;=1),"OUI","NON")</f>
        <v>NON</v>
      </c>
      <c r="J181" s="11">
        <f>SUM(1&gt;Tableau1175[[#This Row],[Qu.]])</f>
        <v>0</v>
      </c>
      <c r="K181" s="46"/>
    </row>
    <row r="182" spans="2:11" x14ac:dyDescent="0.25">
      <c r="B182" s="31">
        <v>180</v>
      </c>
      <c r="C182" s="48" t="s">
        <v>1278</v>
      </c>
      <c r="D182" s="49">
        <v>4</v>
      </c>
      <c r="E182" s="13" t="s">
        <v>32</v>
      </c>
      <c r="F182" s="29" t="s">
        <v>1089</v>
      </c>
      <c r="G182" s="49"/>
      <c r="H182" s="7"/>
      <c r="I182" s="1" t="str">
        <f>IF(NOT(Tableau1175[[#This Row],[Qu.]]&gt;=1),"OUI","NON")</f>
        <v>NON</v>
      </c>
      <c r="J182" s="11">
        <f>SUM(1&gt;Tableau1175[[#This Row],[Qu.]])</f>
        <v>0</v>
      </c>
      <c r="K182" s="46"/>
    </row>
    <row r="183" spans="2:11" x14ac:dyDescent="0.25">
      <c r="B183" s="31">
        <v>181</v>
      </c>
      <c r="C183" s="12" t="s">
        <v>1279</v>
      </c>
      <c r="D183" s="49">
        <v>2</v>
      </c>
      <c r="E183" s="18" t="s">
        <v>50</v>
      </c>
      <c r="F183" s="29" t="s">
        <v>1089</v>
      </c>
      <c r="G183" s="18"/>
      <c r="H183" s="7"/>
      <c r="I183" s="1" t="str">
        <f>IF(NOT(Tableau1175[[#This Row],[Qu.]]&gt;=1),"OUI","NON")</f>
        <v>NON</v>
      </c>
      <c r="J183" s="11">
        <f>SUM(1&gt;Tableau1175[[#This Row],[Qu.]])</f>
        <v>0</v>
      </c>
      <c r="K183" s="46"/>
    </row>
    <row r="184" spans="2:11" x14ac:dyDescent="0.25">
      <c r="B184" s="31">
        <v>182</v>
      </c>
      <c r="C184" s="12" t="s">
        <v>1280</v>
      </c>
      <c r="D184" s="49">
        <v>4</v>
      </c>
      <c r="E184" s="18" t="s">
        <v>36</v>
      </c>
      <c r="F184" s="29" t="s">
        <v>1111</v>
      </c>
      <c r="G184" s="18"/>
      <c r="H184" s="7"/>
      <c r="I184" s="1" t="str">
        <f>IF(NOT(Tableau1175[[#This Row],[Qu.]]&gt;=1),"OUI","NON")</f>
        <v>NON</v>
      </c>
      <c r="J184" s="11">
        <f>SUM(1&gt;Tableau1175[[#This Row],[Qu.]])</f>
        <v>0</v>
      </c>
      <c r="K184" s="46"/>
    </row>
    <row r="185" spans="2:11" x14ac:dyDescent="0.25">
      <c r="B185" s="31">
        <v>183</v>
      </c>
      <c r="C185" s="48" t="s">
        <v>1281</v>
      </c>
      <c r="D185" s="49">
        <v>1</v>
      </c>
      <c r="E185" s="13" t="s">
        <v>39</v>
      </c>
      <c r="F185" s="29" t="s">
        <v>1099</v>
      </c>
      <c r="G185" s="49"/>
      <c r="H185" s="7"/>
      <c r="I185" s="1" t="str">
        <f>IF(NOT(Tableau1175[[#This Row],[Qu.]]&gt;=1),"OUI","NON")</f>
        <v>NON</v>
      </c>
      <c r="J185" s="11">
        <f>SUM(1&gt;Tableau1175[[#This Row],[Qu.]])</f>
        <v>0</v>
      </c>
      <c r="K185" s="46"/>
    </row>
    <row r="186" spans="2:11" x14ac:dyDescent="0.25">
      <c r="B186" s="31">
        <v>184</v>
      </c>
      <c r="C186" s="12" t="s">
        <v>1282</v>
      </c>
      <c r="D186" s="49">
        <v>0</v>
      </c>
      <c r="E186" s="13" t="s">
        <v>39</v>
      </c>
      <c r="F186" s="29" t="s">
        <v>1089</v>
      </c>
      <c r="G186" s="13"/>
      <c r="H186" s="7"/>
      <c r="I186" s="1" t="str">
        <f>IF(NOT(Tableau1175[[#This Row],[Qu.]]&gt;=1),"OUI","NON")</f>
        <v>OUI</v>
      </c>
      <c r="J186" s="11">
        <f>SUM(1&gt;Tableau1175[[#This Row],[Qu.]])</f>
        <v>1</v>
      </c>
      <c r="K186" s="46"/>
    </row>
    <row r="187" spans="2:11" x14ac:dyDescent="0.25">
      <c r="B187" s="31">
        <v>185</v>
      </c>
      <c r="C187" s="12" t="s">
        <v>1283</v>
      </c>
      <c r="D187" s="49">
        <v>1</v>
      </c>
      <c r="E187" s="13" t="s">
        <v>50</v>
      </c>
      <c r="F187" s="29" t="s">
        <v>1089</v>
      </c>
      <c r="G187" s="49"/>
      <c r="H187" s="7"/>
      <c r="I187" s="1" t="str">
        <f>IF(NOT(Tableau1175[[#This Row],[Qu.]]&gt;=1),"OUI","NON")</f>
        <v>NON</v>
      </c>
      <c r="J187" s="11">
        <f>SUM(1&gt;Tableau1175[[#This Row],[Qu.]])</f>
        <v>0</v>
      </c>
      <c r="K187" s="46"/>
    </row>
    <row r="188" spans="2:11" x14ac:dyDescent="0.25">
      <c r="B188" s="31">
        <v>186</v>
      </c>
      <c r="C188" s="3" t="s">
        <v>1284</v>
      </c>
      <c r="D188" s="49">
        <v>3</v>
      </c>
      <c r="E188" s="1" t="s">
        <v>36</v>
      </c>
      <c r="F188" s="28" t="s">
        <v>1089</v>
      </c>
      <c r="G188" s="1"/>
      <c r="H188" s="7"/>
      <c r="I188" s="1" t="str">
        <f>IF(NOT(Tableau1175[[#This Row],[Qu.]]&gt;=1),"OUI","NON")</f>
        <v>NON</v>
      </c>
      <c r="J188" s="11">
        <f>SUM(1&gt;Tableau1175[[#This Row],[Qu.]])</f>
        <v>0</v>
      </c>
      <c r="K188" s="46"/>
    </row>
    <row r="189" spans="2:11" x14ac:dyDescent="0.25">
      <c r="B189" s="31">
        <v>187</v>
      </c>
      <c r="C189" s="3" t="s">
        <v>1285</v>
      </c>
      <c r="D189" s="49">
        <v>4</v>
      </c>
      <c r="E189" s="1" t="s">
        <v>36</v>
      </c>
      <c r="F189" s="28" t="s">
        <v>1089</v>
      </c>
      <c r="G189" s="1">
        <v>1</v>
      </c>
      <c r="H189" s="7"/>
      <c r="I189" s="1" t="str">
        <f>IF(NOT(Tableau1175[[#This Row],[Qu.]]&gt;=1),"OUI","NON")</f>
        <v>NON</v>
      </c>
      <c r="J189" s="11">
        <f>SUM(1&gt;Tableau1175[[#This Row],[Qu.]])</f>
        <v>0</v>
      </c>
      <c r="K189" s="46"/>
    </row>
    <row r="190" spans="2:11" x14ac:dyDescent="0.25">
      <c r="B190" s="31">
        <v>188</v>
      </c>
      <c r="C190" s="12" t="s">
        <v>1286</v>
      </c>
      <c r="D190" s="49">
        <v>4</v>
      </c>
      <c r="E190" s="13" t="s">
        <v>36</v>
      </c>
      <c r="F190" s="29" t="s">
        <v>1107</v>
      </c>
      <c r="G190" s="13"/>
      <c r="H190" s="7"/>
      <c r="I190" s="1" t="str">
        <f>IF(NOT(Tableau1175[[#This Row],[Qu.]]&gt;=1),"OUI","NON")</f>
        <v>NON</v>
      </c>
      <c r="J190" s="11">
        <f>SUM(1&gt;Tableau1175[[#This Row],[Qu.]])</f>
        <v>0</v>
      </c>
      <c r="K190" s="46"/>
    </row>
    <row r="191" spans="2:11" x14ac:dyDescent="0.25">
      <c r="B191" s="31">
        <v>189</v>
      </c>
      <c r="C191" s="48" t="s">
        <v>1287</v>
      </c>
      <c r="D191" s="49">
        <v>1</v>
      </c>
      <c r="E191" s="13" t="s">
        <v>50</v>
      </c>
      <c r="F191" s="29" t="s">
        <v>1089</v>
      </c>
      <c r="G191" s="49"/>
      <c r="H191" s="7"/>
      <c r="I191" s="1" t="str">
        <f>IF(NOT(Tableau1175[[#This Row],[Qu.]]&gt;=1),"OUI","NON")</f>
        <v>NON</v>
      </c>
      <c r="J191" s="11">
        <f>SUM(1&gt;Tableau1175[[#This Row],[Qu.]])</f>
        <v>0</v>
      </c>
      <c r="K191" s="46"/>
    </row>
    <row r="192" spans="2:11" x14ac:dyDescent="0.25">
      <c r="B192" s="31">
        <v>190</v>
      </c>
      <c r="C192" s="12" t="s">
        <v>1288</v>
      </c>
      <c r="D192" s="49">
        <v>1</v>
      </c>
      <c r="E192" s="13" t="s">
        <v>39</v>
      </c>
      <c r="F192" s="29" t="s">
        <v>1190</v>
      </c>
      <c r="G192" s="49"/>
      <c r="H192" s="7"/>
      <c r="I192" s="1" t="str">
        <f>IF(NOT(Tableau1175[[#This Row],[Qu.]]&gt;=1),"OUI","NON")</f>
        <v>NON</v>
      </c>
      <c r="J192" s="11">
        <f>SUM(1&gt;Tableau1175[[#This Row],[Qu.]])</f>
        <v>0</v>
      </c>
      <c r="K192" s="46"/>
    </row>
    <row r="193" spans="2:11" x14ac:dyDescent="0.25">
      <c r="B193" s="31">
        <v>191</v>
      </c>
      <c r="C193" s="12" t="s">
        <v>1289</v>
      </c>
      <c r="D193" s="49">
        <v>1</v>
      </c>
      <c r="E193" s="18" t="s">
        <v>39</v>
      </c>
      <c r="F193" s="29" t="s">
        <v>1099</v>
      </c>
      <c r="G193" s="18"/>
      <c r="H193" s="7"/>
      <c r="I193" s="1" t="str">
        <f>IF(NOT(Tableau1175[[#This Row],[Qu.]]&gt;=1),"OUI","NON")</f>
        <v>NON</v>
      </c>
      <c r="J193" s="11">
        <f>SUM(1&gt;Tableau1175[[#This Row],[Qu.]])</f>
        <v>0</v>
      </c>
      <c r="K193" s="46"/>
    </row>
    <row r="194" spans="2:11" x14ac:dyDescent="0.25">
      <c r="B194" s="31">
        <v>192</v>
      </c>
      <c r="C194" s="48" t="s">
        <v>1290</v>
      </c>
      <c r="D194" s="49">
        <v>4</v>
      </c>
      <c r="E194" s="13" t="s">
        <v>32</v>
      </c>
      <c r="F194" s="29" t="s">
        <v>1291</v>
      </c>
      <c r="G194" s="49"/>
      <c r="H194" s="7"/>
      <c r="I194" s="1" t="str">
        <f>IF(NOT(Tableau1175[[#This Row],[Qu.]]&gt;=1),"OUI","NON")</f>
        <v>NON</v>
      </c>
      <c r="J194" s="11">
        <f>SUM(1&gt;Tableau1175[[#This Row],[Qu.]])</f>
        <v>0</v>
      </c>
      <c r="K194" s="46"/>
    </row>
    <row r="195" spans="2:11" x14ac:dyDescent="0.25">
      <c r="B195" s="31">
        <v>193</v>
      </c>
      <c r="C195" s="12" t="s">
        <v>1292</v>
      </c>
      <c r="D195" s="49">
        <v>3</v>
      </c>
      <c r="E195" s="13" t="s">
        <v>36</v>
      </c>
      <c r="F195" s="29" t="s">
        <v>1291</v>
      </c>
      <c r="G195" s="13">
        <v>1</v>
      </c>
      <c r="H195" s="7"/>
      <c r="I195" s="1" t="str">
        <f>IF(NOT(Tableau1175[[#This Row],[Qu.]]&gt;=1),"OUI","NON")</f>
        <v>NON</v>
      </c>
      <c r="J195" s="11">
        <f>SUM(1&gt;Tableau1175[[#This Row],[Qu.]])</f>
        <v>0</v>
      </c>
      <c r="K195" s="46"/>
    </row>
    <row r="196" spans="2:11" x14ac:dyDescent="0.25">
      <c r="B196" s="31">
        <v>194</v>
      </c>
      <c r="C196" s="12" t="s">
        <v>1293</v>
      </c>
      <c r="D196" s="49">
        <v>4</v>
      </c>
      <c r="E196" s="13" t="s">
        <v>32</v>
      </c>
      <c r="F196" s="29" t="s">
        <v>1291</v>
      </c>
      <c r="G196" s="13"/>
      <c r="H196" s="7"/>
      <c r="I196" s="1" t="str">
        <f>IF(NOT(Tableau1175[[#This Row],[Qu.]]&gt;=1),"OUI","NON")</f>
        <v>NON</v>
      </c>
      <c r="J196" s="11">
        <f>SUM(1&gt;Tableau1175[[#This Row],[Qu.]])</f>
        <v>0</v>
      </c>
      <c r="K196" s="46"/>
    </row>
    <row r="197" spans="2:11" x14ac:dyDescent="0.25">
      <c r="B197" s="31">
        <v>195</v>
      </c>
      <c r="C197" s="48" t="s">
        <v>1294</v>
      </c>
      <c r="D197" s="49">
        <v>4</v>
      </c>
      <c r="E197" s="13" t="s">
        <v>32</v>
      </c>
      <c r="F197" s="29" t="s">
        <v>1295</v>
      </c>
      <c r="G197" s="49"/>
      <c r="H197" s="7"/>
      <c r="I197" s="1" t="str">
        <f>IF(NOT(Tableau1175[[#This Row],[Qu.]]&gt;=1),"OUI","NON")</f>
        <v>NON</v>
      </c>
      <c r="J197" s="11">
        <f>SUM(1&gt;Tableau1175[[#This Row],[Qu.]])</f>
        <v>0</v>
      </c>
      <c r="K197" s="46"/>
    </row>
    <row r="198" spans="2:11" x14ac:dyDescent="0.25">
      <c r="B198" s="31">
        <v>196</v>
      </c>
      <c r="C198" s="12" t="s">
        <v>1296</v>
      </c>
      <c r="D198" s="49">
        <v>3</v>
      </c>
      <c r="E198" s="13" t="s">
        <v>36</v>
      </c>
      <c r="F198" s="29" t="s">
        <v>1295</v>
      </c>
      <c r="G198" s="13"/>
      <c r="H198" s="7"/>
      <c r="I198" s="1" t="str">
        <f>IF(NOT(Tableau1175[[#This Row],[Qu.]]&gt;=1),"OUI","NON")</f>
        <v>NON</v>
      </c>
      <c r="J198" s="11">
        <f>SUM(1&gt;Tableau1175[[#This Row],[Qu.]])</f>
        <v>0</v>
      </c>
      <c r="K198" s="46"/>
    </row>
    <row r="199" spans="2:11" x14ac:dyDescent="0.25">
      <c r="B199" s="31">
        <v>197</v>
      </c>
      <c r="C199" s="12" t="s">
        <v>1297</v>
      </c>
      <c r="D199" s="49">
        <v>3</v>
      </c>
      <c r="E199" s="18" t="s">
        <v>50</v>
      </c>
      <c r="F199" s="29" t="s">
        <v>1295</v>
      </c>
      <c r="G199" s="18"/>
      <c r="H199" s="7"/>
      <c r="I199" s="1" t="str">
        <f>IF(NOT(Tableau1175[[#This Row],[Qu.]]&gt;=1),"OUI","NON")</f>
        <v>NON</v>
      </c>
      <c r="J199" s="11">
        <f>SUM(1&gt;Tableau1175[[#This Row],[Qu.]])</f>
        <v>0</v>
      </c>
      <c r="K199" s="46"/>
    </row>
    <row r="200" spans="2:11" x14ac:dyDescent="0.25">
      <c r="B200" s="31">
        <v>198</v>
      </c>
      <c r="C200" s="3" t="s">
        <v>1298</v>
      </c>
      <c r="D200" s="13">
        <v>4</v>
      </c>
      <c r="E200" s="1" t="s">
        <v>36</v>
      </c>
      <c r="F200" s="28" t="s">
        <v>1291</v>
      </c>
      <c r="G200" s="1"/>
      <c r="H200" s="7"/>
      <c r="I200" s="1" t="str">
        <f>IF(NOT(Tableau1175[[#This Row],[Qu.]]&gt;=1),"OUI","NON")</f>
        <v>NON</v>
      </c>
      <c r="J200" s="11">
        <f>SUM(1&gt;Tableau1175[[#This Row],[Qu.]])</f>
        <v>0</v>
      </c>
      <c r="K200" s="46"/>
    </row>
    <row r="201" spans="2:11" x14ac:dyDescent="0.25">
      <c r="B201" s="31">
        <v>199</v>
      </c>
      <c r="C201" s="12" t="s">
        <v>1299</v>
      </c>
      <c r="D201" s="49">
        <v>2</v>
      </c>
      <c r="E201" s="13" t="s">
        <v>50</v>
      </c>
      <c r="F201" s="29" t="s">
        <v>1291</v>
      </c>
      <c r="G201" s="13"/>
      <c r="H201" s="7"/>
      <c r="I201" s="1" t="str">
        <f>IF(NOT(Tableau1175[[#This Row],[Qu.]]&gt;=1),"OUI","NON")</f>
        <v>NON</v>
      </c>
      <c r="J201" s="11">
        <f>SUM(1&gt;Tableau1175[[#This Row],[Qu.]])</f>
        <v>0</v>
      </c>
      <c r="K201" s="46"/>
    </row>
    <row r="202" spans="2:11" x14ac:dyDescent="0.25">
      <c r="B202" s="31">
        <v>200</v>
      </c>
      <c r="C202" s="48" t="s">
        <v>1300</v>
      </c>
      <c r="D202" s="49">
        <v>3</v>
      </c>
      <c r="E202" s="13" t="s">
        <v>50</v>
      </c>
      <c r="F202" s="29" t="s">
        <v>1291</v>
      </c>
      <c r="G202" s="49"/>
      <c r="H202" s="7"/>
      <c r="I202" s="1" t="str">
        <f>IF(NOT(Tableau1175[[#This Row],[Qu.]]&gt;=1),"OUI","NON")</f>
        <v>NON</v>
      </c>
      <c r="J202" s="11">
        <f>SUM(1&gt;Tableau1175[[#This Row],[Qu.]])</f>
        <v>0</v>
      </c>
      <c r="K202" s="46"/>
    </row>
    <row r="203" spans="2:11" x14ac:dyDescent="0.25">
      <c r="B203" s="31">
        <v>201</v>
      </c>
      <c r="C203" s="3" t="s">
        <v>1301</v>
      </c>
      <c r="D203" s="49">
        <v>4</v>
      </c>
      <c r="E203" s="1" t="s">
        <v>32</v>
      </c>
      <c r="F203" s="28" t="s">
        <v>1291</v>
      </c>
      <c r="G203" s="1"/>
      <c r="H203" s="7"/>
      <c r="I203" s="1" t="str">
        <f>IF(NOT(Tableau1175[[#This Row],[Qu.]]&gt;=1),"OUI","NON")</f>
        <v>NON</v>
      </c>
      <c r="J203" s="11">
        <f>SUM(1&gt;Tableau1175[[#This Row],[Qu.]])</f>
        <v>0</v>
      </c>
      <c r="K203" s="46"/>
    </row>
    <row r="204" spans="2:11" x14ac:dyDescent="0.25">
      <c r="B204" s="31">
        <v>202</v>
      </c>
      <c r="C204" s="48" t="s">
        <v>1302</v>
      </c>
      <c r="D204" s="49">
        <v>4</v>
      </c>
      <c r="E204" s="13" t="s">
        <v>36</v>
      </c>
      <c r="F204" s="29" t="s">
        <v>1291</v>
      </c>
      <c r="G204" s="49"/>
      <c r="H204" s="7"/>
      <c r="I204" s="1" t="str">
        <f>IF(NOT(Tableau1175[[#This Row],[Qu.]]&gt;=1),"OUI","NON")</f>
        <v>NON</v>
      </c>
      <c r="J204" s="11">
        <f>SUM(1&gt;Tableau1175[[#This Row],[Qu.]])</f>
        <v>0</v>
      </c>
      <c r="K204" s="46"/>
    </row>
    <row r="205" spans="2:11" x14ac:dyDescent="0.25">
      <c r="B205" s="31">
        <v>203</v>
      </c>
      <c r="C205" s="48" t="s">
        <v>1303</v>
      </c>
      <c r="D205" s="49">
        <v>2</v>
      </c>
      <c r="E205" s="13" t="s">
        <v>50</v>
      </c>
      <c r="F205" s="29" t="s">
        <v>1304</v>
      </c>
      <c r="G205" s="49"/>
      <c r="H205" s="11"/>
      <c r="I205" s="1" t="str">
        <f>IF(NOT(Tableau1175[[#This Row],[Qu.]]&gt;=1),"OUI","NON")</f>
        <v>NON</v>
      </c>
      <c r="J205" s="11">
        <f>SUM(1&gt;Tableau1175[[#This Row],[Qu.]])</f>
        <v>0</v>
      </c>
      <c r="K205" s="55"/>
    </row>
    <row r="206" spans="2:11" x14ac:dyDescent="0.25">
      <c r="B206" s="31">
        <v>204</v>
      </c>
      <c r="C206" s="12" t="s">
        <v>1305</v>
      </c>
      <c r="D206" s="49">
        <v>1</v>
      </c>
      <c r="E206" s="13" t="s">
        <v>50</v>
      </c>
      <c r="F206" s="29" t="s">
        <v>1306</v>
      </c>
      <c r="G206" s="49">
        <v>1</v>
      </c>
      <c r="H206" s="11"/>
      <c r="I206" s="1" t="str">
        <f>IF(NOT(Tableau1175[[#This Row],[Qu.]]&gt;=1),"OUI","NON")</f>
        <v>NON</v>
      </c>
      <c r="J206" s="11">
        <f>SUM(1&gt;Tableau1175[[#This Row],[Qu.]])</f>
        <v>0</v>
      </c>
      <c r="K206" s="55"/>
    </row>
    <row r="207" spans="2:11" x14ac:dyDescent="0.25">
      <c r="B207" s="31">
        <v>205</v>
      </c>
      <c r="C207" s="12" t="s">
        <v>1307</v>
      </c>
      <c r="D207" s="49">
        <v>1</v>
      </c>
      <c r="E207" s="13" t="s">
        <v>36</v>
      </c>
      <c r="F207" s="29" t="s">
        <v>1306</v>
      </c>
      <c r="G207" s="49"/>
      <c r="H207" s="11"/>
      <c r="I207" s="1" t="str">
        <f>IF(NOT(Tableau1175[[#This Row],[Qu.]]&gt;=1),"OUI","NON")</f>
        <v>NON</v>
      </c>
      <c r="J207" s="11">
        <f>SUM(1&gt;Tableau1175[[#This Row],[Qu.]])</f>
        <v>0</v>
      </c>
      <c r="K207" s="55"/>
    </row>
    <row r="208" spans="2:11" x14ac:dyDescent="0.25">
      <c r="B208" s="33"/>
      <c r="C208" s="12"/>
      <c r="E208" s="49"/>
      <c r="F208" s="22"/>
      <c r="G208" s="50"/>
      <c r="H208" s="49"/>
      <c r="I208" s="11"/>
      <c r="J208" s="1"/>
      <c r="K208" s="11"/>
    </row>
    <row r="209" spans="2:9" x14ac:dyDescent="0.25">
      <c r="B209" s="33"/>
      <c r="C209" s="12"/>
      <c r="E209" s="49"/>
      <c r="F209" s="22"/>
      <c r="G209" s="50"/>
      <c r="H209" s="49"/>
      <c r="I209" s="11"/>
    </row>
    <row r="210" spans="2:9" x14ac:dyDescent="0.25">
      <c r="B210" s="33"/>
      <c r="C210" s="12"/>
      <c r="E210" s="49"/>
      <c r="F210" s="22"/>
      <c r="G210" s="20"/>
      <c r="H210" s="18"/>
      <c r="I210" s="11"/>
    </row>
    <row r="211" spans="2:9" x14ac:dyDescent="0.25">
      <c r="B211" s="51"/>
      <c r="C211" s="48"/>
      <c r="E211" s="49"/>
      <c r="F211" s="22"/>
      <c r="G211" s="50"/>
      <c r="H211" s="49"/>
      <c r="I211" s="11"/>
    </row>
    <row r="212" spans="2:9" x14ac:dyDescent="0.25">
      <c r="B212" s="33"/>
      <c r="C212" s="12"/>
      <c r="E212" s="49"/>
      <c r="F212" s="22"/>
      <c r="G212" s="20"/>
      <c r="H212" s="18"/>
      <c r="I212" s="11"/>
    </row>
    <row r="213" spans="2:9" x14ac:dyDescent="0.25">
      <c r="B213" s="33"/>
      <c r="C213" s="12"/>
      <c r="E213" s="49"/>
      <c r="F213" s="22"/>
      <c r="G213" s="20"/>
      <c r="H213" s="18"/>
      <c r="I213" s="11"/>
    </row>
    <row r="214" spans="2:9" x14ac:dyDescent="0.25">
      <c r="B214" s="51"/>
      <c r="C214" s="48"/>
      <c r="E214" s="49"/>
      <c r="F214" s="22"/>
      <c r="G214" s="50"/>
      <c r="H214" s="49"/>
      <c r="I214" s="11"/>
    </row>
    <row r="215" spans="2:9" x14ac:dyDescent="0.25">
      <c r="B215" s="11"/>
      <c r="C215" s="3"/>
      <c r="E215" s="49"/>
      <c r="F215" s="22"/>
      <c r="G215" s="50"/>
      <c r="H215" s="49"/>
      <c r="I215" s="11"/>
    </row>
    <row r="216" spans="2:9" x14ac:dyDescent="0.25">
      <c r="B216" s="11"/>
      <c r="C216" s="3"/>
      <c r="E216" s="49"/>
      <c r="F216" s="22"/>
      <c r="G216" s="50"/>
      <c r="H216" s="49"/>
      <c r="I216" s="11"/>
    </row>
    <row r="217" spans="2:9" x14ac:dyDescent="0.25">
      <c r="B217" s="11"/>
      <c r="C217" s="3"/>
      <c r="E217" s="49"/>
      <c r="F217" s="22"/>
      <c r="G217" s="50"/>
      <c r="H217" s="49"/>
      <c r="I217" s="11"/>
    </row>
    <row r="218" spans="2:9" x14ac:dyDescent="0.25">
      <c r="B218" s="51"/>
      <c r="C218" s="48"/>
      <c r="E218" s="49"/>
      <c r="F218" s="22"/>
      <c r="G218" s="50"/>
      <c r="H218" s="49"/>
      <c r="I218" s="11"/>
    </row>
    <row r="219" spans="2:9" x14ac:dyDescent="0.25">
      <c r="B219" s="11"/>
      <c r="C219" s="3"/>
      <c r="E219" s="49"/>
      <c r="F219" s="22"/>
      <c r="G219" s="19"/>
      <c r="H219" s="1"/>
      <c r="I219" s="11"/>
    </row>
    <row r="220" spans="2:9" x14ac:dyDescent="0.25">
      <c r="B220" s="33"/>
      <c r="C220" s="12"/>
      <c r="E220" s="49"/>
      <c r="F220" s="22"/>
      <c r="G220" s="50"/>
      <c r="H220" s="49"/>
      <c r="I220" s="11"/>
    </row>
    <row r="221" spans="2:9" x14ac:dyDescent="0.25">
      <c r="B221" s="33"/>
      <c r="C221" s="12"/>
      <c r="E221" s="49"/>
      <c r="F221" s="22"/>
      <c r="G221" s="50"/>
      <c r="H221" s="49"/>
      <c r="I221" s="11"/>
    </row>
    <row r="222" spans="2:9" x14ac:dyDescent="0.25">
      <c r="B222" s="33"/>
      <c r="C222" s="12"/>
      <c r="E222" s="49"/>
      <c r="F222" s="22"/>
      <c r="G222" s="50"/>
      <c r="H222" s="49"/>
      <c r="I222" s="11"/>
    </row>
    <row r="223" spans="2:9" x14ac:dyDescent="0.25">
      <c r="B223" s="11"/>
      <c r="C223" s="3"/>
      <c r="E223" s="49"/>
      <c r="F223" s="22"/>
      <c r="G223" s="50"/>
      <c r="H223" s="49"/>
      <c r="I223" s="11"/>
    </row>
    <row r="224" spans="2:9" x14ac:dyDescent="0.25">
      <c r="B224" s="33"/>
      <c r="C224" s="12"/>
      <c r="E224" s="49"/>
      <c r="F224" s="22"/>
      <c r="G224" s="50"/>
      <c r="H224" s="49"/>
      <c r="I224" s="11"/>
    </row>
    <row r="225" spans="2:9" x14ac:dyDescent="0.25">
      <c r="B225" s="11"/>
      <c r="C225" s="3"/>
      <c r="E225" s="49"/>
      <c r="F225" s="22"/>
      <c r="G225" s="50"/>
      <c r="H225" s="49"/>
      <c r="I225" s="11"/>
    </row>
    <row r="226" spans="2:9" x14ac:dyDescent="0.25">
      <c r="B226" s="51"/>
      <c r="C226" s="48"/>
      <c r="E226" s="49"/>
      <c r="F226" s="22"/>
      <c r="G226" s="50"/>
      <c r="H226" s="49"/>
      <c r="I226" s="11"/>
    </row>
    <row r="227" spans="2:9" x14ac:dyDescent="0.25">
      <c r="B227" s="51"/>
      <c r="C227" s="48"/>
      <c r="E227" s="49"/>
      <c r="F227" s="22"/>
      <c r="G227" s="50"/>
      <c r="H227" s="49"/>
      <c r="I227" s="11"/>
    </row>
    <row r="228" spans="2:9" x14ac:dyDescent="0.25">
      <c r="B228" s="33"/>
      <c r="C228" s="12"/>
      <c r="E228" s="49"/>
      <c r="F228" s="22"/>
      <c r="G228" s="50"/>
      <c r="H228" s="49"/>
      <c r="I228" s="11"/>
    </row>
    <row r="229" spans="2:9" x14ac:dyDescent="0.25">
      <c r="B229" s="11"/>
      <c r="C229" s="3"/>
      <c r="E229" s="49"/>
      <c r="F229" s="22"/>
      <c r="G229" s="19"/>
      <c r="H229" s="1"/>
      <c r="I229" s="11"/>
    </row>
    <row r="230" spans="2:9" x14ac:dyDescent="0.25">
      <c r="B230" s="11"/>
      <c r="C230" s="3"/>
      <c r="E230" s="49"/>
      <c r="F230" s="22"/>
      <c r="G230" s="50"/>
      <c r="H230" s="49"/>
      <c r="I230" s="11"/>
    </row>
    <row r="231" spans="2:9" x14ac:dyDescent="0.25">
      <c r="B231" s="33"/>
      <c r="C231" s="12"/>
      <c r="E231" s="49"/>
      <c r="F231" s="22"/>
      <c r="G231" s="50"/>
      <c r="H231" s="49"/>
      <c r="I231" s="11"/>
    </row>
    <row r="232" spans="2:9" x14ac:dyDescent="0.25">
      <c r="B232" s="33"/>
      <c r="C232" s="12"/>
      <c r="E232" s="49"/>
      <c r="F232" s="22"/>
      <c r="G232" s="50"/>
      <c r="H232" s="49"/>
      <c r="I232" s="11"/>
    </row>
    <row r="233" spans="2:9" x14ac:dyDescent="0.25">
      <c r="B233" s="11"/>
      <c r="C233" s="3"/>
      <c r="E233" s="49"/>
      <c r="F233" s="22"/>
      <c r="G233" s="50"/>
      <c r="H233" s="49"/>
      <c r="I233" s="11"/>
    </row>
    <row r="234" spans="2:9" x14ac:dyDescent="0.25">
      <c r="B234" s="51"/>
      <c r="C234" s="48"/>
      <c r="E234" s="49"/>
      <c r="F234" s="22"/>
      <c r="G234" s="50"/>
      <c r="H234" s="49"/>
      <c r="I234" s="11"/>
    </row>
    <row r="235" spans="2:9" x14ac:dyDescent="0.25">
      <c r="B235" s="33"/>
      <c r="C235" s="12"/>
      <c r="E235" s="49"/>
      <c r="F235" s="22"/>
      <c r="G235" s="50"/>
      <c r="H235" s="49"/>
      <c r="I235" s="11"/>
    </row>
    <row r="236" spans="2:9" x14ac:dyDescent="0.25">
      <c r="B236" s="11"/>
      <c r="C236" s="3"/>
      <c r="E236" s="49"/>
      <c r="F236" s="22"/>
      <c r="G236" s="50"/>
      <c r="H236" s="49"/>
      <c r="I236" s="11"/>
    </row>
    <row r="237" spans="2:9" x14ac:dyDescent="0.25">
      <c r="B237" s="51"/>
      <c r="C237" s="48"/>
      <c r="E237" s="49"/>
      <c r="F237" s="22"/>
      <c r="G237" s="50"/>
      <c r="H237" s="49"/>
      <c r="I237" s="11"/>
    </row>
    <row r="238" spans="2:9" x14ac:dyDescent="0.25">
      <c r="B238" s="51"/>
      <c r="C238" s="48"/>
      <c r="E238" s="49"/>
      <c r="F238" s="22"/>
      <c r="G238" s="50"/>
      <c r="H238" s="49"/>
      <c r="I238" s="11"/>
    </row>
    <row r="239" spans="2:9" x14ac:dyDescent="0.25">
      <c r="B239" s="11"/>
      <c r="C239" s="3"/>
      <c r="E239" s="49"/>
      <c r="F239" s="22"/>
      <c r="G239" s="50"/>
      <c r="H239" s="49"/>
      <c r="I239" s="11"/>
    </row>
    <row r="240" spans="2:9" x14ac:dyDescent="0.25">
      <c r="B240" s="11"/>
      <c r="C240" s="3"/>
      <c r="E240" s="49"/>
      <c r="F240" s="22"/>
      <c r="G240" s="19"/>
      <c r="H240" s="1"/>
      <c r="I240" s="11"/>
    </row>
    <row r="241" spans="2:9" x14ac:dyDescent="0.25">
      <c r="B241" s="51"/>
      <c r="C241" s="48"/>
      <c r="E241" s="49"/>
      <c r="F241" s="22"/>
      <c r="G241" s="50"/>
      <c r="H241" s="49"/>
      <c r="I241" s="11"/>
    </row>
    <row r="242" spans="2:9" x14ac:dyDescent="0.25">
      <c r="B242" s="11"/>
      <c r="C242" s="3"/>
      <c r="E242" s="49"/>
      <c r="F242" s="22"/>
      <c r="G242" s="19"/>
      <c r="H242" s="1"/>
      <c r="I242" s="11"/>
    </row>
    <row r="243" spans="2:9" x14ac:dyDescent="0.25">
      <c r="B243" s="51"/>
      <c r="C243" s="48"/>
      <c r="E243" s="49"/>
      <c r="F243" s="22"/>
      <c r="G243" s="50"/>
      <c r="H243" s="49"/>
      <c r="I243" s="11"/>
    </row>
    <row r="244" spans="2:9" x14ac:dyDescent="0.25">
      <c r="B244" s="51"/>
      <c r="C244" s="48"/>
      <c r="E244" s="49"/>
      <c r="F244" s="22"/>
      <c r="G244" s="50"/>
      <c r="H244" s="49"/>
      <c r="I244" s="11"/>
    </row>
    <row r="245" spans="2:9" x14ac:dyDescent="0.25">
      <c r="B245" s="11"/>
      <c r="C245" s="3"/>
      <c r="E245" s="49"/>
      <c r="F245" s="22"/>
      <c r="G245" s="50"/>
      <c r="H245" s="49"/>
      <c r="I245" s="11"/>
    </row>
    <row r="246" spans="2:9" x14ac:dyDescent="0.25">
      <c r="B246" s="51"/>
      <c r="C246" s="48"/>
      <c r="E246" s="49"/>
      <c r="F246" s="22"/>
      <c r="G246" s="50"/>
      <c r="H246" s="49"/>
      <c r="I246" s="11"/>
    </row>
    <row r="247" spans="2:9" x14ac:dyDescent="0.25">
      <c r="B247" s="11"/>
      <c r="C247" s="3"/>
      <c r="E247" s="49"/>
      <c r="F247" s="22"/>
      <c r="G247" s="19"/>
      <c r="H247" s="1"/>
      <c r="I247" s="11"/>
    </row>
    <row r="248" spans="2:9" x14ac:dyDescent="0.25">
      <c r="B248" s="33"/>
      <c r="C248" s="12"/>
      <c r="E248" s="49"/>
      <c r="F248" s="22"/>
      <c r="G248" s="50"/>
      <c r="H248" s="49"/>
      <c r="I248" s="11"/>
    </row>
    <row r="249" spans="2:9" x14ac:dyDescent="0.25">
      <c r="B249" s="33"/>
      <c r="C249" s="12"/>
      <c r="E249" s="49"/>
      <c r="F249" s="22"/>
      <c r="G249" s="50"/>
      <c r="H249" s="49"/>
      <c r="I249" s="11"/>
    </row>
    <row r="250" spans="2:9" x14ac:dyDescent="0.25">
      <c r="B250" s="51"/>
      <c r="C250" s="48"/>
      <c r="E250" s="49"/>
      <c r="F250" s="22"/>
      <c r="G250" s="50"/>
      <c r="H250" s="49"/>
      <c r="I250" s="11"/>
    </row>
    <row r="251" spans="2:9" x14ac:dyDescent="0.25">
      <c r="B251" s="11"/>
      <c r="C251" s="3"/>
      <c r="E251" s="49"/>
      <c r="F251" s="22"/>
      <c r="G251" s="19"/>
      <c r="H251" s="1"/>
      <c r="I251" s="11"/>
    </row>
    <row r="252" spans="2:9" x14ac:dyDescent="0.25">
      <c r="B252" s="33"/>
      <c r="C252" s="12"/>
      <c r="E252" s="49"/>
      <c r="F252" s="22"/>
      <c r="G252" s="50"/>
      <c r="H252" s="49"/>
      <c r="I252" s="11"/>
    </row>
    <row r="253" spans="2:9" x14ac:dyDescent="0.25">
      <c r="B253" s="33"/>
      <c r="C253" s="12"/>
      <c r="E253" s="49"/>
      <c r="F253" s="22"/>
      <c r="G253" s="50"/>
      <c r="H253" s="49"/>
      <c r="I253" s="11"/>
    </row>
    <row r="254" spans="2:9" x14ac:dyDescent="0.25">
      <c r="B254" s="11"/>
      <c r="C254" s="3"/>
      <c r="E254" s="49"/>
      <c r="F254" s="22"/>
      <c r="G254" s="50"/>
      <c r="H254" s="49"/>
      <c r="I254" s="11"/>
    </row>
    <row r="255" spans="2:9" x14ac:dyDescent="0.25">
      <c r="B255" s="51"/>
      <c r="C255" s="48"/>
      <c r="E255" s="49"/>
      <c r="F255" s="22"/>
      <c r="G255" s="50"/>
      <c r="H255" s="49"/>
      <c r="I255" s="11"/>
    </row>
    <row r="256" spans="2:9" x14ac:dyDescent="0.25">
      <c r="B256" s="51"/>
      <c r="C256" s="48"/>
      <c r="E256" s="49"/>
      <c r="F256" s="22"/>
      <c r="G256" s="50"/>
      <c r="H256" s="49"/>
      <c r="I256" s="11"/>
    </row>
    <row r="257" spans="2:9" x14ac:dyDescent="0.25">
      <c r="B257" s="33"/>
      <c r="C257" s="12"/>
      <c r="E257" s="49"/>
      <c r="F257" s="22"/>
      <c r="G257" s="50"/>
      <c r="H257" s="49"/>
      <c r="I257" s="11"/>
    </row>
    <row r="258" spans="2:9" x14ac:dyDescent="0.25">
      <c r="B258" s="33"/>
      <c r="C258" s="12"/>
      <c r="E258" s="49"/>
      <c r="F258" s="22"/>
      <c r="G258" s="20"/>
      <c r="H258" s="13"/>
      <c r="I258" s="11"/>
    </row>
    <row r="259" spans="2:9" x14ac:dyDescent="0.25">
      <c r="B259" s="11"/>
      <c r="C259" s="3"/>
      <c r="E259" s="49"/>
      <c r="F259" s="22"/>
      <c r="G259" s="19"/>
      <c r="H259" s="1"/>
      <c r="I259" s="11"/>
    </row>
    <row r="260" spans="2:9" x14ac:dyDescent="0.25">
      <c r="B260" s="51"/>
      <c r="C260" s="48"/>
      <c r="E260" s="49"/>
      <c r="F260" s="22"/>
      <c r="G260" s="50"/>
      <c r="H260" s="49"/>
      <c r="I260" s="11"/>
    </row>
    <row r="261" spans="2:9" x14ac:dyDescent="0.25">
      <c r="B261" s="33"/>
      <c r="C261" s="12"/>
      <c r="E261" s="49"/>
      <c r="F261" s="22"/>
      <c r="G261" s="50"/>
      <c r="H261" s="49"/>
      <c r="I261" s="11"/>
    </row>
    <row r="262" spans="2:9" x14ac:dyDescent="0.25">
      <c r="B262" s="33"/>
      <c r="C262" s="12"/>
      <c r="E262" s="49"/>
      <c r="F262" s="22"/>
      <c r="G262" s="50"/>
      <c r="H262" s="49"/>
      <c r="I262" s="11"/>
    </row>
    <row r="263" spans="2:9" x14ac:dyDescent="0.25">
      <c r="B263" s="11"/>
      <c r="C263" s="3"/>
      <c r="E263" s="49"/>
      <c r="F263" s="22"/>
      <c r="G263" s="19"/>
      <c r="H263" s="1"/>
      <c r="I263" s="11"/>
    </row>
    <row r="264" spans="2:9" x14ac:dyDescent="0.25">
      <c r="B264" s="11"/>
      <c r="C264" s="3"/>
      <c r="E264" s="49"/>
      <c r="F264" s="22"/>
      <c r="G264" s="19"/>
      <c r="H264" s="1"/>
      <c r="I264" s="11"/>
    </row>
    <row r="265" spans="2:9" x14ac:dyDescent="0.25">
      <c r="B265" s="33"/>
      <c r="C265" s="12"/>
      <c r="E265" s="49"/>
      <c r="F265" s="22"/>
      <c r="G265" s="20"/>
      <c r="H265" s="18"/>
      <c r="I265" s="11"/>
    </row>
    <row r="266" spans="2:9" x14ac:dyDescent="0.25">
      <c r="B266" s="33"/>
      <c r="C266" s="12"/>
      <c r="E266" s="49"/>
      <c r="F266" s="22"/>
      <c r="G266" s="20"/>
      <c r="H266" s="18"/>
      <c r="I266" s="11"/>
    </row>
    <row r="267" spans="2:9" x14ac:dyDescent="0.25">
      <c r="B267" s="33"/>
      <c r="C267" s="12"/>
      <c r="E267" s="49"/>
      <c r="F267" s="22"/>
      <c r="G267" s="20"/>
      <c r="H267" s="18"/>
      <c r="I267" s="11"/>
    </row>
    <row r="268" spans="2:9" x14ac:dyDescent="0.25">
      <c r="B268" s="33"/>
      <c r="C268" s="12"/>
      <c r="E268" s="49"/>
      <c r="F268" s="22"/>
      <c r="G268" s="20"/>
      <c r="H268" s="18"/>
      <c r="I268" s="11"/>
    </row>
    <row r="269" spans="2:9" x14ac:dyDescent="0.25">
      <c r="B269" s="33"/>
      <c r="C269" s="12"/>
      <c r="E269" s="49"/>
      <c r="F269" s="22"/>
      <c r="G269" s="20"/>
      <c r="H269" s="18"/>
      <c r="I269" s="11"/>
    </row>
    <row r="270" spans="2:9" x14ac:dyDescent="0.25">
      <c r="B270" s="33"/>
      <c r="C270" s="12"/>
      <c r="E270" s="49"/>
      <c r="F270" s="22"/>
      <c r="G270" s="20"/>
      <c r="H270" s="18"/>
      <c r="I270" s="11"/>
    </row>
    <row r="271" spans="2:9" x14ac:dyDescent="0.25">
      <c r="B271" s="33"/>
      <c r="C271" s="12"/>
      <c r="E271" s="49"/>
      <c r="F271" s="22"/>
      <c r="G271" s="20"/>
      <c r="H271" s="18"/>
      <c r="I271" s="11"/>
    </row>
    <row r="272" spans="2:9" x14ac:dyDescent="0.25">
      <c r="B272" s="33"/>
      <c r="C272" s="12"/>
      <c r="E272" s="49"/>
      <c r="F272" s="22"/>
      <c r="G272" s="20"/>
      <c r="H272" s="18"/>
      <c r="I272" s="11"/>
    </row>
    <row r="273" spans="2:9" x14ac:dyDescent="0.25">
      <c r="B273" s="33"/>
      <c r="C273" s="12"/>
      <c r="E273" s="49"/>
      <c r="F273" s="22"/>
      <c r="G273" s="20"/>
      <c r="H273" s="18"/>
      <c r="I273" s="11"/>
    </row>
    <row r="274" spans="2:9" x14ac:dyDescent="0.25">
      <c r="B274" s="33"/>
      <c r="C274" s="12"/>
      <c r="E274" s="49"/>
      <c r="F274" s="22"/>
      <c r="G274" s="20"/>
      <c r="H274" s="18"/>
      <c r="I274" s="11"/>
    </row>
    <row r="275" spans="2:9" x14ac:dyDescent="0.25">
      <c r="B275" s="33"/>
      <c r="C275" s="12"/>
      <c r="E275" s="49"/>
      <c r="F275" s="22"/>
      <c r="G275" s="20"/>
      <c r="H275" s="18"/>
      <c r="I275" s="11"/>
    </row>
    <row r="276" spans="2:9" x14ac:dyDescent="0.25">
      <c r="B276" s="33"/>
      <c r="C276" s="12"/>
      <c r="E276" s="49"/>
      <c r="F276" s="22"/>
      <c r="G276" s="20"/>
      <c r="H276" s="18"/>
      <c r="I276" s="11"/>
    </row>
    <row r="277" spans="2:9" x14ac:dyDescent="0.25">
      <c r="B277" s="33"/>
      <c r="C277" s="12"/>
      <c r="E277" s="49"/>
      <c r="F277" s="22"/>
      <c r="G277" s="20"/>
      <c r="H277" s="18"/>
      <c r="I277" s="11"/>
    </row>
    <row r="278" spans="2:9" x14ac:dyDescent="0.25">
      <c r="B278" s="33"/>
      <c r="C278" s="12"/>
      <c r="E278" s="49"/>
      <c r="F278" s="22"/>
      <c r="G278" s="20"/>
      <c r="H278" s="18"/>
      <c r="I278" s="11"/>
    </row>
    <row r="279" spans="2:9" x14ac:dyDescent="0.25">
      <c r="B279" s="11"/>
      <c r="C279" s="11"/>
      <c r="E279" s="1"/>
      <c r="F279" s="23"/>
      <c r="G279" s="19"/>
      <c r="H279" s="9"/>
      <c r="I279" s="11"/>
    </row>
    <row r="280" spans="2:9" x14ac:dyDescent="0.25">
      <c r="B280" s="11"/>
      <c r="C280" s="11"/>
      <c r="E280" s="1"/>
      <c r="F280" s="23"/>
      <c r="G280" s="19"/>
      <c r="H280" s="9"/>
      <c r="I280" s="11"/>
    </row>
    <row r="281" spans="2:9" x14ac:dyDescent="0.25">
      <c r="B281" s="52"/>
      <c r="C281" s="49"/>
      <c r="E281" s="49"/>
      <c r="F281" s="22"/>
      <c r="G281" s="50"/>
      <c r="H281" s="9"/>
      <c r="I281" s="11"/>
    </row>
    <row r="282" spans="2:9" x14ac:dyDescent="0.25">
      <c r="B282" s="52"/>
      <c r="C282" s="49"/>
      <c r="E282" s="49"/>
      <c r="F282" s="22"/>
      <c r="G282" s="50"/>
      <c r="H282" s="9"/>
      <c r="I282" s="11"/>
    </row>
    <row r="283" spans="2:9" x14ac:dyDescent="0.25">
      <c r="B283" s="11"/>
      <c r="C283" s="11"/>
      <c r="E283" s="1"/>
      <c r="F283" s="23"/>
      <c r="G283" s="19"/>
      <c r="H283" s="9"/>
      <c r="I283" s="11"/>
    </row>
    <row r="284" spans="2:9" x14ac:dyDescent="0.25">
      <c r="B284" s="11"/>
      <c r="C284" s="11"/>
      <c r="E284" s="1"/>
      <c r="F284" s="23"/>
      <c r="G284" s="19"/>
      <c r="H284" s="9"/>
      <c r="I284" s="11"/>
    </row>
    <row r="285" spans="2:9" x14ac:dyDescent="0.25">
      <c r="B285" s="11"/>
      <c r="C285" s="11"/>
      <c r="E285" s="1"/>
      <c r="F285" s="23"/>
      <c r="G285" s="19"/>
      <c r="H285" s="9"/>
      <c r="I285" s="11"/>
    </row>
    <row r="286" spans="2:9" x14ac:dyDescent="0.25">
      <c r="B286" s="11"/>
      <c r="C286" s="11"/>
      <c r="E286" s="1"/>
      <c r="F286" s="23"/>
      <c r="G286" s="19"/>
      <c r="H286" s="9"/>
      <c r="I286" s="11"/>
    </row>
    <row r="287" spans="2:9" x14ac:dyDescent="0.25">
      <c r="B287" s="11"/>
      <c r="C287" s="11"/>
      <c r="E287" s="1"/>
      <c r="F287" s="23"/>
      <c r="G287" s="19"/>
      <c r="H287" s="9"/>
      <c r="I287" s="11"/>
    </row>
    <row r="288" spans="2:9" x14ac:dyDescent="0.25">
      <c r="B288" s="11"/>
      <c r="C288" s="11"/>
      <c r="E288" s="1"/>
      <c r="F288" s="23"/>
      <c r="G288" s="19"/>
      <c r="H288" s="9"/>
      <c r="I288" s="11"/>
    </row>
    <row r="289" spans="2:11" x14ac:dyDescent="0.25">
      <c r="B289" s="11"/>
      <c r="C289" s="11"/>
      <c r="E289" s="1"/>
      <c r="F289" s="23"/>
      <c r="G289" s="19"/>
      <c r="H289" s="9"/>
      <c r="I289" s="11"/>
      <c r="J289" s="55"/>
      <c r="K289" s="55"/>
    </row>
    <row r="290" spans="2:11" x14ac:dyDescent="0.25">
      <c r="B290" s="11"/>
      <c r="C290" s="11"/>
      <c r="E290" s="1"/>
      <c r="F290" s="23"/>
      <c r="G290" s="19"/>
      <c r="H290" s="9"/>
      <c r="I290" s="11"/>
      <c r="J290" s="55"/>
      <c r="K290" s="55"/>
    </row>
    <row r="291" spans="2:11" x14ac:dyDescent="0.25">
      <c r="B291" s="11"/>
      <c r="C291" s="11"/>
      <c r="E291" s="1"/>
      <c r="F291" s="23"/>
      <c r="G291" s="19"/>
      <c r="H291" s="9"/>
      <c r="I291" s="11"/>
      <c r="J291" s="55"/>
      <c r="K291" s="55"/>
    </row>
    <row r="292" spans="2:11" x14ac:dyDescent="0.25">
      <c r="B292" s="11"/>
      <c r="C292" s="11"/>
      <c r="E292" s="1"/>
      <c r="F292" s="23"/>
      <c r="G292" s="19"/>
      <c r="H292" s="9"/>
      <c r="I292" s="11"/>
      <c r="J292" s="55"/>
      <c r="K292" s="55"/>
    </row>
    <row r="293" spans="2:11" x14ac:dyDescent="0.25">
      <c r="B293" s="11"/>
      <c r="C293" s="11"/>
      <c r="E293" s="1"/>
      <c r="F293" s="23"/>
      <c r="G293" s="19"/>
      <c r="H293" s="9"/>
      <c r="I293" s="11"/>
      <c r="J293" s="55"/>
      <c r="K293" s="55"/>
    </row>
    <row r="294" spans="2:11" x14ac:dyDescent="0.25">
      <c r="B294" s="11"/>
      <c r="C294" s="11"/>
      <c r="E294" s="1"/>
      <c r="F294" s="23"/>
      <c r="G294" s="19"/>
      <c r="H294" s="9"/>
      <c r="I294" s="11"/>
      <c r="J294" s="55"/>
      <c r="K294" s="55"/>
    </row>
    <row r="295" spans="2:11" x14ac:dyDescent="0.25">
      <c r="B295" s="11"/>
      <c r="C295" s="11"/>
      <c r="E295" s="1"/>
      <c r="F295" s="23"/>
      <c r="G295" s="19"/>
      <c r="H295" s="9"/>
      <c r="I295" s="11"/>
      <c r="J295" s="1"/>
      <c r="K295" s="11"/>
    </row>
    <row r="296" spans="2:11" x14ac:dyDescent="0.25">
      <c r="B296" s="11"/>
      <c r="C296" s="11"/>
      <c r="E296" s="1"/>
      <c r="F296" s="23"/>
      <c r="G296" s="19"/>
      <c r="H296" s="9"/>
      <c r="I296" s="11"/>
      <c r="J296" s="1"/>
      <c r="K296" s="11"/>
    </row>
    <row r="297" spans="2:11" x14ac:dyDescent="0.25">
      <c r="B297" s="11"/>
      <c r="C297" s="11"/>
      <c r="E297" s="1"/>
      <c r="F297" s="23"/>
      <c r="G297" s="19"/>
      <c r="H297" s="9"/>
      <c r="I297" s="11"/>
      <c r="J297" s="1"/>
      <c r="K297" s="11"/>
    </row>
    <row r="298" spans="2:11" x14ac:dyDescent="0.25">
      <c r="B298" s="11"/>
      <c r="C298" s="11"/>
      <c r="E298" s="1"/>
      <c r="F298" s="23"/>
      <c r="G298" s="19"/>
      <c r="H298" s="9"/>
      <c r="I298" s="11"/>
      <c r="J298" s="1"/>
      <c r="K298" s="11"/>
    </row>
    <row r="299" spans="2:11" x14ac:dyDescent="0.25">
      <c r="B299" s="11"/>
      <c r="C299" s="11"/>
      <c r="E299" s="1"/>
      <c r="F299" s="23"/>
      <c r="G299" s="19"/>
      <c r="H299" s="9"/>
      <c r="I299" s="11"/>
      <c r="J299" s="1"/>
      <c r="K299" s="11"/>
    </row>
    <row r="300" spans="2:11" x14ac:dyDescent="0.25">
      <c r="B300" s="11"/>
      <c r="C300" s="11"/>
      <c r="E300" s="1"/>
      <c r="F300" s="23"/>
      <c r="G300" s="19"/>
      <c r="H300" s="9"/>
      <c r="I300" s="11"/>
      <c r="J300" s="1"/>
      <c r="K300" s="11"/>
    </row>
    <row r="301" spans="2:11" x14ac:dyDescent="0.25">
      <c r="B301" s="11"/>
      <c r="C301" s="11"/>
      <c r="E301" s="1"/>
      <c r="F301" s="23"/>
      <c r="G301" s="19"/>
      <c r="H301" s="9"/>
      <c r="I301" s="11"/>
      <c r="J301" s="1"/>
      <c r="K301" s="11"/>
    </row>
    <row r="302" spans="2:1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x14ac:dyDescent="0.25">
      <c r="B305" s="52"/>
      <c r="C305" s="49"/>
      <c r="E305" s="49"/>
      <c r="F305" s="22"/>
      <c r="G305" s="50"/>
      <c r="H305" s="9"/>
      <c r="I305" s="11"/>
      <c r="J305" s="1"/>
      <c r="K305" s="11"/>
    </row>
    <row r="306" spans="2:11" x14ac:dyDescent="0.25">
      <c r="B306" s="52"/>
      <c r="C306" s="49"/>
      <c r="E306" s="49"/>
      <c r="F306" s="22"/>
      <c r="G306" s="50"/>
      <c r="H306" s="9"/>
      <c r="I306" s="11"/>
      <c r="J306" s="1"/>
      <c r="K306" s="11"/>
    </row>
    <row r="307" spans="2:11" x14ac:dyDescent="0.25">
      <c r="B307" s="52"/>
      <c r="C307" s="49"/>
      <c r="E307" s="49"/>
      <c r="F307" s="22"/>
      <c r="G307" s="50"/>
      <c r="H307" s="9"/>
      <c r="I307" s="11"/>
      <c r="J307" s="1"/>
      <c r="K307" s="11"/>
    </row>
    <row r="308" spans="2:11" x14ac:dyDescent="0.25">
      <c r="B308" s="52"/>
      <c r="C308" s="49"/>
      <c r="E308" s="49"/>
      <c r="F308" s="22"/>
      <c r="G308" s="50"/>
      <c r="H308" s="9"/>
      <c r="I308" s="11"/>
      <c r="J308" s="1"/>
      <c r="K308" s="11"/>
    </row>
    <row r="309" spans="2:11" x14ac:dyDescent="0.25">
      <c r="B309" s="52"/>
      <c r="C309" s="49"/>
      <c r="E309" s="49"/>
      <c r="F309" s="22"/>
      <c r="G309" s="50"/>
      <c r="H309" s="9"/>
      <c r="I309" s="11"/>
      <c r="J309" s="1"/>
      <c r="K309" s="11"/>
    </row>
    <row r="310" spans="2:11" x14ac:dyDescent="0.25">
      <c r="B310" s="52"/>
      <c r="C310" s="49"/>
      <c r="E310" s="49"/>
      <c r="F310" s="22"/>
      <c r="G310" s="50"/>
      <c r="H310" s="9"/>
      <c r="I310" s="11"/>
      <c r="J310" s="1"/>
      <c r="K310" s="11"/>
    </row>
    <row r="311" spans="2:11" x14ac:dyDescent="0.25">
      <c r="B311" s="11"/>
      <c r="C311" s="11"/>
      <c r="E311" s="1"/>
      <c r="F311" s="23"/>
      <c r="G311" s="19"/>
      <c r="H311" s="9"/>
      <c r="I311" s="11"/>
      <c r="J311" s="1"/>
      <c r="K311" s="11"/>
    </row>
    <row r="312" spans="2:11" x14ac:dyDescent="0.25">
      <c r="B312" s="11"/>
      <c r="C312" s="11"/>
      <c r="E312" s="1"/>
      <c r="F312" s="23"/>
      <c r="G312" s="19"/>
      <c r="H312" s="9"/>
      <c r="I312" s="11"/>
      <c r="J312" s="1"/>
      <c r="K312" s="11"/>
    </row>
    <row r="313" spans="2:11" x14ac:dyDescent="0.25">
      <c r="B313" s="11"/>
      <c r="C313" s="11"/>
      <c r="E313" s="1"/>
      <c r="F313" s="23"/>
      <c r="G313" s="19"/>
      <c r="H313" s="9"/>
      <c r="I313" s="11"/>
      <c r="J313" s="46"/>
      <c r="K313" s="45"/>
    </row>
    <row r="314" spans="2:11" x14ac:dyDescent="0.25">
      <c r="B314" s="11"/>
      <c r="C314" s="11"/>
      <c r="E314" s="1"/>
      <c r="F314" s="23"/>
      <c r="G314" s="19"/>
      <c r="H314" s="9"/>
      <c r="I314" s="11"/>
      <c r="J314" s="46"/>
      <c r="K314" s="45"/>
    </row>
    <row r="315" spans="2:11" x14ac:dyDescent="0.25">
      <c r="B315" s="11"/>
      <c r="C315" s="11"/>
      <c r="E315" s="1"/>
      <c r="F315" s="23"/>
      <c r="G315" s="19"/>
      <c r="H315" s="9"/>
      <c r="I315" s="11"/>
      <c r="J315" s="46"/>
      <c r="K315" s="45"/>
    </row>
    <row r="316" spans="2:11" x14ac:dyDescent="0.25">
      <c r="B316" s="11"/>
      <c r="C316" s="11"/>
      <c r="E316" s="1"/>
      <c r="F316" s="23"/>
      <c r="G316" s="19"/>
      <c r="H316" s="9"/>
      <c r="I316" s="11"/>
      <c r="J316" s="46"/>
      <c r="K316" s="45"/>
    </row>
    <row r="317" spans="2:11" x14ac:dyDescent="0.25">
      <c r="B317" s="11"/>
      <c r="C317" s="11"/>
      <c r="E317" s="1"/>
      <c r="F317" s="23"/>
      <c r="G317" s="19"/>
      <c r="H317" s="9"/>
      <c r="I317" s="11"/>
      <c r="J317" s="46"/>
      <c r="K317" s="45"/>
    </row>
    <row r="318" spans="2:11" x14ac:dyDescent="0.25">
      <c r="B318" s="11"/>
      <c r="C318" s="11"/>
      <c r="E318" s="1"/>
      <c r="F318" s="23"/>
      <c r="G318" s="19"/>
      <c r="H318" s="9"/>
      <c r="I318" s="11"/>
      <c r="J318" s="46"/>
      <c r="K318" s="45"/>
    </row>
    <row r="319" spans="2:11" x14ac:dyDescent="0.25">
      <c r="B319" s="11"/>
      <c r="C319" s="11"/>
      <c r="E319" s="1"/>
      <c r="F319" s="23"/>
      <c r="G319" s="19"/>
      <c r="H319" s="9"/>
      <c r="I319" s="11"/>
      <c r="J319" s="46"/>
      <c r="K319" s="45"/>
    </row>
    <row r="320" spans="2:11" x14ac:dyDescent="0.25">
      <c r="B320" s="11"/>
      <c r="C320" s="11"/>
      <c r="E320" s="1"/>
      <c r="F320" s="23"/>
      <c r="G320" s="19"/>
      <c r="H320" s="9"/>
      <c r="I320" s="11"/>
      <c r="J320" s="46"/>
      <c r="K320" s="45"/>
    </row>
    <row r="321" spans="2:11" x14ac:dyDescent="0.25">
      <c r="B321" s="11"/>
      <c r="C321" s="11"/>
      <c r="E321" s="1"/>
      <c r="F321" s="23"/>
      <c r="G321" s="19"/>
      <c r="H321" s="9"/>
      <c r="I321" s="11"/>
      <c r="J321" s="46"/>
      <c r="K321" s="45"/>
    </row>
    <row r="322" spans="2:11" x14ac:dyDescent="0.25">
      <c r="B322" s="11"/>
      <c r="C322" s="11"/>
      <c r="E322" s="1"/>
      <c r="F322" s="23"/>
      <c r="G322" s="19"/>
      <c r="H322" s="9"/>
      <c r="I322" s="11"/>
      <c r="J322" s="46"/>
      <c r="K322" s="45"/>
    </row>
    <row r="323" spans="2:11" x14ac:dyDescent="0.25">
      <c r="B323" s="11"/>
      <c r="C323" s="11"/>
      <c r="E323" s="1"/>
      <c r="F323" s="23"/>
      <c r="G323" s="19"/>
      <c r="H323" s="9"/>
      <c r="I323" s="11"/>
      <c r="J323" s="46"/>
      <c r="K323" s="45"/>
    </row>
    <row r="324" spans="2:11" x14ac:dyDescent="0.25">
      <c r="B324" s="11"/>
      <c r="C324" s="11"/>
      <c r="E324" s="1"/>
      <c r="F324" s="23"/>
      <c r="G324" s="19"/>
      <c r="H324" s="9"/>
      <c r="I324" s="11"/>
      <c r="J324" s="46"/>
      <c r="K324" s="45"/>
    </row>
    <row r="325" spans="2:11" x14ac:dyDescent="0.25">
      <c r="B325" s="11"/>
      <c r="C325" s="11"/>
      <c r="E325" s="1"/>
      <c r="F325" s="23"/>
      <c r="G325" s="19"/>
      <c r="H325" s="9"/>
      <c r="I325" s="11"/>
      <c r="J325" s="46"/>
      <c r="K325" s="45"/>
    </row>
    <row r="326" spans="2:11" x14ac:dyDescent="0.25">
      <c r="B326" s="11"/>
      <c r="C326" s="11"/>
      <c r="E326" s="1"/>
      <c r="F326" s="23"/>
      <c r="G326" s="19"/>
      <c r="H326" s="9"/>
      <c r="I326" s="11"/>
      <c r="J326" s="46"/>
      <c r="K326" s="45"/>
    </row>
    <row r="327" spans="2:11" x14ac:dyDescent="0.25">
      <c r="B327" s="11"/>
      <c r="C327" s="11"/>
      <c r="E327" s="1"/>
      <c r="F327" s="23"/>
      <c r="G327" s="19"/>
      <c r="H327" s="9"/>
      <c r="I327" s="11"/>
      <c r="J327" s="46"/>
      <c r="K327" s="45"/>
    </row>
    <row r="328" spans="2:11" x14ac:dyDescent="0.25">
      <c r="B328" s="11"/>
      <c r="C328" s="11"/>
      <c r="E328" s="1"/>
      <c r="F328" s="23"/>
      <c r="G328" s="19"/>
      <c r="H328" s="9"/>
      <c r="I328" s="11"/>
      <c r="J328" s="46"/>
      <c r="K328" s="45"/>
    </row>
    <row r="329" spans="2:11" x14ac:dyDescent="0.25">
      <c r="B329" s="11"/>
      <c r="C329" s="11"/>
      <c r="E329" s="1"/>
      <c r="F329" s="23"/>
      <c r="G329" s="19"/>
      <c r="H329" s="9"/>
      <c r="I329" s="11"/>
      <c r="J329" s="46"/>
      <c r="K329" s="45"/>
    </row>
    <row r="330" spans="2:11" x14ac:dyDescent="0.25">
      <c r="B330" s="11"/>
      <c r="C330" s="11"/>
      <c r="E330" s="1"/>
      <c r="F330" s="23"/>
      <c r="G330" s="19"/>
      <c r="H330" s="9"/>
      <c r="I330" s="11"/>
      <c r="J330" s="46"/>
      <c r="K330" s="45"/>
    </row>
    <row r="331" spans="2:11" x14ac:dyDescent="0.25">
      <c r="B331" s="11"/>
      <c r="C331" s="11"/>
      <c r="E331" s="1"/>
      <c r="F331" s="23"/>
      <c r="G331" s="19"/>
      <c r="H331" s="9"/>
      <c r="I331" s="11"/>
      <c r="J331" s="46"/>
      <c r="K331" s="45"/>
    </row>
    <row r="332" spans="2:11" x14ac:dyDescent="0.25">
      <c r="B332" s="52"/>
      <c r="C332" s="49"/>
      <c r="E332" s="49"/>
      <c r="F332" s="22"/>
      <c r="G332" s="50"/>
      <c r="H332" s="9"/>
      <c r="I332" s="11"/>
      <c r="J332" s="46"/>
      <c r="K332" s="45"/>
    </row>
    <row r="333" spans="2:11" x14ac:dyDescent="0.25">
      <c r="B333" s="52"/>
      <c r="C333" s="49"/>
      <c r="E333" s="49"/>
      <c r="F333" s="22"/>
      <c r="G333" s="50"/>
      <c r="H333" s="9"/>
      <c r="I333" s="11"/>
      <c r="J333" s="46"/>
      <c r="K333" s="45"/>
    </row>
    <row r="334" spans="2:11" x14ac:dyDescent="0.25">
      <c r="B334" s="52"/>
      <c r="C334" s="49"/>
      <c r="E334" s="49"/>
      <c r="F334" s="22"/>
      <c r="G334" s="50"/>
      <c r="H334" s="9"/>
      <c r="I334" s="11"/>
      <c r="J334" s="46"/>
      <c r="K334" s="45"/>
    </row>
    <row r="335" spans="2:11" x14ac:dyDescent="0.25">
      <c r="B335" s="52"/>
      <c r="C335" s="49"/>
      <c r="E335" s="49"/>
      <c r="F335" s="22"/>
      <c r="G335" s="50"/>
      <c r="H335" s="9"/>
      <c r="I335" s="11"/>
      <c r="J335" s="46"/>
      <c r="K335" s="45"/>
    </row>
    <row r="336" spans="2:11" x14ac:dyDescent="0.25">
      <c r="B336" s="52"/>
      <c r="C336" s="49"/>
      <c r="E336" s="49"/>
      <c r="F336" s="22"/>
      <c r="G336" s="50"/>
      <c r="H336" s="9"/>
      <c r="I336" s="11"/>
      <c r="J336" s="46"/>
      <c r="K336" s="45"/>
    </row>
    <row r="337" spans="2:11" x14ac:dyDescent="0.25">
      <c r="B337" s="52"/>
      <c r="C337" s="49"/>
      <c r="E337" s="49"/>
      <c r="F337" s="22"/>
      <c r="G337" s="50"/>
      <c r="H337" s="9"/>
      <c r="I337" s="11"/>
      <c r="J337" s="46"/>
      <c r="K337" s="45"/>
    </row>
    <row r="338" spans="2:11" x14ac:dyDescent="0.25">
      <c r="B338" s="52"/>
      <c r="C338" s="49"/>
      <c r="E338" s="49"/>
      <c r="F338" s="22"/>
      <c r="G338" s="50"/>
      <c r="H338" s="9"/>
      <c r="I338" s="11"/>
      <c r="J338" s="46"/>
      <c r="K338" s="45"/>
    </row>
    <row r="339" spans="2:11" x14ac:dyDescent="0.25">
      <c r="B339" s="52"/>
      <c r="C339" s="49"/>
      <c r="E339" s="49"/>
      <c r="F339" s="22"/>
      <c r="G339" s="50"/>
      <c r="H339" s="9"/>
      <c r="I339" s="11"/>
      <c r="J339" s="46"/>
      <c r="K339" s="45"/>
    </row>
    <row r="340" spans="2:11" x14ac:dyDescent="0.25">
      <c r="B340" s="52"/>
      <c r="C340" s="49"/>
      <c r="E340" s="49"/>
      <c r="F340" s="22"/>
      <c r="G340" s="50"/>
      <c r="H340" s="9"/>
      <c r="I340" s="11"/>
      <c r="J340" s="46"/>
      <c r="K340" s="45"/>
    </row>
    <row r="341" spans="2:11" x14ac:dyDescent="0.25">
      <c r="B341" s="52"/>
      <c r="C341" s="49"/>
      <c r="E341" s="49"/>
      <c r="F341" s="22"/>
      <c r="G341" s="50"/>
      <c r="H341" s="9"/>
      <c r="I341" s="11"/>
      <c r="J341" s="46"/>
      <c r="K341" s="45"/>
    </row>
    <row r="342" spans="2:11" x14ac:dyDescent="0.25">
      <c r="B342" s="52"/>
      <c r="C342" s="49"/>
      <c r="E342" s="49"/>
      <c r="F342" s="22"/>
      <c r="G342" s="50"/>
      <c r="H342" s="9"/>
      <c r="I342" s="11"/>
      <c r="J342" s="46"/>
      <c r="K342" s="45"/>
    </row>
    <row r="343" spans="2:11" x14ac:dyDescent="0.25">
      <c r="B343" s="52"/>
      <c r="C343" s="49"/>
      <c r="E343" s="49"/>
      <c r="F343" s="22"/>
      <c r="G343" s="50"/>
      <c r="H343" s="9"/>
      <c r="I343" s="11"/>
      <c r="J343" s="46"/>
      <c r="K343" s="45"/>
    </row>
    <row r="344" spans="2:11" x14ac:dyDescent="0.25">
      <c r="B344" s="52"/>
      <c r="C344" s="49"/>
      <c r="E344" s="49"/>
      <c r="F344" s="22"/>
      <c r="G344" s="50"/>
      <c r="H344" s="9"/>
      <c r="I344" s="11"/>
      <c r="J344" s="46"/>
      <c r="K344" s="45"/>
    </row>
    <row r="345" spans="2:11" x14ac:dyDescent="0.25">
      <c r="B345" s="52"/>
      <c r="C345" s="49"/>
      <c r="E345" s="49"/>
      <c r="F345" s="22"/>
      <c r="G345" s="50"/>
      <c r="H345" s="9"/>
      <c r="I345" s="11"/>
      <c r="J345" s="46"/>
      <c r="K345" s="45"/>
    </row>
    <row r="346" spans="2:11" x14ac:dyDescent="0.25">
      <c r="B346" s="52"/>
      <c r="C346" s="49"/>
      <c r="E346" s="49"/>
      <c r="F346" s="22"/>
      <c r="G346" s="50"/>
      <c r="H346" s="9"/>
      <c r="I346" s="11"/>
      <c r="J346" s="46"/>
      <c r="K346" s="45"/>
    </row>
    <row r="347" spans="2:11" x14ac:dyDescent="0.25">
      <c r="B347" s="52"/>
      <c r="C347" s="49"/>
      <c r="E347" s="49"/>
      <c r="F347" s="22"/>
      <c r="G347" s="50"/>
      <c r="H347" s="9"/>
      <c r="I347" s="11"/>
      <c r="J347" s="46"/>
      <c r="K347" s="45"/>
    </row>
    <row r="348" spans="2:11" x14ac:dyDescent="0.25">
      <c r="B348" s="52"/>
      <c r="C348" s="49"/>
      <c r="E348" s="49"/>
      <c r="F348" s="22"/>
      <c r="G348" s="50"/>
      <c r="H348" s="9"/>
      <c r="I348" s="11"/>
      <c r="J348" s="46"/>
      <c r="K348" s="45"/>
    </row>
    <row r="349" spans="2:11" x14ac:dyDescent="0.25">
      <c r="B349" s="52"/>
      <c r="C349" s="49"/>
      <c r="E349" s="49"/>
      <c r="F349" s="22"/>
      <c r="G349" s="50"/>
      <c r="H349" s="9"/>
      <c r="I349" s="11"/>
      <c r="J349" s="46"/>
      <c r="K349" s="45"/>
    </row>
    <row r="350" spans="2:11" x14ac:dyDescent="0.25">
      <c r="B350" s="52"/>
      <c r="C350" s="49"/>
      <c r="E350" s="49"/>
      <c r="F350" s="22"/>
      <c r="G350" s="50"/>
      <c r="H350" s="9"/>
      <c r="I350" s="11"/>
      <c r="J350" s="46"/>
      <c r="K350" s="45"/>
    </row>
    <row r="351" spans="2:11" x14ac:dyDescent="0.25">
      <c r="B351" s="52"/>
      <c r="C351" s="49"/>
      <c r="E351" s="49"/>
      <c r="F351" s="22"/>
      <c r="G351" s="50"/>
      <c r="H351" s="9"/>
      <c r="I351" s="11"/>
      <c r="J351" s="46"/>
      <c r="K351" s="45"/>
    </row>
    <row r="352" spans="2:11" x14ac:dyDescent="0.25">
      <c r="B352" s="52"/>
      <c r="C352" s="49"/>
      <c r="E352" s="49"/>
      <c r="F352" s="22"/>
      <c r="G352" s="50"/>
      <c r="H352" s="9"/>
      <c r="I352" s="11"/>
      <c r="J352" s="46"/>
      <c r="K352" s="45"/>
    </row>
    <row r="353" spans="2:11" x14ac:dyDescent="0.25">
      <c r="B353" s="52"/>
      <c r="C353" s="49"/>
      <c r="E353" s="49"/>
      <c r="F353" s="22"/>
      <c r="G353" s="50"/>
      <c r="H353" s="9"/>
      <c r="I353" s="11"/>
      <c r="J353" s="46"/>
      <c r="K353" s="45"/>
    </row>
    <row r="354" spans="2:11" x14ac:dyDescent="0.25">
      <c r="B354" s="52"/>
      <c r="C354" s="49"/>
      <c r="E354" s="49"/>
      <c r="F354" s="22"/>
      <c r="G354" s="50"/>
      <c r="H354" s="9"/>
      <c r="I354" s="11"/>
      <c r="J354" s="46"/>
      <c r="K354" s="45"/>
    </row>
    <row r="355" spans="2:11" x14ac:dyDescent="0.25">
      <c r="B355" s="52"/>
      <c r="C355" s="49"/>
      <c r="E355" s="49"/>
      <c r="F355" s="22"/>
      <c r="G355" s="50"/>
      <c r="H355" s="9"/>
      <c r="I355" s="11"/>
      <c r="J355" s="46"/>
      <c r="K355" s="45"/>
    </row>
    <row r="356" spans="2:11" x14ac:dyDescent="0.25">
      <c r="B356" s="52"/>
      <c r="C356" s="49"/>
      <c r="E356" s="49"/>
      <c r="F356" s="22"/>
      <c r="G356" s="50"/>
      <c r="H356" s="9"/>
      <c r="I356" s="11"/>
      <c r="J356" s="46"/>
      <c r="K356" s="45"/>
    </row>
    <row r="357" spans="2:11" x14ac:dyDescent="0.25">
      <c r="B357" s="52"/>
      <c r="C357" s="49"/>
      <c r="E357" s="49"/>
      <c r="F357" s="22"/>
      <c r="G357" s="50"/>
      <c r="H357" s="9"/>
      <c r="I357" s="11"/>
      <c r="J357" s="46"/>
      <c r="K357" s="45"/>
    </row>
    <row r="358" spans="2:11" x14ac:dyDescent="0.25">
      <c r="B358" s="52"/>
      <c r="C358" s="49"/>
      <c r="E358" s="49"/>
      <c r="F358" s="22"/>
      <c r="G358" s="50"/>
      <c r="H358" s="9"/>
      <c r="I358" s="11"/>
      <c r="J358" s="46"/>
      <c r="K358" s="45"/>
    </row>
    <row r="359" spans="2:11" x14ac:dyDescent="0.25">
      <c r="B359" s="52"/>
      <c r="C359" s="49"/>
      <c r="E359" s="49"/>
      <c r="F359" s="22"/>
      <c r="G359" s="50"/>
      <c r="H359" s="9"/>
      <c r="I359" s="11"/>
      <c r="J359" s="46"/>
      <c r="K359" s="45"/>
    </row>
    <row r="360" spans="2:11" x14ac:dyDescent="0.25">
      <c r="B360" s="52"/>
      <c r="C360" s="49"/>
      <c r="E360" s="49"/>
      <c r="F360" s="22"/>
      <c r="G360" s="50"/>
      <c r="H360" s="9"/>
      <c r="I360" s="11"/>
      <c r="J360" s="46"/>
      <c r="K360" s="45"/>
    </row>
    <row r="361" spans="2:11" x14ac:dyDescent="0.25">
      <c r="B361" s="52"/>
      <c r="C361" s="49"/>
      <c r="E361" s="49"/>
      <c r="F361" s="22"/>
      <c r="G361" s="50"/>
      <c r="H361" s="9"/>
      <c r="I361" s="11"/>
      <c r="J361" s="46"/>
      <c r="K361" s="45"/>
    </row>
    <row r="362" spans="2:11" x14ac:dyDescent="0.25">
      <c r="B362" s="52"/>
      <c r="C362" s="49"/>
      <c r="E362" s="49"/>
      <c r="F362" s="22"/>
      <c r="G362" s="50"/>
      <c r="H362" s="9"/>
      <c r="I362" s="11"/>
      <c r="J362" s="46"/>
      <c r="K362" s="45"/>
    </row>
    <row r="363" spans="2:11" x14ac:dyDescent="0.25">
      <c r="B363" s="52"/>
      <c r="C363" s="49"/>
      <c r="E363" s="49"/>
      <c r="F363" s="22"/>
      <c r="G363" s="50"/>
      <c r="H363" s="9"/>
      <c r="I363" s="11"/>
      <c r="J363" s="46"/>
      <c r="K363" s="45"/>
    </row>
    <row r="364" spans="2:11" x14ac:dyDescent="0.25">
      <c r="B364" s="52"/>
      <c r="C364" s="49"/>
      <c r="E364" s="49"/>
      <c r="F364" s="22"/>
      <c r="G364" s="50"/>
      <c r="H364" s="9"/>
      <c r="I364" s="11"/>
      <c r="J364" s="46"/>
      <c r="K364" s="45"/>
    </row>
    <row r="365" spans="2:11" x14ac:dyDescent="0.25">
      <c r="B365" s="52"/>
      <c r="C365" s="49"/>
      <c r="E365" s="49"/>
      <c r="F365" s="22"/>
      <c r="G365" s="50"/>
      <c r="H365" s="9"/>
      <c r="I365" s="11"/>
      <c r="J365" s="46"/>
      <c r="K365" s="45"/>
    </row>
    <row r="366" spans="2:11" x14ac:dyDescent="0.25">
      <c r="B366" s="52"/>
      <c r="C366" s="49"/>
      <c r="E366" s="49"/>
      <c r="F366" s="22"/>
      <c r="G366" s="50"/>
      <c r="H366" s="9"/>
      <c r="I366" s="11"/>
      <c r="J366" s="46"/>
      <c r="K366" s="45"/>
    </row>
    <row r="367" spans="2:11" x14ac:dyDescent="0.25">
      <c r="B367" s="52"/>
      <c r="C367" s="49"/>
      <c r="E367" s="49"/>
      <c r="F367" s="22"/>
      <c r="G367" s="50"/>
      <c r="H367" s="9"/>
      <c r="I367" s="11"/>
      <c r="J367" s="46"/>
      <c r="K367" s="45"/>
    </row>
    <row r="368" spans="2:11" x14ac:dyDescent="0.25">
      <c r="B368" s="52"/>
      <c r="C368" s="49"/>
      <c r="E368" s="49"/>
      <c r="F368" s="22"/>
      <c r="G368" s="50"/>
      <c r="H368" s="9"/>
      <c r="I368" s="11"/>
      <c r="J368" s="46"/>
      <c r="K368" s="45"/>
    </row>
    <row r="369" spans="2:11" x14ac:dyDescent="0.25">
      <c r="B369" s="52"/>
      <c r="C369" s="49"/>
      <c r="E369" s="49"/>
      <c r="F369" s="22"/>
      <c r="G369" s="50"/>
      <c r="H369" s="9"/>
      <c r="I369" s="11"/>
      <c r="J369" s="46"/>
      <c r="K369" s="45"/>
    </row>
    <row r="370" spans="2:11" x14ac:dyDescent="0.25">
      <c r="B370" s="52"/>
      <c r="C370" s="49"/>
      <c r="E370" s="49"/>
      <c r="F370" s="22"/>
      <c r="G370" s="50"/>
      <c r="H370" s="9"/>
      <c r="I370" s="11"/>
      <c r="J370" s="46"/>
      <c r="K370" s="45"/>
    </row>
    <row r="371" spans="2:11" x14ac:dyDescent="0.25">
      <c r="B371" s="52"/>
      <c r="C371" s="49"/>
      <c r="E371" s="49"/>
      <c r="F371" s="22"/>
      <c r="G371" s="50"/>
      <c r="H371" s="9"/>
      <c r="I371" s="11"/>
      <c r="J371" s="46"/>
      <c r="K371" s="45"/>
    </row>
    <row r="372" spans="2:11" x14ac:dyDescent="0.25">
      <c r="B372" s="52"/>
      <c r="C372" s="49"/>
      <c r="E372" s="49"/>
      <c r="F372" s="22"/>
      <c r="G372" s="50"/>
      <c r="H372" s="9"/>
      <c r="I372" s="11"/>
      <c r="J372" s="46"/>
      <c r="K372" s="45"/>
    </row>
    <row r="373" spans="2:11" x14ac:dyDescent="0.25">
      <c r="B373" s="52"/>
      <c r="C373" s="49"/>
      <c r="E373" s="49"/>
      <c r="F373" s="22"/>
      <c r="G373" s="50"/>
      <c r="H373" s="9"/>
      <c r="I373" s="11"/>
      <c r="J373" s="46"/>
      <c r="K373" s="45"/>
    </row>
    <row r="374" spans="2:11" x14ac:dyDescent="0.25">
      <c r="B374" s="52"/>
      <c r="C374" s="49"/>
      <c r="E374" s="49"/>
      <c r="F374" s="22"/>
      <c r="G374" s="50"/>
      <c r="H374" s="9"/>
      <c r="I374" s="11"/>
      <c r="J374" s="46"/>
      <c r="K374" s="45"/>
    </row>
    <row r="375" spans="2:11" x14ac:dyDescent="0.25">
      <c r="B375" s="52"/>
      <c r="C375" s="49"/>
      <c r="E375" s="49"/>
      <c r="F375" s="22"/>
      <c r="G375" s="50"/>
      <c r="H375" s="9"/>
      <c r="I375" s="11"/>
      <c r="J375" s="46"/>
      <c r="K375" s="45"/>
    </row>
    <row r="376" spans="2:11" x14ac:dyDescent="0.25">
      <c r="B376" s="52"/>
      <c r="C376" s="49"/>
      <c r="E376" s="49"/>
      <c r="F376" s="22"/>
      <c r="G376" s="50"/>
      <c r="H376" s="9"/>
      <c r="I376" s="11"/>
      <c r="J376" s="46"/>
      <c r="K376" s="45"/>
    </row>
    <row r="377" spans="2:11" x14ac:dyDescent="0.25">
      <c r="B377" s="52"/>
      <c r="C377" s="49"/>
      <c r="E377" s="49"/>
      <c r="F377" s="22"/>
      <c r="G377" s="50"/>
      <c r="H377" s="9"/>
      <c r="I377" s="11"/>
      <c r="J377" s="46"/>
      <c r="K377" s="45"/>
    </row>
    <row r="378" spans="2:11" x14ac:dyDescent="0.25">
      <c r="B378" s="52"/>
      <c r="C378" s="49"/>
      <c r="E378" s="49"/>
      <c r="F378" s="22"/>
      <c r="G378" s="50"/>
      <c r="H378" s="9"/>
      <c r="I378" s="11"/>
      <c r="J378" s="46"/>
      <c r="K378" s="45"/>
    </row>
    <row r="379" spans="2:11" x14ac:dyDescent="0.25">
      <c r="B379" s="52"/>
      <c r="C379" s="49"/>
      <c r="E379" s="49"/>
      <c r="F379" s="22"/>
      <c r="G379" s="50"/>
      <c r="H379" s="9"/>
      <c r="I379" s="11"/>
      <c r="J379" s="46"/>
      <c r="K379" s="45"/>
    </row>
    <row r="380" spans="2:11" x14ac:dyDescent="0.25">
      <c r="B380" s="52"/>
      <c r="C380" s="49"/>
      <c r="E380" s="49"/>
      <c r="F380" s="22"/>
      <c r="G380" s="50"/>
      <c r="H380" s="9"/>
      <c r="I380" s="11"/>
      <c r="J380" s="46"/>
      <c r="K380" s="45"/>
    </row>
    <row r="381" spans="2:11" x14ac:dyDescent="0.25">
      <c r="B381" s="52"/>
      <c r="C381" s="49"/>
      <c r="E381" s="49"/>
      <c r="F381" s="22"/>
      <c r="G381" s="50"/>
      <c r="H381" s="9"/>
      <c r="I381" s="11"/>
      <c r="J381" s="46"/>
      <c r="K381" s="45"/>
    </row>
    <row r="382" spans="2:11" x14ac:dyDescent="0.25">
      <c r="B382" s="52"/>
      <c r="C382" s="49"/>
      <c r="E382" s="49"/>
      <c r="F382" s="22"/>
      <c r="G382" s="50"/>
      <c r="H382" s="9"/>
      <c r="I382" s="11"/>
      <c r="J382" s="46"/>
      <c r="K382" s="45"/>
    </row>
    <row r="383" spans="2:11" x14ac:dyDescent="0.25">
      <c r="B383" s="52"/>
      <c r="C383" s="49"/>
      <c r="E383" s="49"/>
      <c r="F383" s="22"/>
      <c r="G383" s="50"/>
      <c r="H383" s="9"/>
      <c r="I383" s="11"/>
      <c r="J383" s="46"/>
      <c r="K383" s="45"/>
    </row>
    <row r="384" spans="2:11" x14ac:dyDescent="0.25">
      <c r="B384" s="52"/>
      <c r="C384" s="49"/>
      <c r="E384" s="49"/>
      <c r="F384" s="22"/>
      <c r="G384" s="50"/>
      <c r="H384" s="9"/>
      <c r="I384" s="11"/>
      <c r="J384" s="46"/>
      <c r="K384" s="45"/>
    </row>
    <row r="385" spans="2:11" x14ac:dyDescent="0.25">
      <c r="B385" s="52"/>
      <c r="C385" s="49"/>
      <c r="E385" s="49"/>
      <c r="F385" s="22"/>
      <c r="G385" s="50"/>
      <c r="H385" s="9"/>
      <c r="I385" s="11"/>
      <c r="J385" s="46"/>
      <c r="K385" s="45"/>
    </row>
    <row r="386" spans="2:11" x14ac:dyDescent="0.25">
      <c r="B386" s="52"/>
      <c r="C386" s="49"/>
      <c r="E386" s="49"/>
      <c r="F386" s="22"/>
      <c r="G386" s="50"/>
      <c r="H386" s="9"/>
      <c r="I386" s="11"/>
      <c r="J386" s="46"/>
      <c r="K386" s="45"/>
    </row>
    <row r="387" spans="2:11" x14ac:dyDescent="0.25">
      <c r="B387" s="52"/>
      <c r="C387" s="49"/>
      <c r="E387" s="49"/>
      <c r="F387" s="22"/>
      <c r="G387" s="50"/>
      <c r="H387" s="9"/>
      <c r="I387" s="11"/>
      <c r="J387" s="46"/>
      <c r="K387" s="45"/>
    </row>
    <row r="388" spans="2:11" x14ac:dyDescent="0.25">
      <c r="B388" s="52"/>
      <c r="C388" s="49"/>
      <c r="E388" s="49"/>
      <c r="F388" s="22"/>
      <c r="G388" s="50"/>
      <c r="H388" s="9"/>
      <c r="I388" s="11"/>
      <c r="J388" s="46"/>
      <c r="K388" s="45"/>
    </row>
    <row r="389" spans="2:11" x14ac:dyDescent="0.25">
      <c r="B389" s="52"/>
      <c r="C389" s="49"/>
      <c r="E389" s="49"/>
      <c r="F389" s="22"/>
      <c r="G389" s="50"/>
      <c r="H389" s="9"/>
      <c r="I389" s="11"/>
      <c r="J389" s="46"/>
      <c r="K389" s="45"/>
    </row>
    <row r="390" spans="2:11" x14ac:dyDescent="0.25">
      <c r="B390" s="52"/>
      <c r="C390" s="49"/>
      <c r="E390" s="49"/>
      <c r="F390" s="22"/>
      <c r="G390" s="50"/>
      <c r="H390" s="9"/>
      <c r="I390" s="11"/>
      <c r="J390" s="46"/>
      <c r="K390" s="45"/>
    </row>
    <row r="391" spans="2:11" x14ac:dyDescent="0.25">
      <c r="B391" s="52"/>
      <c r="C391" s="49"/>
      <c r="E391" s="49"/>
      <c r="F391" s="22"/>
      <c r="G391" s="50"/>
      <c r="H391" s="9"/>
      <c r="I391" s="11"/>
      <c r="J391" s="46"/>
      <c r="K391" s="45"/>
    </row>
    <row r="392" spans="2:11" x14ac:dyDescent="0.25">
      <c r="B392" s="52"/>
      <c r="C392" s="49"/>
      <c r="E392" s="49"/>
      <c r="F392" s="22"/>
      <c r="G392" s="50"/>
      <c r="H392" s="9"/>
      <c r="I392" s="11"/>
      <c r="J392" s="46"/>
      <c r="K392" s="45"/>
    </row>
    <row r="393" spans="2:11" x14ac:dyDescent="0.25">
      <c r="B393" s="18"/>
      <c r="C393" s="13"/>
      <c r="E393" s="13"/>
      <c r="F393" s="22"/>
      <c r="G393" s="20"/>
      <c r="H393" s="9"/>
      <c r="I393" s="11"/>
      <c r="J393" s="46"/>
      <c r="K393" s="45"/>
    </row>
    <row r="394" spans="2:11" x14ac:dyDescent="0.25">
      <c r="B394" s="18"/>
      <c r="C394" s="13"/>
      <c r="E394" s="13"/>
      <c r="F394" s="22"/>
      <c r="G394" s="20"/>
      <c r="H394" s="9"/>
      <c r="I394" s="11"/>
      <c r="J394" s="46"/>
      <c r="K394" s="45"/>
    </row>
    <row r="395" spans="2:11" x14ac:dyDescent="0.25">
      <c r="B395" s="18"/>
      <c r="C395" s="13"/>
      <c r="E395" s="13"/>
      <c r="F395" s="22"/>
      <c r="G395" s="20"/>
      <c r="H395" s="9"/>
      <c r="I395" s="11"/>
      <c r="J395" s="46"/>
      <c r="K395" s="45"/>
    </row>
    <row r="396" spans="2:11" x14ac:dyDescent="0.25">
      <c r="B396" s="18"/>
      <c r="C396" s="13"/>
      <c r="E396" s="13"/>
      <c r="F396" s="22"/>
      <c r="G396" s="20"/>
      <c r="H396" s="9"/>
      <c r="I396" s="11"/>
      <c r="J396" s="46"/>
      <c r="K396" s="45"/>
    </row>
    <row r="397" spans="2:11" x14ac:dyDescent="0.25">
      <c r="B397" s="18"/>
      <c r="C397" s="13"/>
      <c r="E397" s="13"/>
      <c r="F397" s="22"/>
      <c r="G397" s="20"/>
      <c r="H397" s="9"/>
      <c r="I397" s="11"/>
      <c r="J397" s="46"/>
      <c r="K397" s="45"/>
    </row>
    <row r="398" spans="2:11" x14ac:dyDescent="0.25">
      <c r="B398" s="18"/>
      <c r="C398" s="13"/>
      <c r="E398" s="13"/>
      <c r="F398" s="22"/>
      <c r="G398" s="20"/>
      <c r="H398" s="9"/>
      <c r="I398" s="11"/>
      <c r="J398" s="46"/>
      <c r="K398" s="45"/>
    </row>
    <row r="399" spans="2:11" x14ac:dyDescent="0.25">
      <c r="B399" s="52"/>
      <c r="C399" s="49"/>
      <c r="E399" s="49"/>
      <c r="F399" s="22"/>
      <c r="G399" s="50"/>
      <c r="H399" s="9"/>
      <c r="I399" s="11"/>
      <c r="J399" s="46"/>
      <c r="K399" s="45"/>
    </row>
    <row r="400" spans="2:11" x14ac:dyDescent="0.25">
      <c r="B400" s="52"/>
      <c r="C400" s="49"/>
      <c r="E400" s="49"/>
      <c r="F400" s="22"/>
      <c r="G400" s="50"/>
      <c r="H400" s="9"/>
      <c r="I400" s="11"/>
      <c r="J400" s="46"/>
      <c r="K400" s="45"/>
    </row>
    <row r="401" spans="2:11" x14ac:dyDescent="0.25">
      <c r="B401" s="52"/>
      <c r="C401" s="49"/>
      <c r="E401" s="49"/>
      <c r="F401" s="22"/>
      <c r="G401" s="50"/>
      <c r="H401" s="9"/>
      <c r="I401" s="11"/>
      <c r="J401" s="46"/>
      <c r="K401" s="45"/>
    </row>
    <row r="402" spans="2:11" x14ac:dyDescent="0.25">
      <c r="B402" s="52"/>
      <c r="C402" s="49"/>
      <c r="E402" s="49"/>
      <c r="F402" s="22"/>
      <c r="G402" s="50"/>
      <c r="H402" s="9"/>
      <c r="I402" s="11"/>
      <c r="J402" s="46"/>
      <c r="K402" s="45"/>
    </row>
    <row r="403" spans="2:11" x14ac:dyDescent="0.25">
      <c r="B403" s="52"/>
      <c r="C403" s="49"/>
      <c r="E403" s="49"/>
      <c r="F403" s="22"/>
      <c r="G403" s="50"/>
      <c r="H403" s="9"/>
      <c r="I403" s="11"/>
      <c r="J403" s="46"/>
      <c r="K403" s="45"/>
    </row>
    <row r="404" spans="2:11" x14ac:dyDescent="0.25">
      <c r="B404" s="52"/>
      <c r="C404" s="49"/>
      <c r="E404" s="49"/>
      <c r="F404" s="22"/>
      <c r="G404" s="50"/>
      <c r="H404" s="9"/>
      <c r="I404" s="11"/>
      <c r="J404" s="46"/>
      <c r="K404" s="45"/>
    </row>
    <row r="405" spans="2:11" x14ac:dyDescent="0.25">
      <c r="B405" s="52"/>
      <c r="C405" s="49"/>
      <c r="E405" s="49"/>
      <c r="F405" s="22"/>
      <c r="G405" s="50"/>
      <c r="H405" s="9"/>
      <c r="I405" s="11"/>
      <c r="J405" s="46"/>
      <c r="K405" s="45"/>
    </row>
    <row r="406" spans="2:11" x14ac:dyDescent="0.25">
      <c r="B406" s="52"/>
      <c r="C406" s="49"/>
      <c r="E406" s="49"/>
      <c r="F406" s="22"/>
      <c r="G406" s="50"/>
      <c r="H406" s="9"/>
      <c r="I406" s="11"/>
      <c r="J406" s="46"/>
      <c r="K406" s="45"/>
    </row>
    <row r="407" spans="2:11" x14ac:dyDescent="0.25">
      <c r="B407" s="52"/>
      <c r="C407" s="49"/>
      <c r="E407" s="49"/>
      <c r="F407" s="22"/>
      <c r="G407" s="50"/>
      <c r="H407" s="9"/>
      <c r="I407" s="11"/>
      <c r="J407" s="46"/>
      <c r="K407" s="45"/>
    </row>
    <row r="408" spans="2:11" x14ac:dyDescent="0.25">
      <c r="B408" s="52"/>
      <c r="C408" s="49"/>
      <c r="E408" s="49"/>
      <c r="F408" s="22"/>
      <c r="G408" s="50"/>
      <c r="H408" s="9"/>
      <c r="I408" s="11"/>
      <c r="J408" s="46"/>
      <c r="K408" s="45"/>
    </row>
    <row r="409" spans="2:11" x14ac:dyDescent="0.25">
      <c r="B409" s="52"/>
      <c r="C409" s="49"/>
      <c r="E409" s="49"/>
      <c r="F409" s="22"/>
      <c r="G409" s="50"/>
      <c r="H409" s="9"/>
      <c r="I409" s="11"/>
      <c r="J409" s="46"/>
      <c r="K409" s="45"/>
    </row>
    <row r="410" spans="2:11" x14ac:dyDescent="0.25">
      <c r="B410" s="52"/>
      <c r="C410" s="49"/>
      <c r="E410" s="49"/>
      <c r="F410" s="22"/>
      <c r="G410" s="50"/>
      <c r="H410" s="9"/>
      <c r="I410" s="11"/>
      <c r="J410" s="46"/>
      <c r="K410" s="45"/>
    </row>
    <row r="411" spans="2:11" x14ac:dyDescent="0.25">
      <c r="B411" s="52"/>
      <c r="C411" s="49"/>
      <c r="E411" s="49"/>
      <c r="F411" s="22"/>
      <c r="G411" s="50"/>
      <c r="H411" s="9"/>
      <c r="I411" s="11"/>
      <c r="J411" s="46"/>
      <c r="K411" s="45"/>
    </row>
    <row r="412" spans="2:11" x14ac:dyDescent="0.25">
      <c r="B412" s="52"/>
      <c r="C412" s="49"/>
      <c r="E412" s="49"/>
      <c r="F412" s="22"/>
      <c r="G412" s="50"/>
      <c r="H412" s="9"/>
      <c r="I412" s="11"/>
      <c r="J412" s="46"/>
      <c r="K412" s="45"/>
    </row>
    <row r="413" spans="2:11" x14ac:dyDescent="0.25">
      <c r="B413" s="52"/>
      <c r="C413" s="49"/>
      <c r="E413" s="49"/>
      <c r="F413" s="22"/>
      <c r="G413" s="50"/>
      <c r="H413" s="9"/>
      <c r="I413" s="11"/>
      <c r="J413" s="46"/>
      <c r="K413" s="45"/>
    </row>
    <row r="414" spans="2:11" x14ac:dyDescent="0.25">
      <c r="B414" s="52"/>
      <c r="C414" s="49"/>
      <c r="E414" s="49"/>
      <c r="F414" s="22"/>
      <c r="G414" s="50"/>
      <c r="H414" s="9"/>
      <c r="I414" s="11"/>
      <c r="J414" s="46"/>
      <c r="K414" s="45"/>
    </row>
    <row r="415" spans="2:11" x14ac:dyDescent="0.25">
      <c r="B415" s="52"/>
      <c r="C415" s="49"/>
      <c r="E415" s="49"/>
      <c r="F415" s="22"/>
      <c r="G415" s="50"/>
      <c r="H415" s="9"/>
      <c r="I415" s="11"/>
      <c r="J415" s="46"/>
      <c r="K415" s="45"/>
    </row>
    <row r="416" spans="2:11" x14ac:dyDescent="0.25">
      <c r="B416" s="52"/>
      <c r="C416" s="49"/>
      <c r="E416" s="49"/>
      <c r="F416" s="22"/>
      <c r="G416" s="50"/>
      <c r="H416" s="9"/>
      <c r="I416" s="11"/>
      <c r="J416" s="46"/>
      <c r="K416" s="45"/>
    </row>
    <row r="417" spans="2:11" x14ac:dyDescent="0.25">
      <c r="B417" s="52"/>
      <c r="C417" s="49"/>
      <c r="E417" s="49"/>
      <c r="F417" s="22"/>
      <c r="G417" s="50"/>
      <c r="H417" s="9"/>
      <c r="I417" s="11"/>
      <c r="J417" s="46"/>
      <c r="K417" s="45"/>
    </row>
    <row r="418" spans="2:11" x14ac:dyDescent="0.25">
      <c r="B418" s="52"/>
      <c r="C418" s="49"/>
      <c r="E418" s="49"/>
      <c r="F418" s="22"/>
      <c r="G418" s="50"/>
      <c r="H418" s="9"/>
      <c r="I418" s="11"/>
      <c r="J418" s="46"/>
      <c r="K418" s="45"/>
    </row>
    <row r="419" spans="2:11" x14ac:dyDescent="0.25">
      <c r="B419" s="52"/>
      <c r="C419" s="49"/>
      <c r="E419" s="49"/>
      <c r="F419" s="22"/>
      <c r="G419" s="50"/>
      <c r="H419" s="9"/>
      <c r="I419" s="11"/>
      <c r="J419" s="46"/>
      <c r="K419" s="45"/>
    </row>
    <row r="420" spans="2:11" x14ac:dyDescent="0.25">
      <c r="B420" s="52"/>
      <c r="C420" s="49"/>
      <c r="E420" s="49"/>
      <c r="F420" s="22"/>
      <c r="G420" s="50"/>
      <c r="H420" s="9"/>
      <c r="I420" s="11"/>
      <c r="J420" s="46"/>
      <c r="K420" s="45"/>
    </row>
    <row r="421" spans="2:11" x14ac:dyDescent="0.25">
      <c r="B421" s="52"/>
      <c r="C421" s="49"/>
      <c r="E421" s="49"/>
      <c r="F421" s="22"/>
      <c r="G421" s="50"/>
      <c r="H421" s="9"/>
      <c r="I421" s="11"/>
      <c r="J421" s="46"/>
      <c r="K421" s="45"/>
    </row>
    <row r="422" spans="2:11" x14ac:dyDescent="0.25">
      <c r="B422" s="52"/>
      <c r="C422" s="49"/>
      <c r="E422" s="49"/>
      <c r="F422" s="22"/>
      <c r="G422" s="50"/>
      <c r="H422" s="9"/>
      <c r="I422" s="11"/>
      <c r="J422" s="46"/>
      <c r="K422" s="45"/>
    </row>
    <row r="423" spans="2:11" x14ac:dyDescent="0.25">
      <c r="B423" s="52"/>
      <c r="C423" s="49"/>
      <c r="E423" s="49"/>
      <c r="F423" s="22"/>
      <c r="G423" s="50"/>
      <c r="H423" s="9"/>
      <c r="I423" s="11"/>
      <c r="J423" s="46"/>
      <c r="K423" s="45"/>
    </row>
    <row r="424" spans="2:11" x14ac:dyDescent="0.25">
      <c r="B424" s="52"/>
      <c r="C424" s="49"/>
      <c r="E424" s="49"/>
      <c r="F424" s="22"/>
      <c r="G424" s="50"/>
      <c r="H424" s="9"/>
      <c r="I424" s="11"/>
      <c r="J424" s="46"/>
      <c r="K424" s="45"/>
    </row>
    <row r="425" spans="2:11" x14ac:dyDescent="0.25">
      <c r="B425" s="52"/>
      <c r="C425" s="49"/>
      <c r="E425" s="49"/>
      <c r="F425" s="22"/>
      <c r="G425" s="50"/>
      <c r="H425" s="9"/>
      <c r="I425" s="11"/>
      <c r="J425" s="46"/>
      <c r="K425" s="45"/>
    </row>
    <row r="426" spans="2:11" x14ac:dyDescent="0.25">
      <c r="B426" s="52"/>
      <c r="C426" s="49"/>
      <c r="E426" s="49"/>
      <c r="F426" s="22"/>
      <c r="G426" s="50"/>
      <c r="H426" s="9"/>
      <c r="I426" s="11"/>
      <c r="J426" s="46"/>
      <c r="K426" s="45"/>
    </row>
    <row r="427" spans="2:11" x14ac:dyDescent="0.25">
      <c r="B427" s="52"/>
      <c r="C427" s="49"/>
      <c r="E427" s="49"/>
      <c r="F427" s="22"/>
      <c r="G427" s="50"/>
      <c r="H427" s="9"/>
      <c r="I427" s="11"/>
      <c r="J427" s="46"/>
      <c r="K427" s="45"/>
    </row>
    <row r="428" spans="2:11" x14ac:dyDescent="0.25">
      <c r="B428" s="52"/>
      <c r="C428" s="49"/>
      <c r="E428" s="49"/>
      <c r="F428" s="22"/>
      <c r="G428" s="50"/>
      <c r="H428" s="9"/>
      <c r="I428" s="11"/>
      <c r="J428" s="46"/>
      <c r="K428" s="45"/>
    </row>
    <row r="429" spans="2:11" x14ac:dyDescent="0.25">
      <c r="B429" s="52"/>
      <c r="C429" s="49"/>
      <c r="E429" s="49"/>
      <c r="F429" s="22"/>
      <c r="G429" s="50"/>
      <c r="H429" s="9"/>
      <c r="I429" s="11"/>
      <c r="J429" s="46"/>
      <c r="K429" s="45"/>
    </row>
    <row r="430" spans="2:11" x14ac:dyDescent="0.25">
      <c r="B430" s="52"/>
      <c r="C430" s="49"/>
      <c r="E430" s="49"/>
      <c r="F430" s="22"/>
      <c r="G430" s="50"/>
      <c r="H430" s="9"/>
      <c r="I430" s="11"/>
      <c r="J430" s="46"/>
      <c r="K430" s="45"/>
    </row>
    <row r="431" spans="2:11" x14ac:dyDescent="0.25">
      <c r="B431" s="52"/>
      <c r="C431" s="49"/>
      <c r="E431" s="49"/>
      <c r="F431" s="22"/>
      <c r="G431" s="50"/>
      <c r="H431" s="9"/>
      <c r="I431" s="11"/>
      <c r="J431" s="46"/>
      <c r="K431" s="45"/>
    </row>
    <row r="432" spans="2:11" x14ac:dyDescent="0.25">
      <c r="B432" s="52"/>
      <c r="C432" s="49"/>
      <c r="E432" s="49"/>
      <c r="F432" s="22"/>
      <c r="G432" s="50"/>
      <c r="H432" s="9"/>
      <c r="I432" s="11"/>
      <c r="J432" s="46"/>
      <c r="K432" s="45"/>
    </row>
    <row r="433" spans="2:11" x14ac:dyDescent="0.25">
      <c r="B433" s="52"/>
      <c r="C433" s="49"/>
      <c r="E433" s="49"/>
      <c r="F433" s="22"/>
      <c r="G433" s="50"/>
      <c r="H433" s="9"/>
      <c r="I433" s="11"/>
      <c r="J433" s="46"/>
      <c r="K433" s="45"/>
    </row>
    <row r="434" spans="2:11" x14ac:dyDescent="0.25">
      <c r="B434" s="52"/>
      <c r="C434" s="49"/>
      <c r="E434" s="49"/>
      <c r="F434" s="22"/>
      <c r="G434" s="50"/>
      <c r="H434" s="9"/>
      <c r="I434" s="11"/>
      <c r="J434" s="46"/>
      <c r="K434" s="45"/>
    </row>
    <row r="435" spans="2:11" x14ac:dyDescent="0.25">
      <c r="B435" s="52"/>
      <c r="C435" s="49"/>
      <c r="E435" s="49"/>
      <c r="F435" s="22"/>
      <c r="G435" s="50"/>
      <c r="H435" s="9"/>
      <c r="I435" s="11"/>
      <c r="J435" s="46"/>
      <c r="K435" s="45"/>
    </row>
    <row r="436" spans="2:11" x14ac:dyDescent="0.25">
      <c r="B436" s="52"/>
      <c r="C436" s="49"/>
      <c r="E436" s="49"/>
      <c r="F436" s="22"/>
      <c r="G436" s="50"/>
      <c r="H436" s="9"/>
      <c r="I436" s="11"/>
      <c r="J436" s="46"/>
      <c r="K436" s="45"/>
    </row>
    <row r="437" spans="2:11" x14ac:dyDescent="0.25">
      <c r="B437" s="52"/>
      <c r="C437" s="49"/>
      <c r="E437" s="49"/>
      <c r="F437" s="22"/>
      <c r="G437" s="50"/>
      <c r="H437" s="9"/>
      <c r="I437" s="11"/>
      <c r="J437" s="46"/>
      <c r="K437" s="45"/>
    </row>
    <row r="438" spans="2:11" x14ac:dyDescent="0.25">
      <c r="B438" s="52"/>
      <c r="C438" s="49"/>
      <c r="E438" s="49"/>
      <c r="F438" s="22"/>
      <c r="G438" s="50"/>
      <c r="H438" s="9"/>
      <c r="I438" s="11"/>
      <c r="J438" s="46"/>
      <c r="K438" s="45"/>
    </row>
    <row r="439" spans="2:11" x14ac:dyDescent="0.25">
      <c r="B439" s="52"/>
      <c r="C439" s="49"/>
      <c r="E439" s="49"/>
      <c r="F439" s="22"/>
      <c r="G439" s="50"/>
      <c r="H439" s="9"/>
      <c r="I439" s="11"/>
      <c r="J439" s="46"/>
      <c r="K439" s="45"/>
    </row>
    <row r="440" spans="2:11" x14ac:dyDescent="0.25">
      <c r="B440" s="52"/>
      <c r="C440" s="49"/>
      <c r="E440" s="49"/>
      <c r="F440" s="22"/>
      <c r="G440" s="50"/>
      <c r="H440" s="9"/>
      <c r="I440" s="11"/>
      <c r="J440" s="46"/>
      <c r="K440" s="45"/>
    </row>
    <row r="441" spans="2:11" x14ac:dyDescent="0.25">
      <c r="B441" s="52"/>
      <c r="C441" s="49"/>
      <c r="E441" s="49"/>
      <c r="F441" s="22"/>
      <c r="G441" s="50"/>
      <c r="H441" s="9"/>
      <c r="I441" s="11"/>
      <c r="J441" s="46"/>
      <c r="K441" s="45"/>
    </row>
    <row r="442" spans="2:11" x14ac:dyDescent="0.25">
      <c r="B442" s="52"/>
      <c r="C442" s="49"/>
      <c r="E442" s="49"/>
      <c r="F442" s="22"/>
      <c r="G442" s="50"/>
      <c r="H442" s="9"/>
      <c r="I442" s="11"/>
      <c r="J442" s="46"/>
      <c r="K442" s="45"/>
    </row>
    <row r="443" spans="2:11" x14ac:dyDescent="0.25">
      <c r="B443" s="52"/>
      <c r="C443" s="49"/>
      <c r="E443" s="49"/>
      <c r="F443" s="22"/>
      <c r="G443" s="50"/>
      <c r="H443" s="9"/>
      <c r="I443" s="11"/>
      <c r="J443" s="46"/>
      <c r="K443" s="45"/>
    </row>
    <row r="444" spans="2:11" x14ac:dyDescent="0.25">
      <c r="B444" s="52"/>
      <c r="C444" s="49"/>
      <c r="E444" s="49"/>
      <c r="F444" s="22"/>
      <c r="G444" s="50"/>
      <c r="H444" s="9"/>
      <c r="I444" s="11"/>
      <c r="J444" s="46"/>
      <c r="K444" s="45"/>
    </row>
    <row r="445" spans="2:11" x14ac:dyDescent="0.25">
      <c r="B445" s="52"/>
      <c r="C445" s="49"/>
      <c r="E445" s="49"/>
      <c r="F445" s="22"/>
      <c r="G445" s="50"/>
      <c r="H445" s="9"/>
      <c r="I445" s="11"/>
      <c r="J445" s="46"/>
      <c r="K445" s="45"/>
    </row>
    <row r="446" spans="2:11" x14ac:dyDescent="0.25">
      <c r="B446" s="52"/>
      <c r="C446" s="49"/>
      <c r="E446" s="49"/>
      <c r="F446" s="22"/>
      <c r="G446" s="50"/>
      <c r="H446" s="9"/>
      <c r="I446" s="11"/>
      <c r="J446" s="46"/>
      <c r="K446" s="45"/>
    </row>
    <row r="447" spans="2:11" x14ac:dyDescent="0.25">
      <c r="B447" s="52"/>
      <c r="C447" s="49"/>
      <c r="E447" s="49"/>
      <c r="F447" s="22"/>
      <c r="G447" s="50"/>
      <c r="H447" s="9"/>
      <c r="I447" s="11"/>
      <c r="J447" s="46"/>
      <c r="K447" s="45"/>
    </row>
    <row r="448" spans="2:11" x14ac:dyDescent="0.25">
      <c r="B448" s="52"/>
      <c r="C448" s="49"/>
      <c r="E448" s="49"/>
      <c r="F448" s="22"/>
      <c r="G448" s="50"/>
      <c r="H448" s="9"/>
      <c r="I448" s="11"/>
      <c r="J448" s="46"/>
      <c r="K448" s="45"/>
    </row>
    <row r="449" spans="2:11" x14ac:dyDescent="0.25">
      <c r="B449" s="52"/>
      <c r="C449" s="49"/>
      <c r="E449" s="49"/>
      <c r="F449" s="22"/>
      <c r="G449" s="50"/>
      <c r="H449" s="9"/>
      <c r="I449" s="11"/>
      <c r="J449" s="46"/>
      <c r="K449" s="45"/>
    </row>
    <row r="450" spans="2:11" x14ac:dyDescent="0.25">
      <c r="B450" s="52"/>
      <c r="C450" s="49"/>
      <c r="E450" s="49"/>
      <c r="F450" s="22"/>
      <c r="G450" s="50"/>
      <c r="H450" s="9"/>
      <c r="I450" s="11"/>
      <c r="J450" s="46"/>
      <c r="K450" s="45"/>
    </row>
    <row r="451" spans="2:11" x14ac:dyDescent="0.25">
      <c r="B451" s="52"/>
      <c r="C451" s="49"/>
      <c r="E451" s="49"/>
      <c r="F451" s="22"/>
      <c r="G451" s="50"/>
      <c r="H451" s="9"/>
      <c r="I451" s="11"/>
      <c r="J451" s="46"/>
      <c r="K451" s="45"/>
    </row>
    <row r="452" spans="2:11" x14ac:dyDescent="0.25">
      <c r="B452" s="52"/>
      <c r="C452" s="49"/>
      <c r="E452" s="49"/>
      <c r="F452" s="22"/>
      <c r="G452" s="50"/>
      <c r="H452" s="9"/>
      <c r="I452" s="11"/>
      <c r="J452" s="46"/>
      <c r="K452" s="45"/>
    </row>
    <row r="453" spans="2:11" x14ac:dyDescent="0.25">
      <c r="B453" s="52"/>
      <c r="C453" s="49"/>
      <c r="E453" s="49"/>
      <c r="F453" s="22"/>
      <c r="G453" s="50"/>
      <c r="H453" s="9"/>
      <c r="I453" s="11"/>
      <c r="J453" s="46"/>
      <c r="K453" s="45"/>
    </row>
    <row r="454" spans="2:11" x14ac:dyDescent="0.25">
      <c r="B454" s="52"/>
      <c r="C454" s="49"/>
      <c r="E454" s="49"/>
      <c r="F454" s="22"/>
      <c r="G454" s="50"/>
      <c r="H454" s="9"/>
      <c r="I454" s="11"/>
      <c r="J454" s="46"/>
      <c r="K454" s="45"/>
    </row>
    <row r="455" spans="2:11" x14ac:dyDescent="0.25">
      <c r="B455" s="52"/>
      <c r="C455" s="49"/>
      <c r="E455" s="49"/>
      <c r="F455" s="22"/>
      <c r="G455" s="50"/>
      <c r="H455" s="9"/>
      <c r="I455" s="11"/>
      <c r="J455" s="46"/>
      <c r="K455" s="45"/>
    </row>
    <row r="456" spans="2:11" x14ac:dyDescent="0.25">
      <c r="B456" s="52"/>
      <c r="C456" s="49"/>
      <c r="E456" s="49"/>
      <c r="F456" s="22"/>
      <c r="G456" s="50"/>
      <c r="H456" s="9"/>
      <c r="I456" s="11"/>
      <c r="J456" s="46"/>
      <c r="K456" s="45"/>
    </row>
    <row r="457" spans="2:11" x14ac:dyDescent="0.25">
      <c r="B457" s="52"/>
      <c r="C457" s="49"/>
      <c r="E457" s="49"/>
      <c r="F457" s="22"/>
      <c r="G457" s="50"/>
      <c r="H457" s="9"/>
      <c r="I457" s="11"/>
      <c r="J457" s="46"/>
      <c r="K457" s="45"/>
    </row>
    <row r="458" spans="2:11" x14ac:dyDescent="0.25">
      <c r="B458" s="52"/>
      <c r="C458" s="49"/>
      <c r="E458" s="49"/>
      <c r="F458" s="22"/>
      <c r="G458" s="50"/>
      <c r="H458" s="9"/>
      <c r="I458" s="11"/>
      <c r="J458" s="46"/>
      <c r="K458" s="45"/>
    </row>
    <row r="459" spans="2:11" x14ac:dyDescent="0.25">
      <c r="B459" s="52"/>
      <c r="C459" s="49"/>
      <c r="E459" s="49"/>
      <c r="F459" s="22"/>
      <c r="G459" s="50"/>
      <c r="H459" s="9"/>
      <c r="I459" s="11"/>
      <c r="J459" s="46"/>
      <c r="K459" s="45"/>
    </row>
    <row r="460" spans="2:11" x14ac:dyDescent="0.25">
      <c r="B460" s="52"/>
      <c r="C460" s="49"/>
      <c r="E460" s="49"/>
      <c r="F460" s="22"/>
      <c r="G460" s="50"/>
      <c r="H460" s="9"/>
      <c r="I460" s="11"/>
      <c r="J460" s="46"/>
      <c r="K460" s="45"/>
    </row>
    <row r="461" spans="2:11" x14ac:dyDescent="0.25">
      <c r="B461" s="52"/>
      <c r="C461" s="49"/>
      <c r="E461" s="49"/>
      <c r="F461" s="22"/>
      <c r="G461" s="50"/>
      <c r="H461" s="9"/>
      <c r="I461" s="11"/>
      <c r="J461" s="46"/>
      <c r="K461" s="45"/>
    </row>
    <row r="462" spans="2:11" x14ac:dyDescent="0.25">
      <c r="B462" s="52"/>
      <c r="C462" s="49"/>
      <c r="E462" s="49"/>
      <c r="F462" s="22"/>
      <c r="G462" s="50"/>
      <c r="H462" s="9"/>
      <c r="I462" s="11"/>
      <c r="J462" s="46"/>
      <c r="K462" s="45"/>
    </row>
    <row r="463" spans="2:11" x14ac:dyDescent="0.25">
      <c r="B463" s="52"/>
      <c r="C463" s="49"/>
      <c r="E463" s="49"/>
      <c r="F463" s="22"/>
      <c r="G463" s="50"/>
      <c r="H463" s="9"/>
      <c r="I463" s="11"/>
      <c r="J463" s="46"/>
      <c r="K463" s="45"/>
    </row>
    <row r="464" spans="2:11" x14ac:dyDescent="0.25">
      <c r="B464" s="52"/>
      <c r="C464" s="49"/>
      <c r="E464" s="49"/>
      <c r="F464" s="22"/>
      <c r="G464" s="50"/>
      <c r="H464" s="9"/>
      <c r="I464" s="11"/>
      <c r="J464" s="46"/>
      <c r="K464" s="45"/>
    </row>
    <row r="465" spans="2:11" x14ac:dyDescent="0.25">
      <c r="B465" s="52"/>
      <c r="C465" s="49"/>
      <c r="E465" s="49"/>
      <c r="F465" s="22"/>
      <c r="G465" s="50"/>
      <c r="H465" s="9"/>
      <c r="I465" s="11"/>
      <c r="J465" s="46"/>
      <c r="K465" s="45"/>
    </row>
    <row r="466" spans="2:11" x14ac:dyDescent="0.25">
      <c r="B466" s="52"/>
      <c r="C466" s="49"/>
      <c r="E466" s="49"/>
      <c r="F466" s="22"/>
      <c r="G466" s="50"/>
      <c r="H466" s="9"/>
      <c r="I466" s="11"/>
      <c r="J466" s="46"/>
      <c r="K466" s="45"/>
    </row>
    <row r="467" spans="2:11" x14ac:dyDescent="0.25">
      <c r="B467" s="52"/>
      <c r="C467" s="49"/>
      <c r="E467" s="49"/>
      <c r="F467" s="22"/>
      <c r="G467" s="50"/>
      <c r="H467" s="9"/>
      <c r="I467" s="11"/>
      <c r="J467" s="46"/>
      <c r="K467" s="45"/>
    </row>
    <row r="468" spans="2:11" x14ac:dyDescent="0.25">
      <c r="B468" s="52"/>
      <c r="C468" s="49"/>
      <c r="E468" s="49"/>
      <c r="F468" s="22"/>
      <c r="G468" s="50"/>
      <c r="H468" s="9"/>
      <c r="I468" s="11"/>
      <c r="J468" s="46"/>
      <c r="K468" s="45"/>
    </row>
    <row r="469" spans="2:11" x14ac:dyDescent="0.25">
      <c r="B469" s="52"/>
      <c r="C469" s="49"/>
      <c r="E469" s="49"/>
      <c r="F469" s="22"/>
      <c r="G469" s="50"/>
      <c r="H469" s="9"/>
      <c r="I469" s="11"/>
      <c r="J469" s="46"/>
      <c r="K469" s="45"/>
    </row>
    <row r="470" spans="2:11" x14ac:dyDescent="0.25">
      <c r="B470" s="52"/>
      <c r="C470" s="49"/>
      <c r="E470" s="49"/>
      <c r="F470" s="22"/>
      <c r="G470" s="50"/>
      <c r="H470" s="9"/>
      <c r="I470" s="11"/>
      <c r="J470" s="46"/>
      <c r="K470" s="45"/>
    </row>
    <row r="471" spans="2:11" x14ac:dyDescent="0.25">
      <c r="B471" s="52"/>
      <c r="C471" s="49"/>
      <c r="E471" s="49"/>
      <c r="F471" s="22"/>
      <c r="G471" s="50"/>
      <c r="H471" s="9"/>
      <c r="I471" s="11"/>
      <c r="J471" s="46"/>
      <c r="K471" s="45"/>
    </row>
    <row r="472" spans="2:11" x14ac:dyDescent="0.25">
      <c r="B472" s="52"/>
      <c r="C472" s="49"/>
      <c r="E472" s="49"/>
      <c r="F472" s="22"/>
      <c r="G472" s="50"/>
      <c r="H472" s="9"/>
      <c r="I472" s="11"/>
      <c r="J472" s="46"/>
      <c r="K472" s="45"/>
    </row>
    <row r="473" spans="2:11" x14ac:dyDescent="0.25">
      <c r="B473" s="52"/>
      <c r="C473" s="49"/>
      <c r="E473" s="49"/>
      <c r="F473" s="22"/>
      <c r="G473" s="50"/>
      <c r="H473" s="9"/>
      <c r="I473" s="11"/>
      <c r="J473" s="46"/>
      <c r="K473" s="45"/>
    </row>
    <row r="474" spans="2:11" x14ac:dyDescent="0.25">
      <c r="B474" s="52"/>
      <c r="C474" s="49"/>
      <c r="E474" s="49"/>
      <c r="F474" s="22"/>
      <c r="G474" s="50"/>
      <c r="H474" s="9"/>
      <c r="I474" s="11"/>
      <c r="J474" s="46"/>
      <c r="K474" s="45"/>
    </row>
    <row r="475" spans="2:11" x14ac:dyDescent="0.25">
      <c r="B475" s="52"/>
      <c r="C475" s="49"/>
      <c r="E475" s="49"/>
      <c r="F475" s="22"/>
      <c r="G475" s="50"/>
      <c r="H475" s="9"/>
      <c r="I475" s="45"/>
      <c r="J475" s="55"/>
      <c r="K475" s="46"/>
    </row>
    <row r="476" spans="2:11" x14ac:dyDescent="0.25">
      <c r="B476" s="52"/>
      <c r="C476" s="49"/>
      <c r="E476" s="49"/>
      <c r="F476" s="22"/>
      <c r="G476" s="50"/>
      <c r="H476" s="9"/>
      <c r="I476" s="7"/>
      <c r="J476" s="55"/>
      <c r="K476" s="7"/>
    </row>
    <row r="477" spans="2:11" x14ac:dyDescent="0.25">
      <c r="B477" s="52"/>
      <c r="C477" s="49"/>
      <c r="E477" s="49"/>
      <c r="F477" s="22"/>
      <c r="G477" s="50"/>
      <c r="H477" s="9"/>
      <c r="I477" s="7"/>
      <c r="J477" s="55"/>
      <c r="K477" s="7"/>
    </row>
    <row r="478" spans="2:11" x14ac:dyDescent="0.25">
      <c r="B478" s="52"/>
      <c r="C478" s="49"/>
      <c r="E478" s="49"/>
      <c r="F478" s="22"/>
      <c r="G478" s="50"/>
      <c r="H478" s="9"/>
      <c r="I478" s="7"/>
      <c r="J478" s="55"/>
      <c r="K478" s="7"/>
    </row>
    <row r="479" spans="2:11" x14ac:dyDescent="0.25">
      <c r="B479" s="52"/>
      <c r="C479" s="49"/>
      <c r="E479" s="49"/>
      <c r="F479" s="22"/>
      <c r="G479" s="50"/>
      <c r="H479" s="9"/>
      <c r="I479" s="7"/>
      <c r="J479" s="55"/>
      <c r="K479" s="7"/>
    </row>
    <row r="480" spans="2:11" x14ac:dyDescent="0.25">
      <c r="B480" s="52"/>
      <c r="C480" s="49"/>
      <c r="E480" s="49"/>
      <c r="F480" s="22"/>
      <c r="G480" s="50"/>
      <c r="H480" s="9"/>
      <c r="I480" s="7"/>
      <c r="J480" s="55"/>
      <c r="K480" s="7"/>
    </row>
    <row r="481" spans="2:11" x14ac:dyDescent="0.25">
      <c r="B481" s="52"/>
      <c r="C481" s="49"/>
      <c r="E481" s="49"/>
      <c r="F481" s="22"/>
      <c r="G481" s="50"/>
      <c r="H481" s="9"/>
      <c r="I481" s="7"/>
      <c r="J481" s="55"/>
      <c r="K481" s="7"/>
    </row>
    <row r="482" spans="2:11" x14ac:dyDescent="0.25">
      <c r="B482" s="52"/>
      <c r="C482" s="49"/>
      <c r="E482" s="49"/>
      <c r="F482" s="22"/>
      <c r="G482" s="50"/>
      <c r="H482" s="9"/>
      <c r="I482" s="7"/>
      <c r="J482" s="55"/>
      <c r="K482" s="7"/>
    </row>
    <row r="483" spans="2:11" x14ac:dyDescent="0.25">
      <c r="B483" s="52"/>
      <c r="C483" s="49"/>
      <c r="E483" s="49"/>
      <c r="F483" s="22"/>
      <c r="G483" s="50"/>
      <c r="H483" s="9"/>
      <c r="I483" s="7"/>
      <c r="J483" s="55"/>
      <c r="K483" s="7"/>
    </row>
    <row r="484" spans="2:11" x14ac:dyDescent="0.25">
      <c r="B484" s="52"/>
      <c r="C484" s="49"/>
      <c r="E484" s="49"/>
      <c r="F484" s="22"/>
      <c r="G484" s="50"/>
      <c r="H484" s="9"/>
      <c r="I484" s="7"/>
      <c r="J484" s="55"/>
      <c r="K484" s="7"/>
    </row>
    <row r="485" spans="2:11" x14ac:dyDescent="0.25">
      <c r="B485" s="52"/>
      <c r="C485" s="49"/>
      <c r="E485" s="49"/>
      <c r="F485" s="22"/>
      <c r="G485" s="50"/>
      <c r="H485" s="9"/>
      <c r="I485" s="7"/>
      <c r="J485" s="55"/>
      <c r="K485" s="7"/>
    </row>
    <row r="486" spans="2:11" x14ac:dyDescent="0.25">
      <c r="B486" s="52"/>
      <c r="C486" s="49"/>
      <c r="E486" s="49"/>
      <c r="F486" s="22"/>
      <c r="G486" s="50"/>
      <c r="H486" s="9"/>
      <c r="I486" s="7"/>
      <c r="J486" s="55"/>
      <c r="K486" s="7"/>
    </row>
    <row r="487" spans="2:11" x14ac:dyDescent="0.25">
      <c r="B487" s="52"/>
      <c r="C487" s="49"/>
      <c r="E487" s="49"/>
      <c r="F487" s="22"/>
      <c r="G487" s="50"/>
      <c r="H487" s="9"/>
      <c r="I487" s="7"/>
      <c r="J487" s="55"/>
      <c r="K487" s="7"/>
    </row>
    <row r="488" spans="2:11" x14ac:dyDescent="0.25">
      <c r="B488" s="52"/>
      <c r="C488" s="49"/>
      <c r="E488" s="49"/>
      <c r="F488" s="22"/>
      <c r="G488" s="50"/>
      <c r="H488" s="9"/>
      <c r="I488" s="7"/>
      <c r="J488" s="55"/>
      <c r="K488" s="7"/>
    </row>
    <row r="489" spans="2:11" x14ac:dyDescent="0.25">
      <c r="B489" s="52"/>
      <c r="C489" s="49"/>
      <c r="E489" s="49"/>
      <c r="F489" s="22"/>
      <c r="G489" s="50"/>
      <c r="H489" s="9"/>
      <c r="I489" s="7"/>
      <c r="J489" s="55"/>
      <c r="K489" s="7"/>
    </row>
    <row r="490" spans="2:11" x14ac:dyDescent="0.25">
      <c r="B490" s="52"/>
      <c r="C490" s="49"/>
      <c r="E490" s="49"/>
      <c r="F490" s="22"/>
      <c r="G490" s="50"/>
      <c r="H490" s="9"/>
      <c r="I490" s="7"/>
      <c r="J490" s="55"/>
      <c r="K490" s="7"/>
    </row>
    <row r="491" spans="2:11" x14ac:dyDescent="0.25">
      <c r="B491" s="52"/>
      <c r="C491" s="49"/>
      <c r="E491" s="49"/>
      <c r="F491" s="22"/>
      <c r="G491" s="50"/>
      <c r="H491" s="9"/>
      <c r="I491" s="7"/>
      <c r="J491" s="55"/>
      <c r="K491" s="7"/>
    </row>
    <row r="492" spans="2:11" x14ac:dyDescent="0.25">
      <c r="B492" s="52"/>
      <c r="C492" s="49"/>
      <c r="E492" s="49"/>
      <c r="F492" s="22"/>
      <c r="G492" s="50"/>
      <c r="H492" s="9"/>
      <c r="I492" s="7"/>
      <c r="J492" s="55"/>
      <c r="K492" s="7"/>
    </row>
    <row r="493" spans="2:11" x14ac:dyDescent="0.25">
      <c r="B493" s="52"/>
      <c r="C493" s="49"/>
      <c r="E493" s="49"/>
      <c r="F493" s="22"/>
      <c r="G493" s="50"/>
      <c r="H493" s="9"/>
      <c r="I493" s="7"/>
      <c r="J493" s="55"/>
      <c r="K493" s="7"/>
    </row>
    <row r="494" spans="2:11" x14ac:dyDescent="0.25">
      <c r="B494" s="52"/>
      <c r="C494" s="49"/>
      <c r="E494" s="49"/>
      <c r="F494" s="22"/>
      <c r="G494" s="50"/>
      <c r="H494" s="9"/>
      <c r="I494" s="7"/>
      <c r="J494" s="55"/>
      <c r="K494" s="7"/>
    </row>
    <row r="495" spans="2:11" x14ac:dyDescent="0.25">
      <c r="B495" s="52"/>
      <c r="C495" s="49"/>
      <c r="E495" s="49"/>
      <c r="F495" s="22"/>
      <c r="G495" s="50"/>
      <c r="H495" s="9"/>
      <c r="I495" s="7"/>
      <c r="J495" s="55"/>
      <c r="K495" s="7"/>
    </row>
    <row r="496" spans="2:11" x14ac:dyDescent="0.25">
      <c r="B496" s="52"/>
      <c r="C496" s="49"/>
      <c r="E496" s="49"/>
      <c r="F496" s="22"/>
      <c r="G496" s="50"/>
      <c r="H496" s="9"/>
      <c r="I496" s="7"/>
      <c r="J496" s="55"/>
      <c r="K496" s="7"/>
    </row>
    <row r="497" spans="2:11" x14ac:dyDescent="0.25">
      <c r="B497" s="52"/>
      <c r="C497" s="49"/>
      <c r="E497" s="49"/>
      <c r="F497" s="22"/>
      <c r="G497" s="50"/>
      <c r="H497" s="9"/>
      <c r="I497" s="7"/>
      <c r="J497" s="55"/>
      <c r="K497" s="7"/>
    </row>
    <row r="498" spans="2:11" x14ac:dyDescent="0.25">
      <c r="B498" s="52"/>
      <c r="C498" s="49"/>
      <c r="E498" s="49"/>
      <c r="F498" s="22"/>
      <c r="G498" s="50"/>
      <c r="H498" s="9"/>
      <c r="I498" s="7"/>
      <c r="J498" s="55"/>
      <c r="K498" s="7"/>
    </row>
    <row r="499" spans="2:11" x14ac:dyDescent="0.25">
      <c r="B499" s="52"/>
      <c r="C499" s="49"/>
      <c r="E499" s="49"/>
      <c r="F499" s="22"/>
      <c r="G499" s="50"/>
      <c r="H499" s="9"/>
      <c r="I499" s="7"/>
      <c r="J499" s="55"/>
      <c r="K499" s="7"/>
    </row>
    <row r="500" spans="2:11" x14ac:dyDescent="0.25">
      <c r="B500" s="52"/>
      <c r="C500" s="49"/>
      <c r="E500" s="49"/>
      <c r="F500" s="22"/>
      <c r="G500" s="50"/>
      <c r="H500" s="9"/>
      <c r="I500" s="7"/>
      <c r="J500" s="55"/>
      <c r="K500" s="7"/>
    </row>
    <row r="501" spans="2:11" x14ac:dyDescent="0.25">
      <c r="B501" s="52"/>
      <c r="C501" s="49"/>
      <c r="E501" s="49"/>
      <c r="F501" s="22"/>
      <c r="G501" s="50"/>
      <c r="H501" s="9"/>
      <c r="I501" s="7"/>
      <c r="J501" s="55"/>
      <c r="K501" s="7"/>
    </row>
    <row r="502" spans="2:11" x14ac:dyDescent="0.25">
      <c r="B502" s="52"/>
      <c r="C502" s="49"/>
      <c r="E502" s="49"/>
      <c r="F502" s="22"/>
      <c r="G502" s="50"/>
      <c r="H502" s="9"/>
      <c r="I502" s="7"/>
      <c r="J502" s="55"/>
      <c r="K502" s="7"/>
    </row>
    <row r="503" spans="2:11" x14ac:dyDescent="0.25">
      <c r="B503" s="52"/>
      <c r="C503" s="49"/>
      <c r="E503" s="49"/>
      <c r="F503" s="22"/>
      <c r="G503" s="50"/>
      <c r="H503" s="9"/>
      <c r="I503" s="7"/>
      <c r="J503" s="55"/>
      <c r="K503" s="7"/>
    </row>
    <row r="504" spans="2:11" x14ac:dyDescent="0.25">
      <c r="B504" s="52"/>
      <c r="C504" s="49"/>
      <c r="E504" s="49"/>
      <c r="F504" s="22"/>
      <c r="G504" s="50"/>
      <c r="H504" s="9"/>
      <c r="I504" s="7"/>
      <c r="J504" s="55"/>
      <c r="K504" s="7"/>
    </row>
    <row r="505" spans="2:11" x14ac:dyDescent="0.25">
      <c r="B505" s="52"/>
      <c r="C505" s="49"/>
      <c r="E505" s="49"/>
      <c r="F505" s="22"/>
      <c r="G505" s="50"/>
      <c r="H505" s="9"/>
      <c r="I505" s="7"/>
      <c r="J505" s="55"/>
      <c r="K505" s="7"/>
    </row>
    <row r="506" spans="2:11" x14ac:dyDescent="0.25">
      <c r="B506" s="52"/>
      <c r="C506" s="49"/>
      <c r="E506" s="49"/>
      <c r="F506" s="22"/>
      <c r="G506" s="50"/>
      <c r="H506" s="9"/>
      <c r="I506" s="7"/>
      <c r="J506" s="55"/>
      <c r="K506" s="7"/>
    </row>
    <row r="507" spans="2:11" x14ac:dyDescent="0.25">
      <c r="B507" s="52"/>
      <c r="C507" s="49"/>
      <c r="E507" s="49"/>
      <c r="F507" s="22"/>
      <c r="G507" s="50"/>
      <c r="H507" s="9"/>
      <c r="I507" s="7"/>
      <c r="J507" s="55"/>
      <c r="K507" s="7"/>
    </row>
    <row r="508" spans="2:11" x14ac:dyDescent="0.25">
      <c r="B508" s="52"/>
      <c r="C508" s="49"/>
      <c r="E508" s="49"/>
      <c r="F508" s="22"/>
      <c r="G508" s="50"/>
      <c r="H508" s="9"/>
      <c r="I508" s="7"/>
      <c r="J508" s="55"/>
      <c r="K508" s="7"/>
    </row>
    <row r="509" spans="2:11" x14ac:dyDescent="0.25">
      <c r="B509" s="52"/>
      <c r="C509" s="49"/>
      <c r="E509" s="49"/>
      <c r="F509" s="22"/>
      <c r="G509" s="50"/>
      <c r="H509" s="9"/>
      <c r="I509" s="7"/>
      <c r="J509" s="55"/>
      <c r="K509" s="7"/>
    </row>
    <row r="510" spans="2:11" x14ac:dyDescent="0.25">
      <c r="B510" s="52"/>
      <c r="C510" s="49"/>
      <c r="E510" s="49"/>
      <c r="F510" s="22"/>
      <c r="G510" s="50"/>
      <c r="H510" s="9"/>
      <c r="I510" s="7"/>
      <c r="J510" s="55"/>
      <c r="K510" s="7"/>
    </row>
    <row r="511" spans="2:11" x14ac:dyDescent="0.25">
      <c r="B511" s="52"/>
      <c r="C511" s="49"/>
      <c r="E511" s="49"/>
      <c r="F511" s="22"/>
      <c r="G511" s="50"/>
      <c r="H511" s="9"/>
      <c r="I511" s="7"/>
      <c r="J511" s="55"/>
      <c r="K511" s="7"/>
    </row>
    <row r="512" spans="2:11" x14ac:dyDescent="0.25">
      <c r="B512" s="52"/>
      <c r="C512" s="49"/>
      <c r="E512" s="49"/>
      <c r="F512" s="22"/>
      <c r="G512" s="50"/>
      <c r="H512" s="9"/>
      <c r="I512" s="7"/>
      <c r="J512" s="55"/>
      <c r="K512" s="7"/>
    </row>
    <row r="513" spans="2:11" x14ac:dyDescent="0.25">
      <c r="B513" s="52"/>
      <c r="C513" s="49"/>
      <c r="E513" s="49"/>
      <c r="F513" s="22"/>
      <c r="G513" s="50"/>
      <c r="H513" s="9"/>
      <c r="I513" s="7"/>
      <c r="J513" s="55"/>
      <c r="K513" s="7"/>
    </row>
    <row r="514" spans="2:11" x14ac:dyDescent="0.25">
      <c r="B514" s="52"/>
      <c r="C514" s="49"/>
      <c r="E514" s="49"/>
      <c r="F514" s="22"/>
      <c r="G514" s="50"/>
      <c r="H514" s="9"/>
      <c r="I514" s="7"/>
      <c r="J514" s="55"/>
      <c r="K514" s="7"/>
    </row>
    <row r="515" spans="2:11" x14ac:dyDescent="0.25">
      <c r="B515" s="52"/>
      <c r="C515" s="49"/>
      <c r="E515" s="49"/>
      <c r="F515" s="22"/>
      <c r="G515" s="50"/>
      <c r="H515" s="9"/>
      <c r="I515" s="7"/>
      <c r="J515" s="55"/>
      <c r="K515" s="7"/>
    </row>
    <row r="516" spans="2:11" x14ac:dyDescent="0.25">
      <c r="B516" s="52"/>
      <c r="C516" s="49"/>
      <c r="E516" s="49"/>
      <c r="F516" s="22"/>
      <c r="G516" s="50"/>
      <c r="H516" s="9"/>
      <c r="I516" s="7"/>
      <c r="J516" s="55"/>
      <c r="K516" s="7"/>
    </row>
    <row r="517" spans="2:11" x14ac:dyDescent="0.25">
      <c r="B517" s="52"/>
      <c r="C517" s="49"/>
      <c r="E517" s="49"/>
      <c r="F517" s="22"/>
      <c r="G517" s="50"/>
      <c r="H517" s="9"/>
      <c r="I517" s="7"/>
      <c r="J517" s="55"/>
      <c r="K517" s="7"/>
    </row>
    <row r="518" spans="2:11" x14ac:dyDescent="0.25">
      <c r="B518" s="52"/>
      <c r="C518" s="49"/>
      <c r="E518" s="49"/>
      <c r="F518" s="22"/>
      <c r="G518" s="50"/>
      <c r="H518" s="9"/>
      <c r="I518" s="7"/>
      <c r="J518" s="55"/>
      <c r="K518" s="7"/>
    </row>
    <row r="519" spans="2:11" x14ac:dyDescent="0.25">
      <c r="B519" s="52"/>
      <c r="C519" s="49"/>
      <c r="E519" s="49"/>
      <c r="F519" s="22"/>
      <c r="G519" s="50"/>
      <c r="H519" s="9"/>
      <c r="I519" s="7"/>
      <c r="J519" s="55"/>
      <c r="K519" s="7"/>
    </row>
    <row r="520" spans="2:11" x14ac:dyDescent="0.25">
      <c r="B520" s="52"/>
      <c r="C520" s="49"/>
      <c r="E520" s="49"/>
      <c r="F520" s="22"/>
      <c r="G520" s="50"/>
      <c r="H520" s="9"/>
      <c r="I520" s="7"/>
      <c r="J520" s="55"/>
      <c r="K520" s="7"/>
    </row>
    <row r="521" spans="2:11" x14ac:dyDescent="0.25">
      <c r="B521" s="18"/>
      <c r="C521" s="13"/>
      <c r="E521" s="13"/>
      <c r="F521" s="22"/>
      <c r="G521" s="20"/>
      <c r="H521" s="9"/>
      <c r="I521" s="7"/>
      <c r="J521" s="55"/>
      <c r="K521" s="7"/>
    </row>
    <row r="522" spans="2:11" x14ac:dyDescent="0.25">
      <c r="B522" s="18"/>
      <c r="C522" s="13"/>
      <c r="E522" s="13"/>
      <c r="F522" s="22"/>
      <c r="G522" s="20"/>
      <c r="H522" s="9"/>
      <c r="I522" s="7"/>
      <c r="J522" s="55"/>
      <c r="K522" s="7"/>
    </row>
    <row r="523" spans="2:11" x14ac:dyDescent="0.25">
      <c r="B523" s="18"/>
      <c r="C523" s="13"/>
      <c r="E523" s="13"/>
      <c r="F523" s="22"/>
      <c r="G523" s="20"/>
      <c r="H523" s="9"/>
      <c r="I523" s="7"/>
      <c r="J523" s="55"/>
      <c r="K523" s="7"/>
    </row>
    <row r="524" spans="2:11" x14ac:dyDescent="0.25">
      <c r="B524" s="18"/>
      <c r="C524" s="13"/>
      <c r="E524" s="13"/>
      <c r="F524" s="22"/>
      <c r="G524" s="20"/>
      <c r="H524" s="9"/>
      <c r="I524" s="7"/>
      <c r="J524" s="55"/>
      <c r="K524" s="7"/>
    </row>
    <row r="525" spans="2:11" x14ac:dyDescent="0.25">
      <c r="B525" s="18"/>
      <c r="C525" s="13"/>
      <c r="E525" s="13"/>
      <c r="F525" s="22"/>
      <c r="G525" s="20"/>
      <c r="H525" s="9"/>
      <c r="I525" s="7"/>
      <c r="J525" s="55"/>
      <c r="K525" s="7"/>
    </row>
    <row r="526" spans="2:11" x14ac:dyDescent="0.25">
      <c r="B526" s="18"/>
      <c r="C526" s="13"/>
      <c r="E526" s="13"/>
      <c r="F526" s="22"/>
      <c r="G526" s="20"/>
      <c r="H526" s="9"/>
      <c r="I526" s="7"/>
      <c r="J526" s="55"/>
      <c r="K526" s="7"/>
    </row>
    <row r="527" spans="2:11" x14ac:dyDescent="0.25">
      <c r="B527" s="18"/>
      <c r="C527" s="13"/>
      <c r="E527" s="13"/>
      <c r="F527" s="22"/>
      <c r="G527" s="20"/>
      <c r="H527" s="9"/>
      <c r="I527" s="7"/>
      <c r="J527" s="55"/>
      <c r="K527" s="7"/>
    </row>
    <row r="528" spans="2:11" x14ac:dyDescent="0.25">
      <c r="B528" s="18"/>
      <c r="C528" s="13"/>
      <c r="E528" s="13"/>
      <c r="F528" s="22"/>
      <c r="G528" s="20"/>
      <c r="H528" s="9"/>
      <c r="I528" s="7"/>
      <c r="J528" s="55"/>
      <c r="K528" s="7"/>
    </row>
    <row r="529" spans="2:11" x14ac:dyDescent="0.25">
      <c r="B529" s="18"/>
      <c r="C529" s="13"/>
      <c r="E529" s="13"/>
      <c r="F529" s="22"/>
      <c r="G529" s="20"/>
      <c r="H529" s="9"/>
      <c r="I529" s="7"/>
      <c r="J529" s="55"/>
      <c r="K529" s="7"/>
    </row>
    <row r="530" spans="2:11" x14ac:dyDescent="0.25">
      <c r="B530" s="18"/>
      <c r="C530" s="13"/>
      <c r="E530" s="13"/>
      <c r="F530" s="22"/>
      <c r="G530" s="20"/>
      <c r="H530" s="9"/>
      <c r="I530" s="7"/>
      <c r="J530" s="55"/>
      <c r="K530" s="7"/>
    </row>
    <row r="531" spans="2:11" x14ac:dyDescent="0.25">
      <c r="B531" s="18"/>
      <c r="C531" s="13"/>
      <c r="E531" s="13"/>
      <c r="F531" s="22"/>
      <c r="G531" s="20"/>
      <c r="H531" s="9"/>
      <c r="I531" s="7"/>
      <c r="J531" s="55"/>
      <c r="K531" s="7"/>
    </row>
    <row r="532" spans="2:11" x14ac:dyDescent="0.25">
      <c r="B532" s="18"/>
      <c r="C532" s="13"/>
      <c r="E532" s="13"/>
      <c r="F532" s="22"/>
      <c r="G532" s="20"/>
      <c r="H532" s="9"/>
      <c r="I532" s="7"/>
      <c r="J532" s="55"/>
      <c r="K532" s="7"/>
    </row>
    <row r="533" spans="2:11" x14ac:dyDescent="0.25">
      <c r="B533" s="18"/>
      <c r="C533" s="13"/>
      <c r="E533" s="13"/>
      <c r="F533" s="22"/>
      <c r="G533" s="20"/>
      <c r="H533" s="9"/>
      <c r="I533" s="7"/>
      <c r="J533" s="55"/>
      <c r="K533" s="7"/>
    </row>
    <row r="534" spans="2:11" x14ac:dyDescent="0.25">
      <c r="B534" s="18"/>
      <c r="C534" s="13"/>
      <c r="E534" s="13"/>
      <c r="F534" s="22"/>
      <c r="G534" s="20"/>
      <c r="H534" s="9"/>
      <c r="I534" s="7"/>
      <c r="J534" s="55"/>
      <c r="K534" s="7"/>
    </row>
    <row r="535" spans="2:11" x14ac:dyDescent="0.25">
      <c r="B535" s="18"/>
      <c r="C535" s="13"/>
      <c r="E535" s="13"/>
      <c r="F535" s="22"/>
      <c r="G535" s="20"/>
      <c r="H535" s="9"/>
      <c r="I535" s="7"/>
      <c r="J535" s="55"/>
      <c r="K535" s="7"/>
    </row>
    <row r="536" spans="2:11" x14ac:dyDescent="0.25">
      <c r="B536" s="18"/>
      <c r="C536" s="13"/>
      <c r="E536" s="13"/>
      <c r="F536" s="22"/>
      <c r="G536" s="20"/>
      <c r="H536" s="9"/>
      <c r="I536" s="7"/>
      <c r="J536" s="55"/>
      <c r="K536" s="7"/>
    </row>
    <row r="537" spans="2:11" x14ac:dyDescent="0.25">
      <c r="B537" s="18"/>
      <c r="C537" s="13"/>
      <c r="E537" s="13"/>
      <c r="F537" s="22"/>
      <c r="G537" s="20"/>
      <c r="H537" s="9"/>
      <c r="I537" s="7"/>
      <c r="J537" s="55"/>
      <c r="K537" s="7"/>
    </row>
    <row r="538" spans="2:11" x14ac:dyDescent="0.25">
      <c r="B538" s="18"/>
      <c r="C538" s="13"/>
      <c r="E538" s="13"/>
      <c r="F538" s="22"/>
      <c r="G538" s="20"/>
      <c r="H538" s="9"/>
      <c r="I538" s="7"/>
      <c r="J538" s="55"/>
      <c r="K538" s="7"/>
    </row>
    <row r="539" spans="2:11" x14ac:dyDescent="0.25">
      <c r="B539" s="52"/>
      <c r="C539" s="49"/>
      <c r="E539" s="49"/>
      <c r="F539" s="22"/>
      <c r="G539" s="50"/>
      <c r="H539" s="9"/>
      <c r="I539" s="7"/>
      <c r="J539" s="55"/>
      <c r="K539" s="7"/>
    </row>
    <row r="540" spans="2:11" x14ac:dyDescent="0.25">
      <c r="B540" s="52"/>
      <c r="C540" s="49"/>
      <c r="E540" s="49"/>
      <c r="F540" s="22"/>
      <c r="G540" s="50"/>
      <c r="H540" s="9"/>
      <c r="I540" s="7"/>
      <c r="J540" s="55"/>
      <c r="K540" s="7"/>
    </row>
    <row r="541" spans="2:11" x14ac:dyDescent="0.25">
      <c r="B541" s="52"/>
      <c r="C541" s="49"/>
      <c r="E541" s="49"/>
      <c r="F541" s="22"/>
      <c r="G541" s="50"/>
      <c r="H541" s="9"/>
      <c r="I541" s="7"/>
      <c r="J541" s="55"/>
      <c r="K541" s="7"/>
    </row>
    <row r="542" spans="2:11" x14ac:dyDescent="0.25">
      <c r="B542" s="52"/>
      <c r="C542" s="49"/>
      <c r="E542" s="49"/>
      <c r="F542" s="22"/>
      <c r="G542" s="50"/>
      <c r="H542" s="9"/>
      <c r="I542" s="7"/>
      <c r="J542" s="55"/>
      <c r="K542" s="7"/>
    </row>
    <row r="543" spans="2:11" x14ac:dyDescent="0.25">
      <c r="B543" s="52"/>
      <c r="C543" s="49"/>
      <c r="E543" s="49"/>
      <c r="F543" s="22"/>
      <c r="G543" s="50"/>
      <c r="H543" s="9"/>
      <c r="I543" s="7"/>
      <c r="J543" s="55"/>
      <c r="K543" s="7"/>
    </row>
    <row r="544" spans="2:11" x14ac:dyDescent="0.25">
      <c r="B544" s="52"/>
      <c r="C544" s="49"/>
      <c r="E544" s="49"/>
      <c r="F544" s="22"/>
      <c r="G544" s="50"/>
      <c r="H544" s="9"/>
      <c r="I544" s="7"/>
      <c r="J544" s="55"/>
      <c r="K544" s="7"/>
    </row>
    <row r="545" spans="2:11" x14ac:dyDescent="0.25">
      <c r="B545" s="52"/>
      <c r="C545" s="49"/>
      <c r="E545" s="49"/>
      <c r="F545" s="22"/>
      <c r="G545" s="50"/>
      <c r="H545" s="9"/>
      <c r="I545" s="7"/>
      <c r="J545" s="55"/>
      <c r="K545" s="7"/>
    </row>
    <row r="546" spans="2:11" x14ac:dyDescent="0.25">
      <c r="B546" s="52"/>
      <c r="C546" s="49"/>
      <c r="E546" s="49"/>
      <c r="F546" s="22"/>
      <c r="G546" s="50"/>
      <c r="H546" s="9"/>
      <c r="I546" s="7"/>
      <c r="J546" s="55"/>
      <c r="K546" s="7"/>
    </row>
    <row r="547" spans="2:11" x14ac:dyDescent="0.25">
      <c r="B547" s="52"/>
      <c r="C547" s="49"/>
      <c r="E547" s="49"/>
      <c r="F547" s="22"/>
      <c r="G547" s="50"/>
      <c r="H547" s="9"/>
      <c r="I547" s="7"/>
      <c r="J547" s="55"/>
      <c r="K547" s="7"/>
    </row>
    <row r="548" spans="2:11" x14ac:dyDescent="0.25">
      <c r="B548" s="52"/>
      <c r="C548" s="49"/>
      <c r="E548" s="49"/>
      <c r="F548" s="22"/>
      <c r="G548" s="50"/>
      <c r="H548" s="9"/>
      <c r="I548" s="7"/>
      <c r="J548" s="55"/>
      <c r="K548" s="7"/>
    </row>
    <row r="549" spans="2:11" x14ac:dyDescent="0.25">
      <c r="B549" s="52"/>
      <c r="C549" s="49"/>
      <c r="E549" s="49"/>
      <c r="F549" s="22"/>
      <c r="G549" s="50"/>
      <c r="H549" s="47"/>
      <c r="I549" s="7"/>
      <c r="J549" s="55"/>
      <c r="K549" s="7"/>
    </row>
    <row r="550" spans="2:11" x14ac:dyDescent="0.25">
      <c r="B550" s="51"/>
      <c r="C550" s="58"/>
      <c r="E550" s="57"/>
      <c r="G550" s="59"/>
      <c r="H550" s="56"/>
      <c r="I550" s="7"/>
      <c r="J550" s="55"/>
      <c r="K550" s="7"/>
    </row>
    <row r="551" spans="2:11" x14ac:dyDescent="0.25">
      <c r="B551" s="51"/>
      <c r="C551" s="58"/>
      <c r="E551" s="57"/>
      <c r="G551" s="59"/>
      <c r="H551" s="56"/>
      <c r="I551" s="7"/>
      <c r="J551" s="55"/>
      <c r="K551" s="7"/>
    </row>
    <row r="552" spans="2:11" x14ac:dyDescent="0.25">
      <c r="B552" s="51"/>
      <c r="C552" s="58"/>
      <c r="E552" s="57"/>
      <c r="G552" s="59"/>
      <c r="H552" s="56"/>
      <c r="I552" s="7"/>
      <c r="J552" s="55"/>
      <c r="K552" s="7"/>
    </row>
    <row r="553" spans="2:11" x14ac:dyDescent="0.25">
      <c r="B553" s="51"/>
      <c r="C553" s="58"/>
      <c r="E553" s="57"/>
      <c r="G553" s="59"/>
      <c r="H553" s="56"/>
      <c r="I553" s="7"/>
      <c r="J553" s="55"/>
      <c r="K553" s="7"/>
    </row>
    <row r="554" spans="2:11" x14ac:dyDescent="0.25">
      <c r="B554" s="51"/>
      <c r="C554" s="58"/>
      <c r="E554" s="57"/>
      <c r="G554" s="59"/>
      <c r="H554" s="56"/>
      <c r="I554" s="7"/>
      <c r="J554" s="55"/>
      <c r="K554" s="7"/>
    </row>
    <row r="555" spans="2:11" x14ac:dyDescent="0.25">
      <c r="B555" s="51"/>
      <c r="C555" s="58"/>
      <c r="E555" s="57"/>
      <c r="G555" s="59"/>
      <c r="H555" s="56"/>
      <c r="I555" s="7"/>
      <c r="J555" s="55"/>
      <c r="K555" s="7"/>
    </row>
    <row r="556" spans="2:11" x14ac:dyDescent="0.25">
      <c r="B556" s="51"/>
      <c r="C556" s="58"/>
      <c r="E556" s="57"/>
      <c r="G556" s="59"/>
      <c r="H556" s="56"/>
      <c r="I556" s="7"/>
      <c r="J556" s="55"/>
      <c r="K556" s="7"/>
    </row>
    <row r="557" spans="2:11" x14ac:dyDescent="0.25">
      <c r="B557" s="51"/>
      <c r="C557" s="58"/>
      <c r="E557" s="57"/>
      <c r="G557" s="59"/>
      <c r="H557" s="56"/>
      <c r="I557" s="7"/>
      <c r="J557" s="55"/>
      <c r="K557" s="7"/>
    </row>
    <row r="558" spans="2:11" x14ac:dyDescent="0.25">
      <c r="B558" s="51"/>
      <c r="C558" s="58"/>
      <c r="E558" s="57"/>
      <c r="G558" s="59"/>
      <c r="H558" s="56"/>
      <c r="I558" s="7"/>
      <c r="J558" s="55"/>
      <c r="K558" s="7"/>
    </row>
    <row r="559" spans="2:11" x14ac:dyDescent="0.25">
      <c r="B559" s="51"/>
      <c r="C559" s="58"/>
      <c r="E559" s="57"/>
      <c r="G559" s="59"/>
      <c r="H559" s="56"/>
      <c r="I559" s="7"/>
      <c r="J559" s="55"/>
      <c r="K559" s="7"/>
    </row>
    <row r="560" spans="2:11" x14ac:dyDescent="0.25">
      <c r="B560" s="51"/>
      <c r="C560" s="58"/>
      <c r="E560" s="57"/>
      <c r="G560" s="59"/>
      <c r="H560" s="56"/>
      <c r="I560" s="7"/>
      <c r="J560" s="55"/>
      <c r="K560" s="7"/>
    </row>
    <row r="561" spans="2:11" x14ac:dyDescent="0.25">
      <c r="B561" s="51"/>
      <c r="C561" s="58"/>
      <c r="E561" s="57"/>
      <c r="G561" s="59"/>
      <c r="H561" s="56"/>
      <c r="I561" s="7"/>
      <c r="J561" s="55"/>
      <c r="K561" s="7"/>
    </row>
    <row r="562" spans="2:11" x14ac:dyDescent="0.25">
      <c r="B562" s="51"/>
      <c r="C562" s="58"/>
      <c r="E562" s="57"/>
      <c r="G562" s="59"/>
      <c r="H562" s="56"/>
      <c r="I562" s="7"/>
      <c r="J562" s="55"/>
      <c r="K562" s="7"/>
    </row>
    <row r="563" spans="2:11" x14ac:dyDescent="0.25">
      <c r="B563" s="51"/>
      <c r="C563" s="58"/>
      <c r="E563" s="57"/>
      <c r="G563" s="59"/>
      <c r="H563" s="56"/>
      <c r="I563" s="7"/>
      <c r="J563" s="55"/>
      <c r="K563" s="7"/>
    </row>
    <row r="564" spans="2:11" x14ac:dyDescent="0.25">
      <c r="B564" s="51"/>
      <c r="C564" s="58"/>
      <c r="E564" s="57"/>
      <c r="G564" s="59"/>
      <c r="H564" s="56"/>
      <c r="I564" s="7"/>
      <c r="J564" s="55"/>
      <c r="K564" s="7"/>
    </row>
    <row r="565" spans="2:11" x14ac:dyDescent="0.25">
      <c r="B565" s="51"/>
      <c r="C565" s="58"/>
      <c r="E565" s="57"/>
      <c r="G565" s="59"/>
      <c r="H565" s="56"/>
      <c r="I565" s="7"/>
      <c r="J565" s="55"/>
      <c r="K565" s="7"/>
    </row>
    <row r="566" spans="2:11" x14ac:dyDescent="0.25">
      <c r="B566" s="51"/>
      <c r="C566" s="58"/>
      <c r="E566" s="57"/>
      <c r="G566" s="59"/>
      <c r="H566" s="56"/>
      <c r="I566" s="7"/>
      <c r="J566" s="55"/>
      <c r="K566" s="7"/>
    </row>
    <row r="567" spans="2:11" x14ac:dyDescent="0.25">
      <c r="B567" s="51"/>
      <c r="C567" s="58"/>
      <c r="E567" s="57"/>
      <c r="G567" s="59"/>
      <c r="H567" s="56"/>
      <c r="I567" s="7"/>
      <c r="J567" s="55"/>
      <c r="K567" s="7"/>
    </row>
    <row r="568" spans="2:11" x14ac:dyDescent="0.25">
      <c r="B568" s="51"/>
      <c r="C568" s="58"/>
      <c r="E568" s="57"/>
      <c r="G568" s="59"/>
      <c r="H568" s="56"/>
      <c r="I568" s="7"/>
      <c r="J568" s="55"/>
      <c r="K568" s="7"/>
    </row>
    <row r="569" spans="2:11" x14ac:dyDescent="0.25">
      <c r="B569" s="51"/>
      <c r="C569" s="58"/>
      <c r="E569" s="57"/>
      <c r="G569" s="59"/>
      <c r="H569" s="56"/>
      <c r="I569" s="7"/>
      <c r="J569" s="55"/>
      <c r="K569" s="7"/>
    </row>
    <row r="570" spans="2:11" x14ac:dyDescent="0.25">
      <c r="B570" s="51"/>
      <c r="C570" s="58"/>
      <c r="E570" s="57"/>
      <c r="G570" s="59"/>
      <c r="H570" s="56"/>
      <c r="I570" s="7"/>
      <c r="J570" s="55"/>
      <c r="K570" s="7"/>
    </row>
    <row r="571" spans="2:11" x14ac:dyDescent="0.25">
      <c r="B571" s="51"/>
      <c r="C571" s="58"/>
      <c r="E571" s="57"/>
      <c r="G571" s="59"/>
      <c r="H571" s="56"/>
      <c r="I571" s="7"/>
      <c r="J571" s="55"/>
      <c r="K571" s="7"/>
    </row>
    <row r="572" spans="2:11" x14ac:dyDescent="0.25">
      <c r="B572" s="51"/>
      <c r="C572" s="58"/>
      <c r="E572" s="57"/>
      <c r="G572" s="59"/>
      <c r="H572" s="56"/>
      <c r="I572" s="7"/>
      <c r="J572" s="55"/>
      <c r="K572" s="7"/>
    </row>
    <row r="573" spans="2:11" x14ac:dyDescent="0.25">
      <c r="B573" s="51"/>
      <c r="C573" s="58"/>
      <c r="E573" s="57"/>
      <c r="G573" s="59"/>
      <c r="H573" s="56"/>
      <c r="I573" s="7"/>
      <c r="J573" s="55"/>
      <c r="K573" s="7"/>
    </row>
    <row r="574" spans="2:11" x14ac:dyDescent="0.25">
      <c r="B574" s="51"/>
      <c r="C574" s="58"/>
      <c r="E574" s="57"/>
      <c r="G574" s="59"/>
      <c r="H574" s="56"/>
      <c r="I574" s="7"/>
      <c r="J574" s="55"/>
      <c r="K574" s="7"/>
    </row>
    <row r="575" spans="2:11" x14ac:dyDescent="0.25">
      <c r="B575" s="51"/>
      <c r="C575" s="58"/>
      <c r="E575" s="57"/>
      <c r="G575" s="59"/>
      <c r="H575" s="56"/>
      <c r="I575" s="7"/>
      <c r="J575" s="55"/>
      <c r="K575" s="7"/>
    </row>
    <row r="576" spans="2:11" x14ac:dyDescent="0.25">
      <c r="B576" s="51"/>
      <c r="C576" s="58"/>
      <c r="E576" s="57"/>
      <c r="G576" s="59"/>
      <c r="H576" s="56"/>
      <c r="I576" s="7"/>
      <c r="J576" s="55"/>
      <c r="K576" s="7"/>
    </row>
    <row r="577" spans="2:11" x14ac:dyDescent="0.25">
      <c r="B577" s="51"/>
      <c r="C577" s="58"/>
      <c r="E577" s="57"/>
      <c r="G577" s="59"/>
      <c r="H577" s="56"/>
      <c r="I577" s="7"/>
      <c r="J577" s="55"/>
      <c r="K577" s="7"/>
    </row>
    <row r="578" spans="2:11" x14ac:dyDescent="0.25">
      <c r="B578" s="51"/>
      <c r="C578" s="58"/>
      <c r="E578" s="57"/>
      <c r="G578" s="59"/>
      <c r="H578" s="56"/>
      <c r="I578" s="7"/>
      <c r="J578" s="55"/>
      <c r="K578" s="7"/>
    </row>
    <row r="579" spans="2:11" x14ac:dyDescent="0.25">
      <c r="B579" s="51"/>
      <c r="C579" s="58"/>
      <c r="E579" s="57"/>
      <c r="G579" s="59"/>
      <c r="H579" s="56"/>
      <c r="I579" s="7"/>
      <c r="J579" s="55"/>
      <c r="K579" s="7"/>
    </row>
    <row r="580" spans="2:11" x14ac:dyDescent="0.25">
      <c r="B580" s="51"/>
      <c r="C580" s="58"/>
      <c r="E580" s="57"/>
      <c r="G580" s="59"/>
      <c r="H580" s="56"/>
      <c r="I580" s="7"/>
      <c r="J580" s="55"/>
      <c r="K580" s="7"/>
    </row>
    <row r="581" spans="2:11" x14ac:dyDescent="0.25">
      <c r="B581" s="51"/>
      <c r="C581" s="58"/>
      <c r="E581" s="57"/>
      <c r="G581" s="59"/>
      <c r="H581" s="56"/>
      <c r="I581" s="7"/>
      <c r="J581" s="55"/>
      <c r="K581" s="7"/>
    </row>
    <row r="582" spans="2:11" x14ac:dyDescent="0.25">
      <c r="B582" s="51"/>
      <c r="C582" s="58"/>
      <c r="E582" s="57"/>
      <c r="G582" s="59"/>
      <c r="H582" s="56"/>
      <c r="I582" s="7"/>
      <c r="J582" s="55"/>
      <c r="K582" s="7"/>
    </row>
    <row r="583" spans="2:11" x14ac:dyDescent="0.25">
      <c r="B583" s="51"/>
      <c r="C583" s="58"/>
      <c r="E583" s="57"/>
      <c r="G583" s="59"/>
      <c r="H583" s="56"/>
      <c r="I583" s="7"/>
      <c r="J583" s="55"/>
      <c r="K583" s="7"/>
    </row>
    <row r="584" spans="2:11" x14ac:dyDescent="0.25">
      <c r="B584" s="51"/>
      <c r="C584" s="58"/>
      <c r="E584" s="57"/>
      <c r="G584" s="59"/>
      <c r="H584" s="56"/>
      <c r="I584" s="7"/>
      <c r="J584" s="55"/>
      <c r="K584" s="7"/>
    </row>
    <row r="585" spans="2:11" x14ac:dyDescent="0.25">
      <c r="B585" s="51"/>
      <c r="C585" s="58"/>
      <c r="E585" s="57"/>
      <c r="G585" s="59"/>
      <c r="H585" s="56"/>
      <c r="I585" s="7"/>
      <c r="J585" s="55"/>
      <c r="K585" s="7"/>
    </row>
    <row r="586" spans="2:11" x14ac:dyDescent="0.25">
      <c r="B586" s="51"/>
      <c r="C586" s="58"/>
      <c r="E586" s="57"/>
      <c r="G586" s="59"/>
      <c r="H586" s="56"/>
      <c r="I586" s="7"/>
      <c r="J586" s="55"/>
      <c r="K586" s="7"/>
    </row>
    <row r="587" spans="2:11" x14ac:dyDescent="0.25">
      <c r="B587" s="51"/>
      <c r="C587" s="58"/>
      <c r="E587" s="57"/>
      <c r="G587" s="59"/>
      <c r="H587" s="56"/>
      <c r="I587" s="7"/>
      <c r="J587" s="55"/>
      <c r="K587" s="7"/>
    </row>
    <row r="588" spans="2:11" x14ac:dyDescent="0.25">
      <c r="B588" s="51"/>
      <c r="C588" s="58"/>
      <c r="E588" s="57"/>
      <c r="G588" s="59"/>
      <c r="H588" s="56"/>
      <c r="I588" s="7"/>
      <c r="J588" s="55"/>
      <c r="K588" s="7"/>
    </row>
    <row r="589" spans="2:11" x14ac:dyDescent="0.25">
      <c r="B589" s="51"/>
      <c r="C589" s="58"/>
      <c r="E589" s="57"/>
      <c r="G589" s="59"/>
      <c r="H589" s="56"/>
      <c r="I589" s="7"/>
      <c r="J589" s="55"/>
      <c r="K589" s="7"/>
    </row>
    <row r="590" spans="2:11" x14ac:dyDescent="0.25">
      <c r="B590" s="51"/>
      <c r="C590" s="58"/>
      <c r="E590" s="57"/>
      <c r="G590" s="59"/>
      <c r="H590" s="56"/>
      <c r="I590" s="7"/>
      <c r="J590" s="55"/>
      <c r="K590" s="7"/>
    </row>
    <row r="591" spans="2:11" x14ac:dyDescent="0.25">
      <c r="B591" s="51"/>
      <c r="C591" s="58"/>
      <c r="E591" s="57"/>
      <c r="G591" s="59"/>
      <c r="H591" s="56"/>
      <c r="I591" s="7"/>
      <c r="J591" s="55"/>
      <c r="K591" s="7"/>
    </row>
    <row r="592" spans="2:11" x14ac:dyDescent="0.25">
      <c r="B592" s="51"/>
      <c r="C592" s="58"/>
      <c r="E592" s="57"/>
      <c r="G592" s="59"/>
      <c r="H592" s="56"/>
      <c r="I592" s="7"/>
      <c r="J592" s="55"/>
      <c r="K592" s="7"/>
    </row>
    <row r="593" spans="2:11" x14ac:dyDescent="0.25">
      <c r="B593" s="51"/>
      <c r="C593" s="58"/>
      <c r="E593" s="57"/>
      <c r="G593" s="59"/>
      <c r="H593" s="56"/>
      <c r="I593" s="7"/>
      <c r="J593" s="55"/>
      <c r="K593" s="7"/>
    </row>
    <row r="594" spans="2:11" x14ac:dyDescent="0.25">
      <c r="B594" s="51"/>
      <c r="C594" s="58"/>
      <c r="E594" s="57"/>
      <c r="G594" s="59"/>
      <c r="H594" s="56"/>
      <c r="I594" s="7"/>
      <c r="J594" s="55"/>
      <c r="K594" s="7"/>
    </row>
    <row r="595" spans="2:11" x14ac:dyDescent="0.25">
      <c r="B595" s="51"/>
      <c r="C595" s="58"/>
      <c r="E595" s="57"/>
      <c r="G595" s="59"/>
      <c r="H595" s="56"/>
      <c r="I595" s="55"/>
      <c r="J595" s="55"/>
      <c r="K595" s="55"/>
    </row>
    <row r="596" spans="2:11" x14ac:dyDescent="0.25">
      <c r="B596" s="51"/>
      <c r="C596" s="58"/>
      <c r="E596" s="57"/>
      <c r="G596" s="59"/>
      <c r="H596" s="56"/>
      <c r="I596" s="55"/>
      <c r="J596" s="55"/>
      <c r="K596" s="55"/>
    </row>
    <row r="597" spans="2:11" x14ac:dyDescent="0.25">
      <c r="B597" s="51"/>
      <c r="C597" s="58"/>
      <c r="E597" s="57"/>
      <c r="G597" s="59"/>
      <c r="H597" s="56"/>
      <c r="I597" s="55"/>
      <c r="J597" s="55"/>
      <c r="K597" s="55"/>
    </row>
    <row r="598" spans="2:11" x14ac:dyDescent="0.25">
      <c r="B598" s="51"/>
      <c r="C598" s="58"/>
      <c r="E598" s="57"/>
      <c r="G598" s="59"/>
      <c r="H598" s="56"/>
      <c r="I598" s="55"/>
      <c r="J598" s="55"/>
      <c r="K598" s="55"/>
    </row>
    <row r="599" spans="2:11" x14ac:dyDescent="0.25">
      <c r="B599" s="51"/>
      <c r="C599" s="58"/>
      <c r="E599" s="57"/>
      <c r="G599" s="59"/>
      <c r="H599" s="56"/>
      <c r="I599" s="55"/>
      <c r="J599" s="55"/>
      <c r="K599" s="55"/>
    </row>
    <row r="600" spans="2:11" x14ac:dyDescent="0.25">
      <c r="B600" s="51"/>
      <c r="C600" s="58"/>
      <c r="E600" s="57"/>
      <c r="G600" s="59"/>
      <c r="H600" s="56"/>
      <c r="I600" s="55"/>
      <c r="J600" s="55"/>
      <c r="K600" s="55"/>
    </row>
    <row r="601" spans="2:11" x14ac:dyDescent="0.25">
      <c r="B601" s="51"/>
      <c r="C601" s="58"/>
      <c r="E601" s="57"/>
      <c r="G601" s="59"/>
      <c r="H601" s="56"/>
      <c r="I601" s="55"/>
      <c r="J601" s="55"/>
      <c r="K601" s="55"/>
    </row>
    <row r="602" spans="2:11" x14ac:dyDescent="0.25">
      <c r="B602" s="51"/>
      <c r="C602" s="58"/>
      <c r="E602" s="57"/>
      <c r="G602" s="59"/>
      <c r="H602" s="56"/>
      <c r="I602" s="55"/>
      <c r="J602" s="55"/>
      <c r="K602" s="55"/>
    </row>
    <row r="603" spans="2:11" x14ac:dyDescent="0.25">
      <c r="B603" s="51"/>
      <c r="C603" s="58"/>
      <c r="E603" s="57"/>
      <c r="G603" s="59"/>
      <c r="H603" s="56"/>
      <c r="I603" s="55"/>
      <c r="J603" s="55"/>
      <c r="K603" s="55"/>
    </row>
    <row r="604" spans="2:11" x14ac:dyDescent="0.25">
      <c r="B604" s="51"/>
      <c r="C604" s="58"/>
      <c r="E604" s="57"/>
      <c r="G604" s="59"/>
      <c r="H604" s="56"/>
      <c r="I604" s="55"/>
      <c r="J604" s="55"/>
      <c r="K604" s="55"/>
    </row>
    <row r="605" spans="2:11" x14ac:dyDescent="0.25">
      <c r="B605" s="51"/>
      <c r="C605" s="58"/>
      <c r="E605" s="57"/>
      <c r="G605" s="59"/>
      <c r="H605" s="56"/>
      <c r="I605" s="55"/>
      <c r="J605" s="55"/>
      <c r="K605" s="55"/>
    </row>
    <row r="606" spans="2:11" x14ac:dyDescent="0.25">
      <c r="B606" s="51"/>
      <c r="C606" s="58"/>
      <c r="E606" s="57"/>
      <c r="G606" s="59"/>
      <c r="H606" s="56"/>
      <c r="I606" s="55"/>
      <c r="J606" s="55"/>
      <c r="K606" s="55"/>
    </row>
    <row r="607" spans="2:11" x14ac:dyDescent="0.25">
      <c r="B607" s="51"/>
      <c r="C607" s="58"/>
      <c r="E607" s="57"/>
      <c r="G607" s="59"/>
      <c r="H607" s="56"/>
      <c r="I607" s="55"/>
      <c r="J607" s="55"/>
      <c r="K607" s="55"/>
    </row>
    <row r="608" spans="2:11" x14ac:dyDescent="0.25">
      <c r="B608" s="51"/>
      <c r="C608" s="58"/>
      <c r="E608" s="57"/>
      <c r="G608" s="59"/>
      <c r="H608" s="56"/>
      <c r="I608" s="55"/>
      <c r="J608" s="55"/>
      <c r="K608" s="55"/>
    </row>
    <row r="609" spans="2:3" x14ac:dyDescent="0.25">
      <c r="B609" s="51"/>
      <c r="C609" s="58"/>
    </row>
    <row r="610" spans="2:3" x14ac:dyDescent="0.25">
      <c r="B610" s="51"/>
      <c r="C610" s="58"/>
    </row>
    <row r="611" spans="2:3" x14ac:dyDescent="0.25">
      <c r="B611" s="51"/>
      <c r="C611" s="58"/>
    </row>
    <row r="612" spans="2:3" x14ac:dyDescent="0.25">
      <c r="B612" s="51"/>
      <c r="C612" s="58"/>
    </row>
    <row r="613" spans="2:3" x14ac:dyDescent="0.25">
      <c r="B613" s="51"/>
      <c r="C613" s="58"/>
    </row>
    <row r="614" spans="2:3" x14ac:dyDescent="0.25">
      <c r="B614" s="51"/>
      <c r="C614" s="58"/>
    </row>
    <row r="615" spans="2:3" x14ac:dyDescent="0.25">
      <c r="B615" s="51"/>
      <c r="C615" s="58"/>
    </row>
    <row r="616" spans="2:3" x14ac:dyDescent="0.25">
      <c r="B616" s="51"/>
      <c r="C616" s="58"/>
    </row>
    <row r="617" spans="2:3" x14ac:dyDescent="0.25">
      <c r="B617" s="51"/>
      <c r="C617" s="58"/>
    </row>
    <row r="618" spans="2:3" x14ac:dyDescent="0.25">
      <c r="B618" s="51"/>
      <c r="C618" s="58"/>
    </row>
    <row r="619" spans="2:3" x14ac:dyDescent="0.25">
      <c r="B619" s="51"/>
      <c r="C619" s="58"/>
    </row>
    <row r="620" spans="2:3" x14ac:dyDescent="0.25">
      <c r="B620" s="51"/>
      <c r="C620" s="58"/>
    </row>
    <row r="621" spans="2:3" x14ac:dyDescent="0.25">
      <c r="B621" s="51"/>
      <c r="C621" s="58"/>
    </row>
    <row r="622" spans="2:3" x14ac:dyDescent="0.25">
      <c r="B622" s="51"/>
      <c r="C622" s="58"/>
    </row>
    <row r="623" spans="2:3" x14ac:dyDescent="0.25">
      <c r="B623" s="51"/>
      <c r="C623" s="58"/>
    </row>
    <row r="624" spans="2:3" x14ac:dyDescent="0.25">
      <c r="B624" s="51"/>
      <c r="C624" s="58"/>
    </row>
    <row r="625" spans="2:3" x14ac:dyDescent="0.25">
      <c r="B625" s="51"/>
      <c r="C625" s="58"/>
    </row>
    <row r="626" spans="2:3" x14ac:dyDescent="0.25">
      <c r="B626" s="51"/>
      <c r="C626" s="58"/>
    </row>
    <row r="627" spans="2:3" x14ac:dyDescent="0.25">
      <c r="B627" s="51"/>
      <c r="C627" s="58"/>
    </row>
    <row r="628" spans="2:3" x14ac:dyDescent="0.25">
      <c r="B628" s="51"/>
      <c r="C628" s="58"/>
    </row>
    <row r="629" spans="2:3" x14ac:dyDescent="0.25">
      <c r="B629" s="51"/>
      <c r="C629" s="58"/>
    </row>
    <row r="630" spans="2:3" x14ac:dyDescent="0.25">
      <c r="B630" s="51"/>
      <c r="C630" s="58"/>
    </row>
    <row r="631" spans="2:3" x14ac:dyDescent="0.25">
      <c r="B631" s="51"/>
      <c r="C631" s="58"/>
    </row>
    <row r="632" spans="2:3" x14ac:dyDescent="0.25">
      <c r="B632" s="51"/>
      <c r="C632" s="58"/>
    </row>
    <row r="633" spans="2:3" x14ac:dyDescent="0.25">
      <c r="B633" s="51"/>
      <c r="C633" s="58"/>
    </row>
    <row r="634" spans="2:3" x14ac:dyDescent="0.25">
      <c r="B634" s="51"/>
      <c r="C634" s="58"/>
    </row>
    <row r="635" spans="2:3" x14ac:dyDescent="0.25">
      <c r="B635" s="51"/>
      <c r="C635" s="58"/>
    </row>
    <row r="636" spans="2:3" x14ac:dyDescent="0.25">
      <c r="B636" s="51"/>
      <c r="C636" s="58"/>
    </row>
    <row r="637" spans="2:3" x14ac:dyDescent="0.25">
      <c r="B637" s="51"/>
      <c r="C637" s="58"/>
    </row>
    <row r="638" spans="2:3" x14ac:dyDescent="0.25">
      <c r="B638" s="51"/>
      <c r="C638" s="58"/>
    </row>
    <row r="639" spans="2:3" x14ac:dyDescent="0.25">
      <c r="B639" s="51"/>
      <c r="C639" s="58"/>
    </row>
    <row r="640" spans="2:3" x14ac:dyDescent="0.25">
      <c r="B640" s="51"/>
      <c r="C640" s="58"/>
    </row>
    <row r="641" spans="2:3" x14ac:dyDescent="0.25">
      <c r="B641" s="51"/>
      <c r="C641" s="58"/>
    </row>
    <row r="642" spans="2:3" x14ac:dyDescent="0.25">
      <c r="B642" s="51"/>
      <c r="C642" s="58"/>
    </row>
    <row r="643" spans="2:3" x14ac:dyDescent="0.25">
      <c r="B643" s="51"/>
      <c r="C643" s="58"/>
    </row>
    <row r="644" spans="2:3" x14ac:dyDescent="0.25">
      <c r="B644" s="51"/>
      <c r="C644" s="58"/>
    </row>
    <row r="645" spans="2:3" x14ac:dyDescent="0.25">
      <c r="B645" s="51"/>
      <c r="C645" s="58"/>
    </row>
    <row r="646" spans="2:3" x14ac:dyDescent="0.25">
      <c r="B646" s="51"/>
      <c r="C646" s="58"/>
    </row>
    <row r="647" spans="2:3" x14ac:dyDescent="0.25">
      <c r="B647" s="51"/>
      <c r="C647" s="58"/>
    </row>
    <row r="648" spans="2:3" x14ac:dyDescent="0.25">
      <c r="B648" s="51"/>
      <c r="C648" s="58"/>
    </row>
    <row r="649" spans="2:3" x14ac:dyDescent="0.25">
      <c r="B649" s="51"/>
      <c r="C649" s="58"/>
    </row>
    <row r="650" spans="2:3" x14ac:dyDescent="0.25">
      <c r="B650" s="51"/>
      <c r="C650" s="58"/>
    </row>
    <row r="651" spans="2:3" x14ac:dyDescent="0.25">
      <c r="B651" s="51"/>
      <c r="C651" s="58"/>
    </row>
    <row r="652" spans="2:3" x14ac:dyDescent="0.25">
      <c r="B652" s="51"/>
      <c r="C652" s="58"/>
    </row>
    <row r="653" spans="2:3" x14ac:dyDescent="0.25">
      <c r="B653" s="51"/>
      <c r="C653" s="58"/>
    </row>
    <row r="654" spans="2:3" x14ac:dyDescent="0.25">
      <c r="B654" s="51"/>
      <c r="C654" s="58"/>
    </row>
    <row r="655" spans="2:3" x14ac:dyDescent="0.25">
      <c r="B655" s="51"/>
      <c r="C655" s="58"/>
    </row>
    <row r="656" spans="2:3" x14ac:dyDescent="0.25">
      <c r="B656" s="51"/>
      <c r="C656" s="58"/>
    </row>
    <row r="657" spans="2:3" x14ac:dyDescent="0.25">
      <c r="B657" s="51"/>
      <c r="C657" s="58"/>
    </row>
    <row r="658" spans="2:3" x14ac:dyDescent="0.25">
      <c r="B658" s="51"/>
      <c r="C658" s="58"/>
    </row>
    <row r="659" spans="2:3" x14ac:dyDescent="0.25">
      <c r="B659" s="51"/>
      <c r="C659" s="58"/>
    </row>
    <row r="660" spans="2:3" x14ac:dyDescent="0.25">
      <c r="B660" s="51"/>
      <c r="C660" s="58"/>
    </row>
    <row r="661" spans="2:3" x14ac:dyDescent="0.25">
      <c r="B661" s="51"/>
      <c r="C661" s="58"/>
    </row>
    <row r="662" spans="2:3" x14ac:dyDescent="0.25">
      <c r="B662" s="51"/>
      <c r="C662" s="58"/>
    </row>
    <row r="663" spans="2:3" x14ac:dyDescent="0.25">
      <c r="B663" s="51"/>
      <c r="C663" s="58"/>
    </row>
    <row r="664" spans="2:3" x14ac:dyDescent="0.25">
      <c r="B664" s="51"/>
      <c r="C664" s="58"/>
    </row>
    <row r="665" spans="2:3" x14ac:dyDescent="0.25">
      <c r="B665" s="51"/>
      <c r="C665" s="58"/>
    </row>
    <row r="666" spans="2:3" x14ac:dyDescent="0.25">
      <c r="B666" s="51"/>
      <c r="C666" s="58"/>
    </row>
    <row r="667" spans="2:3" x14ac:dyDescent="0.25">
      <c r="B667" s="51"/>
      <c r="C667" s="58"/>
    </row>
    <row r="668" spans="2:3" x14ac:dyDescent="0.25">
      <c r="B668" s="51"/>
      <c r="C668" s="58"/>
    </row>
    <row r="669" spans="2:3" x14ac:dyDescent="0.25">
      <c r="B669" s="51"/>
      <c r="C669" s="58"/>
    </row>
    <row r="670" spans="2:3" x14ac:dyDescent="0.25">
      <c r="B670" s="51"/>
      <c r="C670" s="58"/>
    </row>
    <row r="671" spans="2:3" x14ac:dyDescent="0.25">
      <c r="B671" s="51"/>
      <c r="C671" s="58"/>
    </row>
    <row r="672" spans="2:3" x14ac:dyDescent="0.25">
      <c r="B672" s="51"/>
      <c r="C672" s="58"/>
    </row>
    <row r="673" spans="2:3" x14ac:dyDescent="0.25">
      <c r="B673" s="51"/>
      <c r="C673" s="58"/>
    </row>
    <row r="674" spans="2:3" x14ac:dyDescent="0.25">
      <c r="B674" s="51"/>
      <c r="C674" s="58"/>
    </row>
    <row r="675" spans="2:3" x14ac:dyDescent="0.25">
      <c r="B675" s="51"/>
      <c r="C675" s="58"/>
    </row>
    <row r="676" spans="2:3" x14ac:dyDescent="0.25">
      <c r="B676" s="51"/>
      <c r="C676" s="58"/>
    </row>
    <row r="677" spans="2:3" x14ac:dyDescent="0.25">
      <c r="B677" s="51"/>
      <c r="C677" s="58"/>
    </row>
    <row r="678" spans="2:3" x14ac:dyDescent="0.25">
      <c r="B678" s="51"/>
      <c r="C678" s="58"/>
    </row>
    <row r="679" spans="2:3" x14ac:dyDescent="0.25">
      <c r="B679" s="51"/>
      <c r="C679" s="58"/>
    </row>
    <row r="680" spans="2:3" x14ac:dyDescent="0.25">
      <c r="B680" s="51"/>
      <c r="C680" s="58"/>
    </row>
    <row r="681" spans="2:3" x14ac:dyDescent="0.25">
      <c r="B681" s="51"/>
      <c r="C681" s="58"/>
    </row>
    <row r="682" spans="2:3" x14ac:dyDescent="0.25">
      <c r="B682" s="51"/>
      <c r="C682" s="58"/>
    </row>
    <row r="683" spans="2:3" x14ac:dyDescent="0.25">
      <c r="B683" s="51"/>
      <c r="C683" s="58"/>
    </row>
    <row r="684" spans="2:3" x14ac:dyDescent="0.25">
      <c r="B684" s="51"/>
      <c r="C684" s="58"/>
    </row>
    <row r="685" spans="2:3" x14ac:dyDescent="0.25">
      <c r="B685" s="51"/>
      <c r="C685" s="58"/>
    </row>
    <row r="686" spans="2:3" x14ac:dyDescent="0.25">
      <c r="B686" s="51"/>
      <c r="C686" s="58"/>
    </row>
    <row r="687" spans="2:3" x14ac:dyDescent="0.25">
      <c r="B687" s="51"/>
      <c r="C687" s="58"/>
    </row>
    <row r="688" spans="2:3" x14ac:dyDescent="0.25">
      <c r="B688" s="51"/>
      <c r="C688" s="58"/>
    </row>
    <row r="689" spans="2:3" x14ac:dyDescent="0.25">
      <c r="B689" s="51"/>
      <c r="C689" s="58"/>
    </row>
    <row r="690" spans="2:3" x14ac:dyDescent="0.25">
      <c r="B690" s="51"/>
      <c r="C690" s="58"/>
    </row>
    <row r="691" spans="2:3" x14ac:dyDescent="0.25">
      <c r="B691" s="51"/>
      <c r="C691" s="58"/>
    </row>
    <row r="692" spans="2:3" x14ac:dyDescent="0.25">
      <c r="B692" s="51"/>
      <c r="C692" s="58"/>
    </row>
    <row r="693" spans="2:3" x14ac:dyDescent="0.25">
      <c r="B693" s="51"/>
      <c r="C693" s="58"/>
    </row>
    <row r="694" spans="2:3" x14ac:dyDescent="0.25">
      <c r="B694" s="51"/>
      <c r="C694" s="58"/>
    </row>
    <row r="695" spans="2:3" x14ac:dyDescent="0.25">
      <c r="B695" s="51"/>
      <c r="C695" s="58"/>
    </row>
    <row r="696" spans="2:3" x14ac:dyDescent="0.25">
      <c r="B696" s="51"/>
      <c r="C696" s="58"/>
    </row>
    <row r="697" spans="2:3" x14ac:dyDescent="0.25">
      <c r="B697" s="51"/>
      <c r="C697" s="58"/>
    </row>
    <row r="698" spans="2:3" x14ac:dyDescent="0.25">
      <c r="B698" s="51"/>
      <c r="C698" s="58"/>
    </row>
    <row r="699" spans="2:3" x14ac:dyDescent="0.25">
      <c r="B699" s="51"/>
      <c r="C699" s="58"/>
    </row>
    <row r="700" spans="2:3" x14ac:dyDescent="0.25">
      <c r="B700" s="51"/>
      <c r="C700" s="58"/>
    </row>
    <row r="701" spans="2:3" x14ac:dyDescent="0.25">
      <c r="B701" s="51"/>
      <c r="C701" s="58"/>
    </row>
    <row r="702" spans="2:3" x14ac:dyDescent="0.25">
      <c r="B702" s="51"/>
      <c r="C702" s="58"/>
    </row>
    <row r="703" spans="2:3" x14ac:dyDescent="0.25">
      <c r="B703" s="51"/>
      <c r="C703" s="58"/>
    </row>
    <row r="704" spans="2:3" x14ac:dyDescent="0.25">
      <c r="B704" s="51"/>
      <c r="C704" s="58"/>
    </row>
    <row r="705" spans="2:3" x14ac:dyDescent="0.25">
      <c r="B705" s="51"/>
      <c r="C705" s="58"/>
    </row>
    <row r="706" spans="2:3" x14ac:dyDescent="0.25">
      <c r="B706" s="51"/>
      <c r="C706" s="58"/>
    </row>
    <row r="707" spans="2:3" x14ac:dyDescent="0.25">
      <c r="B707" s="51"/>
      <c r="C707" s="58"/>
    </row>
    <row r="708" spans="2:3" x14ac:dyDescent="0.25">
      <c r="B708" s="51"/>
      <c r="C708" s="58"/>
    </row>
    <row r="709" spans="2:3" x14ac:dyDescent="0.25">
      <c r="B709" s="51"/>
      <c r="C709" s="58"/>
    </row>
    <row r="710" spans="2:3" x14ac:dyDescent="0.25">
      <c r="B710" s="51"/>
      <c r="C710" s="58"/>
    </row>
    <row r="711" spans="2:3" x14ac:dyDescent="0.25">
      <c r="B711" s="51"/>
      <c r="C711" s="58"/>
    </row>
    <row r="712" spans="2:3" x14ac:dyDescent="0.25">
      <c r="B712" s="51"/>
      <c r="C712" s="58"/>
    </row>
    <row r="713" spans="2:3" x14ac:dyDescent="0.25">
      <c r="B713" s="51"/>
      <c r="C713" s="58"/>
    </row>
    <row r="714" spans="2:3" x14ac:dyDescent="0.25">
      <c r="B714" s="51"/>
      <c r="C714" s="58"/>
    </row>
    <row r="715" spans="2:3" x14ac:dyDescent="0.25">
      <c r="B715" s="51"/>
      <c r="C715" s="58"/>
    </row>
    <row r="716" spans="2:3" x14ac:dyDescent="0.25">
      <c r="B716" s="51"/>
      <c r="C716" s="58"/>
    </row>
    <row r="717" spans="2:3" x14ac:dyDescent="0.25">
      <c r="B717" s="51"/>
      <c r="C717" s="58"/>
    </row>
    <row r="718" spans="2:3" x14ac:dyDescent="0.25">
      <c r="B718" s="51"/>
      <c r="C718" s="58"/>
    </row>
    <row r="719" spans="2:3" x14ac:dyDescent="0.25">
      <c r="B719" s="51"/>
      <c r="C719" s="58"/>
    </row>
    <row r="720" spans="2:3" x14ac:dyDescent="0.25">
      <c r="B720" s="51"/>
      <c r="C720" s="58"/>
    </row>
    <row r="721" spans="2:3" x14ac:dyDescent="0.25">
      <c r="B721" s="51"/>
      <c r="C721" s="58"/>
    </row>
    <row r="722" spans="2:3" x14ac:dyDescent="0.25">
      <c r="B722" s="51"/>
      <c r="C722" s="58"/>
    </row>
    <row r="723" spans="2:3" x14ac:dyDescent="0.25">
      <c r="B723" s="51"/>
      <c r="C723" s="58"/>
    </row>
    <row r="724" spans="2:3" x14ac:dyDescent="0.25">
      <c r="B724" s="51"/>
      <c r="C724" s="58"/>
    </row>
    <row r="725" spans="2:3" x14ac:dyDescent="0.25">
      <c r="B725" s="51"/>
      <c r="C725" s="58"/>
    </row>
    <row r="726" spans="2:3" x14ac:dyDescent="0.25">
      <c r="B726" s="51"/>
      <c r="C726" s="58"/>
    </row>
    <row r="727" spans="2:3" x14ac:dyDescent="0.25">
      <c r="B727" s="51"/>
      <c r="C727" s="58"/>
    </row>
    <row r="728" spans="2:3" x14ac:dyDescent="0.25">
      <c r="B728" s="51"/>
      <c r="C728" s="58"/>
    </row>
    <row r="729" spans="2:3" x14ac:dyDescent="0.25">
      <c r="B729" s="51"/>
      <c r="C729" s="58"/>
    </row>
    <row r="730" spans="2:3" x14ac:dyDescent="0.25">
      <c r="B730" s="51"/>
      <c r="C730" s="58"/>
    </row>
    <row r="731" spans="2:3" x14ac:dyDescent="0.25">
      <c r="B731" s="51"/>
      <c r="C731" s="58"/>
    </row>
    <row r="732" spans="2:3" x14ac:dyDescent="0.25">
      <c r="B732" s="51"/>
      <c r="C732" s="58"/>
    </row>
    <row r="733" spans="2:3" x14ac:dyDescent="0.25">
      <c r="B733" s="51"/>
      <c r="C733" s="58"/>
    </row>
    <row r="734" spans="2:3" x14ac:dyDescent="0.25">
      <c r="B734" s="51"/>
      <c r="C734" s="58"/>
    </row>
    <row r="735" spans="2:3" x14ac:dyDescent="0.25">
      <c r="B735" s="51"/>
      <c r="C735" s="58"/>
    </row>
    <row r="736" spans="2:3" x14ac:dyDescent="0.25">
      <c r="B736" s="51"/>
      <c r="C736" s="58"/>
    </row>
    <row r="737" spans="2:3" x14ac:dyDescent="0.25">
      <c r="B737" s="51"/>
      <c r="C737" s="58"/>
    </row>
    <row r="738" spans="2:3" x14ac:dyDescent="0.25">
      <c r="B738" s="51"/>
      <c r="C738" s="58"/>
    </row>
    <row r="739" spans="2:3" x14ac:dyDescent="0.25">
      <c r="B739" s="51"/>
      <c r="C739" s="58"/>
    </row>
    <row r="740" spans="2:3" x14ac:dyDescent="0.25">
      <c r="B740" s="51"/>
      <c r="C740" s="58"/>
    </row>
    <row r="741" spans="2:3" x14ac:dyDescent="0.25">
      <c r="B741" s="51"/>
      <c r="C741" s="58"/>
    </row>
    <row r="742" spans="2:3" x14ac:dyDescent="0.25">
      <c r="B742" s="51"/>
      <c r="C742" s="58"/>
    </row>
    <row r="743" spans="2:3" x14ac:dyDescent="0.25">
      <c r="B743" s="51"/>
      <c r="C743" s="58"/>
    </row>
    <row r="744" spans="2:3" x14ac:dyDescent="0.25">
      <c r="B744" s="51"/>
      <c r="C744" s="58"/>
    </row>
    <row r="745" spans="2:3" x14ac:dyDescent="0.25">
      <c r="B745" s="51"/>
      <c r="C745" s="58"/>
    </row>
    <row r="746" spans="2:3" x14ac:dyDescent="0.25">
      <c r="B746" s="51"/>
      <c r="C746" s="58"/>
    </row>
    <row r="747" spans="2:3" x14ac:dyDescent="0.25">
      <c r="B747" s="51"/>
      <c r="C747" s="58"/>
    </row>
    <row r="748" spans="2:3" x14ac:dyDescent="0.25">
      <c r="B748" s="51"/>
      <c r="C748" s="58"/>
    </row>
    <row r="749" spans="2:3" x14ac:dyDescent="0.25">
      <c r="B749" s="51"/>
      <c r="C749" s="58"/>
    </row>
    <row r="750" spans="2:3" x14ac:dyDescent="0.25">
      <c r="B750" s="51"/>
      <c r="C750" s="58"/>
    </row>
    <row r="751" spans="2:3" x14ac:dyDescent="0.25">
      <c r="B751" s="51"/>
      <c r="C751" s="58"/>
    </row>
    <row r="752" spans="2:3" x14ac:dyDescent="0.25">
      <c r="B752" s="51"/>
      <c r="C752" s="58"/>
    </row>
    <row r="753" spans="2:3" x14ac:dyDescent="0.25">
      <c r="B753" s="51"/>
      <c r="C753" s="58"/>
    </row>
    <row r="754" spans="2:3" x14ac:dyDescent="0.25">
      <c r="B754" s="51"/>
      <c r="C754" s="58"/>
    </row>
    <row r="755" spans="2:3" x14ac:dyDescent="0.25">
      <c r="B755" s="51"/>
      <c r="C755" s="58"/>
    </row>
    <row r="756" spans="2:3" x14ac:dyDescent="0.25">
      <c r="B756" s="51"/>
      <c r="C756" s="58"/>
    </row>
    <row r="757" spans="2:3" x14ac:dyDescent="0.25">
      <c r="B757" s="51"/>
      <c r="C757" s="58"/>
    </row>
    <row r="758" spans="2:3" x14ac:dyDescent="0.25">
      <c r="B758" s="51"/>
      <c r="C758" s="58"/>
    </row>
    <row r="759" spans="2:3" x14ac:dyDescent="0.25">
      <c r="B759" s="51"/>
      <c r="C759" s="58"/>
    </row>
    <row r="760" spans="2:3" x14ac:dyDescent="0.25">
      <c r="B760" s="51"/>
      <c r="C760" s="58"/>
    </row>
    <row r="761" spans="2:3" x14ac:dyDescent="0.25">
      <c r="B761" s="51"/>
      <c r="C761" s="58"/>
    </row>
    <row r="762" spans="2:3" x14ac:dyDescent="0.25">
      <c r="B762" s="51"/>
      <c r="C762" s="58"/>
    </row>
    <row r="763" spans="2:3" x14ac:dyDescent="0.25">
      <c r="B763" s="51"/>
      <c r="C763" s="58"/>
    </row>
    <row r="764" spans="2:3" x14ac:dyDescent="0.25">
      <c r="B764" s="51"/>
      <c r="C764" s="58"/>
    </row>
    <row r="765" spans="2:3" x14ac:dyDescent="0.25">
      <c r="B765" s="51"/>
      <c r="C765" s="58"/>
    </row>
    <row r="766" spans="2:3" x14ac:dyDescent="0.25">
      <c r="B766" s="51"/>
      <c r="C766" s="58"/>
    </row>
    <row r="767" spans="2:3" x14ac:dyDescent="0.25">
      <c r="B767" s="51"/>
      <c r="C767" s="58"/>
    </row>
    <row r="768" spans="2:3" x14ac:dyDescent="0.25">
      <c r="B768" s="51"/>
      <c r="C768" s="58"/>
    </row>
    <row r="769" spans="2:3" x14ac:dyDescent="0.25">
      <c r="B769" s="51"/>
      <c r="C769" s="58"/>
    </row>
    <row r="770" spans="2:3" x14ac:dyDescent="0.25">
      <c r="B770" s="51"/>
      <c r="C770" s="58"/>
    </row>
    <row r="771" spans="2:3" x14ac:dyDescent="0.25">
      <c r="B771" s="51"/>
      <c r="C771" s="58"/>
    </row>
    <row r="772" spans="2:3" x14ac:dyDescent="0.25">
      <c r="B772" s="51"/>
      <c r="C772" s="58"/>
    </row>
    <row r="773" spans="2:3" x14ac:dyDescent="0.25">
      <c r="B773" s="51"/>
      <c r="C773" s="58"/>
    </row>
    <row r="774" spans="2:3" x14ac:dyDescent="0.25">
      <c r="B774" s="51"/>
      <c r="C774" s="58"/>
    </row>
    <row r="775" spans="2:3" x14ac:dyDescent="0.25">
      <c r="B775" s="51"/>
      <c r="C775" s="58"/>
    </row>
    <row r="776" spans="2:3" x14ac:dyDescent="0.25">
      <c r="B776" s="51"/>
      <c r="C776" s="58"/>
    </row>
    <row r="777" spans="2:3" x14ac:dyDescent="0.25">
      <c r="B777" s="51"/>
      <c r="C777" s="58"/>
    </row>
    <row r="778" spans="2:3" x14ac:dyDescent="0.25">
      <c r="B778" s="51"/>
      <c r="C778" s="58"/>
    </row>
    <row r="779" spans="2:3" x14ac:dyDescent="0.25">
      <c r="B779" s="51"/>
      <c r="C779" s="58"/>
    </row>
    <row r="780" spans="2:3" x14ac:dyDescent="0.25">
      <c r="B780" s="51"/>
      <c r="C780" s="58"/>
    </row>
    <row r="781" spans="2:3" x14ac:dyDescent="0.25">
      <c r="B781" s="51"/>
      <c r="C781" s="58"/>
    </row>
    <row r="782" spans="2:3" x14ac:dyDescent="0.25">
      <c r="B782" s="51"/>
      <c r="C782" s="58"/>
    </row>
    <row r="783" spans="2:3" x14ac:dyDescent="0.25">
      <c r="B783" s="51"/>
      <c r="C783" s="58"/>
    </row>
    <row r="784" spans="2:3" x14ac:dyDescent="0.25">
      <c r="B784" s="51"/>
      <c r="C784" s="58"/>
    </row>
    <row r="785" spans="2:3" x14ac:dyDescent="0.25">
      <c r="B785" s="51"/>
      <c r="C785" s="58"/>
    </row>
    <row r="786" spans="2:3" x14ac:dyDescent="0.25">
      <c r="B786" s="51"/>
      <c r="C786" s="58"/>
    </row>
    <row r="787" spans="2:3" x14ac:dyDescent="0.25">
      <c r="B787" s="51"/>
      <c r="C787" s="58"/>
    </row>
    <row r="788" spans="2:3" x14ac:dyDescent="0.25">
      <c r="B788" s="51"/>
      <c r="C788" s="58"/>
    </row>
    <row r="789" spans="2:3" x14ac:dyDescent="0.25">
      <c r="B789" s="51"/>
      <c r="C789" s="58"/>
    </row>
    <row r="790" spans="2:3" x14ac:dyDescent="0.25">
      <c r="B790" s="51"/>
      <c r="C790" s="58"/>
    </row>
    <row r="791" spans="2:3" x14ac:dyDescent="0.25">
      <c r="B791" s="51"/>
      <c r="C791" s="58"/>
    </row>
    <row r="792" spans="2:3" x14ac:dyDescent="0.25">
      <c r="B792" s="51"/>
      <c r="C792" s="58"/>
    </row>
    <row r="793" spans="2:3" x14ac:dyDescent="0.25">
      <c r="B793" s="51"/>
      <c r="C793" s="58"/>
    </row>
    <row r="794" spans="2:3" x14ac:dyDescent="0.25">
      <c r="B794" s="51"/>
      <c r="C794" s="58"/>
    </row>
    <row r="795" spans="2:3" x14ac:dyDescent="0.25">
      <c r="B795" s="51"/>
      <c r="C795" s="58"/>
    </row>
    <row r="796" spans="2:3" x14ac:dyDescent="0.25">
      <c r="B796" s="51"/>
      <c r="C796" s="58"/>
    </row>
    <row r="797" spans="2:3" x14ac:dyDescent="0.25">
      <c r="B797" s="51"/>
      <c r="C797" s="58"/>
    </row>
    <row r="798" spans="2:3" x14ac:dyDescent="0.25">
      <c r="B798" s="51"/>
      <c r="C798" s="58"/>
    </row>
    <row r="799" spans="2:3" x14ac:dyDescent="0.25">
      <c r="B799" s="51"/>
      <c r="C799" s="58"/>
    </row>
    <row r="800" spans="2:3" x14ac:dyDescent="0.25">
      <c r="B800" s="51"/>
      <c r="C800" s="58"/>
    </row>
    <row r="801" spans="2:3" x14ac:dyDescent="0.25">
      <c r="B801" s="51"/>
      <c r="C801" s="58"/>
    </row>
    <row r="802" spans="2:3" x14ac:dyDescent="0.25">
      <c r="B802" s="51"/>
      <c r="C802" s="58"/>
    </row>
    <row r="803" spans="2:3" x14ac:dyDescent="0.25">
      <c r="B803" s="51"/>
      <c r="C803" s="58"/>
    </row>
    <row r="804" spans="2:3" x14ac:dyDescent="0.25">
      <c r="B804" s="51"/>
      <c r="C804" s="58"/>
    </row>
    <row r="805" spans="2:3" x14ac:dyDescent="0.25">
      <c r="B805" s="51"/>
      <c r="C805" s="58"/>
    </row>
    <row r="806" spans="2:3" x14ac:dyDescent="0.25">
      <c r="B806" s="51"/>
      <c r="C806" s="58"/>
    </row>
    <row r="807" spans="2:3" x14ac:dyDescent="0.25">
      <c r="B807" s="51"/>
      <c r="C807" s="58"/>
    </row>
    <row r="808" spans="2:3" x14ac:dyDescent="0.25">
      <c r="B808" s="51"/>
      <c r="C808" s="58"/>
    </row>
    <row r="809" spans="2:3" x14ac:dyDescent="0.25">
      <c r="B809" s="51"/>
      <c r="C809" s="58"/>
    </row>
    <row r="810" spans="2:3" x14ac:dyDescent="0.25">
      <c r="B810" s="51"/>
      <c r="C810" s="58"/>
    </row>
    <row r="811" spans="2:3" x14ac:dyDescent="0.25">
      <c r="B811" s="51"/>
      <c r="C811" s="58"/>
    </row>
    <row r="812" spans="2:3" x14ac:dyDescent="0.25">
      <c r="B812" s="51"/>
      <c r="C812" s="58"/>
    </row>
    <row r="813" spans="2:3" x14ac:dyDescent="0.25">
      <c r="B813" s="51"/>
      <c r="C813" s="58"/>
    </row>
    <row r="814" spans="2:3" x14ac:dyDescent="0.25">
      <c r="B814" s="51"/>
      <c r="C814" s="58"/>
    </row>
    <row r="815" spans="2:3" x14ac:dyDescent="0.25">
      <c r="B815" s="51"/>
      <c r="C815" s="58"/>
    </row>
    <row r="816" spans="2:3" x14ac:dyDescent="0.25">
      <c r="B816" s="51"/>
      <c r="C816" s="58"/>
    </row>
    <row r="817" spans="2:3" x14ac:dyDescent="0.25">
      <c r="B817" s="51"/>
      <c r="C817" s="58"/>
    </row>
    <row r="818" spans="2:3" x14ac:dyDescent="0.25">
      <c r="B818" s="51"/>
      <c r="C818" s="58"/>
    </row>
    <row r="819" spans="2:3" x14ac:dyDescent="0.25">
      <c r="B819" s="51"/>
      <c r="C819" s="58"/>
    </row>
    <row r="820" spans="2:3" x14ac:dyDescent="0.25">
      <c r="B820" s="51"/>
      <c r="C820" s="58"/>
    </row>
    <row r="821" spans="2:3" x14ac:dyDescent="0.25">
      <c r="B821" s="51"/>
      <c r="C821" s="58"/>
    </row>
    <row r="822" spans="2:3" x14ac:dyDescent="0.25">
      <c r="B822" s="51"/>
      <c r="C822" s="58"/>
    </row>
    <row r="823" spans="2:3" x14ac:dyDescent="0.25">
      <c r="B823" s="51"/>
      <c r="C823" s="58"/>
    </row>
    <row r="824" spans="2:3" x14ac:dyDescent="0.25">
      <c r="B824" s="51"/>
      <c r="C824" s="58"/>
    </row>
    <row r="825" spans="2:3" x14ac:dyDescent="0.25">
      <c r="B825" s="51"/>
      <c r="C825" s="58"/>
    </row>
    <row r="826" spans="2:3" x14ac:dyDescent="0.25">
      <c r="B826" s="51"/>
      <c r="C826" s="58"/>
    </row>
    <row r="827" spans="2:3" x14ac:dyDescent="0.25">
      <c r="B827" s="51"/>
      <c r="C827" s="58"/>
    </row>
    <row r="828" spans="2:3" x14ac:dyDescent="0.25">
      <c r="B828" s="51"/>
      <c r="C828" s="58"/>
    </row>
    <row r="829" spans="2:3" x14ac:dyDescent="0.25">
      <c r="B829" s="51"/>
      <c r="C829" s="58"/>
    </row>
    <row r="830" spans="2:3" x14ac:dyDescent="0.25">
      <c r="B830" s="51"/>
      <c r="C830" s="58"/>
    </row>
    <row r="831" spans="2:3" x14ac:dyDescent="0.25">
      <c r="B831" s="51"/>
      <c r="C831" s="58"/>
    </row>
    <row r="832" spans="2:3" x14ac:dyDescent="0.25">
      <c r="B832" s="51"/>
      <c r="C832" s="58"/>
    </row>
    <row r="833" spans="2:3" x14ac:dyDescent="0.25">
      <c r="B833" s="51"/>
      <c r="C833" s="58"/>
    </row>
    <row r="834" spans="2:3" x14ac:dyDescent="0.25">
      <c r="B834" s="51"/>
      <c r="C834" s="58"/>
    </row>
    <row r="835" spans="2:3" x14ac:dyDescent="0.25">
      <c r="B835" s="51"/>
      <c r="C835" s="58"/>
    </row>
    <row r="836" spans="2:3" x14ac:dyDescent="0.25">
      <c r="B836" s="51"/>
      <c r="C836" s="58"/>
    </row>
    <row r="837" spans="2:3" x14ac:dyDescent="0.25">
      <c r="B837" s="51"/>
      <c r="C837" s="58"/>
    </row>
    <row r="838" spans="2:3" x14ac:dyDescent="0.25">
      <c r="B838" s="51"/>
      <c r="C838" s="58"/>
    </row>
    <row r="839" spans="2:3" x14ac:dyDescent="0.25">
      <c r="B839" s="51"/>
      <c r="C839" s="58"/>
    </row>
    <row r="840" spans="2:3" x14ac:dyDescent="0.25">
      <c r="B840" s="51"/>
      <c r="C840" s="58"/>
    </row>
    <row r="841" spans="2:3" x14ac:dyDescent="0.25">
      <c r="B841" s="51"/>
      <c r="C841" s="58"/>
    </row>
    <row r="842" spans="2:3" x14ac:dyDescent="0.25">
      <c r="B842" s="51"/>
      <c r="C842" s="58"/>
    </row>
    <row r="843" spans="2:3" x14ac:dyDescent="0.25">
      <c r="B843" s="51"/>
      <c r="C843" s="58"/>
    </row>
    <row r="844" spans="2:3" x14ac:dyDescent="0.25">
      <c r="B844" s="51"/>
      <c r="C844" s="58"/>
    </row>
    <row r="845" spans="2:3" x14ac:dyDescent="0.25">
      <c r="B845" s="51"/>
      <c r="C845" s="58"/>
    </row>
    <row r="846" spans="2:3" x14ac:dyDescent="0.25">
      <c r="B846" s="51"/>
      <c r="C846" s="58"/>
    </row>
    <row r="847" spans="2:3" x14ac:dyDescent="0.25">
      <c r="B847" s="51"/>
      <c r="C847" s="58"/>
    </row>
    <row r="848" spans="2:3" x14ac:dyDescent="0.25">
      <c r="B848" s="51"/>
      <c r="C848" s="58"/>
    </row>
    <row r="849" spans="2:3" x14ac:dyDescent="0.25">
      <c r="B849" s="51"/>
      <c r="C849" s="58"/>
    </row>
    <row r="850" spans="2:3" x14ac:dyDescent="0.25">
      <c r="B850" s="51"/>
      <c r="C850" s="58"/>
    </row>
    <row r="851" spans="2:3" x14ac:dyDescent="0.25">
      <c r="B851" s="51"/>
      <c r="C851" s="58"/>
    </row>
    <row r="852" spans="2:3" x14ac:dyDescent="0.25">
      <c r="B852" s="51"/>
      <c r="C852" s="58"/>
    </row>
    <row r="853" spans="2:3" x14ac:dyDescent="0.25">
      <c r="B853" s="51"/>
      <c r="C853" s="58"/>
    </row>
    <row r="854" spans="2:3" x14ac:dyDescent="0.25">
      <c r="B854" s="51"/>
      <c r="C854" s="58"/>
    </row>
    <row r="855" spans="2:3" x14ac:dyDescent="0.25">
      <c r="B855" s="51"/>
      <c r="C855" s="58"/>
    </row>
    <row r="856" spans="2:3" x14ac:dyDescent="0.25">
      <c r="B856" s="51"/>
      <c r="C856" s="58"/>
    </row>
    <row r="857" spans="2:3" x14ac:dyDescent="0.25">
      <c r="B857" s="51"/>
      <c r="C857" s="58"/>
    </row>
    <row r="858" spans="2:3" x14ac:dyDescent="0.25">
      <c r="B858" s="51"/>
      <c r="C858" s="58"/>
    </row>
    <row r="859" spans="2:3" x14ac:dyDescent="0.25">
      <c r="B859" s="51"/>
      <c r="C859" s="58"/>
    </row>
    <row r="860" spans="2:3" x14ac:dyDescent="0.25">
      <c r="B860" s="51"/>
      <c r="C860" s="58"/>
    </row>
    <row r="861" spans="2:3" x14ac:dyDescent="0.25">
      <c r="B861" s="51"/>
      <c r="C861" s="58"/>
    </row>
    <row r="862" spans="2:3" x14ac:dyDescent="0.25">
      <c r="B862" s="51"/>
      <c r="C862" s="58"/>
    </row>
    <row r="863" spans="2:3" x14ac:dyDescent="0.25">
      <c r="B863" s="51"/>
      <c r="C863" s="58"/>
    </row>
    <row r="864" spans="2:3" x14ac:dyDescent="0.25">
      <c r="B864" s="51"/>
      <c r="C864" s="58"/>
    </row>
    <row r="865" spans="2:3" x14ac:dyDescent="0.25">
      <c r="B865" s="51"/>
      <c r="C865" s="58"/>
    </row>
    <row r="866" spans="2:3" x14ac:dyDescent="0.25">
      <c r="B866" s="51"/>
      <c r="C866" s="58"/>
    </row>
    <row r="867" spans="2:3" x14ac:dyDescent="0.25">
      <c r="B867" s="51"/>
      <c r="C867" s="58"/>
    </row>
    <row r="868" spans="2:3" x14ac:dyDescent="0.25">
      <c r="B868" s="51"/>
      <c r="C868" s="58"/>
    </row>
    <row r="869" spans="2:3" x14ac:dyDescent="0.25">
      <c r="B869" s="51"/>
      <c r="C869" s="58"/>
    </row>
    <row r="870" spans="2:3" x14ac:dyDescent="0.25">
      <c r="B870" s="51"/>
      <c r="C870" s="58"/>
    </row>
    <row r="871" spans="2:3" x14ac:dyDescent="0.25">
      <c r="B871" s="51"/>
      <c r="C871" s="58"/>
    </row>
    <row r="872" spans="2:3" x14ac:dyDescent="0.25">
      <c r="B872" s="51"/>
      <c r="C872" s="58"/>
    </row>
    <row r="873" spans="2:3" x14ac:dyDescent="0.25">
      <c r="B873" s="51"/>
      <c r="C873" s="58"/>
    </row>
    <row r="874" spans="2:3" x14ac:dyDescent="0.25">
      <c r="B874" s="51"/>
      <c r="C874" s="58"/>
    </row>
    <row r="875" spans="2:3" x14ac:dyDescent="0.25">
      <c r="B875" s="51"/>
      <c r="C875" s="58"/>
    </row>
    <row r="876" spans="2:3" x14ac:dyDescent="0.25">
      <c r="B876" s="51"/>
      <c r="C876" s="58"/>
    </row>
    <row r="877" spans="2:3" x14ac:dyDescent="0.25">
      <c r="B877" s="51"/>
      <c r="C877" s="58"/>
    </row>
    <row r="878" spans="2:3" x14ac:dyDescent="0.25">
      <c r="B878" s="51"/>
      <c r="C878" s="58"/>
    </row>
    <row r="879" spans="2:3" x14ac:dyDescent="0.25">
      <c r="B879" s="51"/>
      <c r="C879" s="58"/>
    </row>
    <row r="880" spans="2:3" x14ac:dyDescent="0.25">
      <c r="B880" s="51"/>
      <c r="C880" s="58"/>
    </row>
    <row r="881" spans="2:3" x14ac:dyDescent="0.25">
      <c r="B881" s="51"/>
      <c r="C881" s="58"/>
    </row>
    <row r="882" spans="2:3" x14ac:dyDescent="0.25">
      <c r="B882" s="51"/>
      <c r="C882" s="58"/>
    </row>
    <row r="883" spans="2:3" x14ac:dyDescent="0.25">
      <c r="B883" s="51"/>
      <c r="C883" s="58"/>
    </row>
    <row r="884" spans="2:3" x14ac:dyDescent="0.25">
      <c r="B884" s="51"/>
      <c r="C884" s="58"/>
    </row>
    <row r="885" spans="2:3" x14ac:dyDescent="0.25">
      <c r="B885" s="51"/>
      <c r="C885" s="58"/>
    </row>
    <row r="886" spans="2:3" x14ac:dyDescent="0.25">
      <c r="B886" s="51"/>
      <c r="C886" s="58"/>
    </row>
    <row r="887" spans="2:3" x14ac:dyDescent="0.25">
      <c r="B887" s="51"/>
      <c r="C887" s="58"/>
    </row>
    <row r="888" spans="2:3" x14ac:dyDescent="0.25">
      <c r="B888" s="51"/>
      <c r="C888" s="58"/>
    </row>
    <row r="889" spans="2:3" x14ac:dyDescent="0.25">
      <c r="B889" s="51"/>
      <c r="C889" s="58"/>
    </row>
    <row r="890" spans="2:3" x14ac:dyDescent="0.25">
      <c r="B890" s="51"/>
      <c r="C890" s="58"/>
    </row>
    <row r="891" spans="2:3" x14ac:dyDescent="0.25">
      <c r="B891" s="51"/>
      <c r="C891" s="58"/>
    </row>
    <row r="892" spans="2:3" x14ac:dyDescent="0.25">
      <c r="B892" s="51"/>
      <c r="C892" s="58"/>
    </row>
    <row r="893" spans="2:3" x14ac:dyDescent="0.25">
      <c r="B893" s="51"/>
      <c r="C893" s="58"/>
    </row>
    <row r="894" spans="2:3" x14ac:dyDescent="0.25">
      <c r="B894" s="51"/>
      <c r="C894" s="58"/>
    </row>
    <row r="895" spans="2:3" x14ac:dyDescent="0.25">
      <c r="B895" s="51"/>
      <c r="C895" s="58"/>
    </row>
    <row r="896" spans="2:3" x14ac:dyDescent="0.25">
      <c r="B896" s="51"/>
      <c r="C896" s="58"/>
    </row>
    <row r="897" spans="2:3" x14ac:dyDescent="0.25">
      <c r="B897" s="51"/>
      <c r="C897" s="58"/>
    </row>
    <row r="898" spans="2:3" x14ac:dyDescent="0.25">
      <c r="B898" s="51"/>
      <c r="C898" s="58"/>
    </row>
    <row r="899" spans="2:3" x14ac:dyDescent="0.25">
      <c r="B899" s="51"/>
      <c r="C899" s="58"/>
    </row>
    <row r="900" spans="2:3" x14ac:dyDescent="0.25">
      <c r="B900" s="51"/>
      <c r="C900" s="58"/>
    </row>
    <row r="901" spans="2:3" x14ac:dyDescent="0.25">
      <c r="B901" s="51"/>
      <c r="C901" s="58"/>
    </row>
    <row r="902" spans="2:3" x14ac:dyDescent="0.25">
      <c r="B902" s="51"/>
      <c r="C902" s="58"/>
    </row>
    <row r="903" spans="2:3" x14ac:dyDescent="0.25">
      <c r="B903" s="51"/>
      <c r="C903" s="58"/>
    </row>
    <row r="904" spans="2:3" x14ac:dyDescent="0.25">
      <c r="B904" s="51"/>
      <c r="C904" s="58"/>
    </row>
    <row r="905" spans="2:3" x14ac:dyDescent="0.25">
      <c r="B905" s="51"/>
      <c r="C905" s="58"/>
    </row>
    <row r="906" spans="2:3" x14ac:dyDescent="0.25">
      <c r="B906" s="51"/>
      <c r="C906" s="58"/>
    </row>
    <row r="907" spans="2:3" x14ac:dyDescent="0.25">
      <c r="B907" s="51"/>
      <c r="C907" s="58"/>
    </row>
    <row r="908" spans="2:3" x14ac:dyDescent="0.25">
      <c r="B908" s="51"/>
      <c r="C908" s="58"/>
    </row>
    <row r="909" spans="2:3" x14ac:dyDescent="0.25">
      <c r="B909" s="51"/>
      <c r="C909" s="58"/>
    </row>
    <row r="910" spans="2:3" x14ac:dyDescent="0.25">
      <c r="B910" s="51"/>
      <c r="C910" s="58"/>
    </row>
    <row r="911" spans="2:3" x14ac:dyDescent="0.25">
      <c r="B911" s="51"/>
      <c r="C911" s="58"/>
    </row>
    <row r="912" spans="2:3" x14ac:dyDescent="0.25">
      <c r="B912" s="51"/>
      <c r="C912" s="58"/>
    </row>
    <row r="913" spans="2:3" x14ac:dyDescent="0.25">
      <c r="B913" s="51"/>
      <c r="C913" s="58"/>
    </row>
    <row r="914" spans="2:3" x14ac:dyDescent="0.25">
      <c r="B914" s="51"/>
      <c r="C914" s="58"/>
    </row>
    <row r="915" spans="2:3" x14ac:dyDescent="0.25">
      <c r="B915" s="51"/>
      <c r="C915" s="58"/>
    </row>
    <row r="916" spans="2:3" x14ac:dyDescent="0.25">
      <c r="B916" s="51"/>
      <c r="C916" s="58"/>
    </row>
    <row r="917" spans="2:3" x14ac:dyDescent="0.25">
      <c r="B917" s="51"/>
      <c r="C917" s="58"/>
    </row>
    <row r="918" spans="2:3" x14ac:dyDescent="0.25">
      <c r="B918" s="51"/>
      <c r="C918" s="58"/>
    </row>
    <row r="919" spans="2:3" x14ac:dyDescent="0.25">
      <c r="B919" s="51"/>
      <c r="C919" s="58"/>
    </row>
    <row r="920" spans="2:3" x14ac:dyDescent="0.25">
      <c r="B920" s="51"/>
      <c r="C920" s="58"/>
    </row>
    <row r="921" spans="2:3" x14ac:dyDescent="0.25">
      <c r="B921" s="51"/>
      <c r="C921" s="58"/>
    </row>
    <row r="922" spans="2:3" x14ac:dyDescent="0.25">
      <c r="B922" s="51"/>
      <c r="C922" s="58"/>
    </row>
    <row r="923" spans="2:3" x14ac:dyDescent="0.25">
      <c r="B923" s="51"/>
      <c r="C923" s="58"/>
    </row>
    <row r="924" spans="2:3" x14ac:dyDescent="0.25">
      <c r="B924" s="51"/>
      <c r="C924" s="58"/>
    </row>
    <row r="925" spans="2:3" x14ac:dyDescent="0.25">
      <c r="B925" s="51"/>
      <c r="C925" s="58"/>
    </row>
    <row r="926" spans="2:3" x14ac:dyDescent="0.25">
      <c r="B926" s="51"/>
      <c r="C926" s="58"/>
    </row>
    <row r="927" spans="2:3" x14ac:dyDescent="0.25">
      <c r="B927" s="51"/>
      <c r="C927" s="58"/>
    </row>
    <row r="928" spans="2:3" x14ac:dyDescent="0.25">
      <c r="B928" s="51"/>
      <c r="C928" s="58"/>
    </row>
    <row r="929" spans="2:3" x14ac:dyDescent="0.25">
      <c r="B929" s="51"/>
      <c r="C929" s="58"/>
    </row>
    <row r="930" spans="2:3" x14ac:dyDescent="0.25">
      <c r="B930" s="51"/>
      <c r="C930" s="58"/>
    </row>
    <row r="931" spans="2:3" x14ac:dyDescent="0.25">
      <c r="B931" s="51"/>
      <c r="C931" s="58"/>
    </row>
    <row r="932" spans="2:3" x14ac:dyDescent="0.25">
      <c r="B932" s="51"/>
      <c r="C932" s="58"/>
    </row>
    <row r="933" spans="2:3" x14ac:dyDescent="0.25">
      <c r="B933" s="51"/>
      <c r="C933" s="58"/>
    </row>
    <row r="934" spans="2:3" x14ac:dyDescent="0.25">
      <c r="B934" s="51"/>
      <c r="C934" s="58"/>
    </row>
    <row r="935" spans="2:3" x14ac:dyDescent="0.25">
      <c r="B935" s="51"/>
      <c r="C935" s="58"/>
    </row>
    <row r="936" spans="2:3" x14ac:dyDescent="0.25">
      <c r="B936" s="51"/>
      <c r="C936" s="58"/>
    </row>
    <row r="937" spans="2:3" x14ac:dyDescent="0.25">
      <c r="B937" s="51"/>
      <c r="C937" s="58"/>
    </row>
    <row r="938" spans="2:3" x14ac:dyDescent="0.25">
      <c r="B938" s="51"/>
      <c r="C938" s="58"/>
    </row>
    <row r="939" spans="2:3" x14ac:dyDescent="0.25">
      <c r="B939" s="51"/>
      <c r="C939" s="58"/>
    </row>
    <row r="940" spans="2:3" x14ac:dyDescent="0.25">
      <c r="B940" s="51"/>
      <c r="C940" s="58"/>
    </row>
    <row r="941" spans="2:3" x14ac:dyDescent="0.25">
      <c r="B941" s="51"/>
      <c r="C941" s="58"/>
    </row>
    <row r="942" spans="2:3" x14ac:dyDescent="0.25">
      <c r="B942" s="51"/>
      <c r="C942" s="58"/>
    </row>
    <row r="943" spans="2:3" x14ac:dyDescent="0.25">
      <c r="B943" s="51"/>
      <c r="C943" s="58"/>
    </row>
    <row r="944" spans="2:3" x14ac:dyDescent="0.25">
      <c r="B944" s="51"/>
      <c r="C944" s="58"/>
    </row>
    <row r="945" spans="2:3" x14ac:dyDescent="0.25">
      <c r="B945" s="51"/>
      <c r="C945" s="58"/>
    </row>
    <row r="946" spans="2:3" x14ac:dyDescent="0.25">
      <c r="B946" s="51"/>
      <c r="C946" s="58"/>
    </row>
    <row r="947" spans="2:3" x14ac:dyDescent="0.25">
      <c r="B947" s="51"/>
      <c r="C947" s="58"/>
    </row>
    <row r="948" spans="2:3" x14ac:dyDescent="0.25">
      <c r="B948" s="51"/>
      <c r="C948" s="58"/>
    </row>
    <row r="949" spans="2:3" x14ac:dyDescent="0.25">
      <c r="B949" s="51"/>
      <c r="C949" s="58"/>
    </row>
    <row r="950" spans="2:3" x14ac:dyDescent="0.25">
      <c r="B950" s="51"/>
      <c r="C950" s="58"/>
    </row>
    <row r="951" spans="2:3" x14ac:dyDescent="0.25">
      <c r="B951" s="51"/>
      <c r="C951" s="58"/>
    </row>
    <row r="952" spans="2:3" x14ac:dyDescent="0.25">
      <c r="B952" s="51"/>
      <c r="C952" s="58"/>
    </row>
    <row r="953" spans="2:3" x14ac:dyDescent="0.25">
      <c r="B953" s="51"/>
      <c r="C953" s="58"/>
    </row>
    <row r="954" spans="2:3" x14ac:dyDescent="0.25">
      <c r="B954" s="51"/>
      <c r="C954" s="58"/>
    </row>
    <row r="955" spans="2:3" x14ac:dyDescent="0.25">
      <c r="B955" s="51"/>
      <c r="C955" s="58"/>
    </row>
    <row r="956" spans="2:3" x14ac:dyDescent="0.25">
      <c r="B956" s="51"/>
      <c r="C956" s="58"/>
    </row>
    <row r="957" spans="2:3" x14ac:dyDescent="0.25">
      <c r="B957" s="51"/>
      <c r="C957" s="58"/>
    </row>
    <row r="958" spans="2:3" x14ac:dyDescent="0.25">
      <c r="B958" s="51"/>
      <c r="C958" s="58"/>
    </row>
    <row r="959" spans="2:3" x14ac:dyDescent="0.25">
      <c r="B959" s="51"/>
      <c r="C959" s="58"/>
    </row>
    <row r="960" spans="2:3" x14ac:dyDescent="0.25">
      <c r="B960" s="51"/>
      <c r="C960" s="58"/>
    </row>
    <row r="961" spans="2:3" x14ac:dyDescent="0.25">
      <c r="B961" s="51"/>
      <c r="C961" s="58"/>
    </row>
    <row r="962" spans="2:3" x14ac:dyDescent="0.25">
      <c r="B962" s="51"/>
      <c r="C962" s="58"/>
    </row>
    <row r="963" spans="2:3" x14ac:dyDescent="0.25">
      <c r="B963" s="51"/>
      <c r="C963" s="58"/>
    </row>
    <row r="964" spans="2:3" x14ac:dyDescent="0.25">
      <c r="B964" s="51"/>
      <c r="C964" s="58"/>
    </row>
    <row r="965" spans="2:3" x14ac:dyDescent="0.25">
      <c r="B965" s="51"/>
      <c r="C965" s="58"/>
    </row>
    <row r="966" spans="2:3" x14ac:dyDescent="0.25">
      <c r="B966" s="51"/>
      <c r="C966" s="58"/>
    </row>
    <row r="967" spans="2:3" x14ac:dyDescent="0.25">
      <c r="B967" s="51"/>
      <c r="C967" s="58"/>
    </row>
    <row r="968" spans="2:3" x14ac:dyDescent="0.25">
      <c r="B968" s="51"/>
      <c r="C968" s="58"/>
    </row>
    <row r="969" spans="2:3" x14ac:dyDescent="0.25">
      <c r="B969" s="51"/>
      <c r="C969" s="58"/>
    </row>
    <row r="970" spans="2:3" x14ac:dyDescent="0.25">
      <c r="B970" s="51"/>
      <c r="C970" s="58"/>
    </row>
    <row r="971" spans="2:3" x14ac:dyDescent="0.25">
      <c r="B971" s="51"/>
      <c r="C971" s="58"/>
    </row>
    <row r="972" spans="2:3" x14ac:dyDescent="0.25">
      <c r="B972" s="51"/>
      <c r="C972" s="58"/>
    </row>
    <row r="973" spans="2:3" x14ac:dyDescent="0.25">
      <c r="B973" s="51"/>
      <c r="C973" s="58"/>
    </row>
    <row r="974" spans="2:3" x14ac:dyDescent="0.25">
      <c r="B974" s="51"/>
      <c r="C974" s="58"/>
    </row>
    <row r="975" spans="2:3" x14ac:dyDescent="0.25">
      <c r="B975" s="51"/>
      <c r="C975" s="58"/>
    </row>
    <row r="976" spans="2:3" x14ac:dyDescent="0.25">
      <c r="B976" s="51"/>
      <c r="C976" s="58"/>
    </row>
    <row r="977" spans="2:3" x14ac:dyDescent="0.25">
      <c r="B977" s="51"/>
      <c r="C977" s="58"/>
    </row>
    <row r="978" spans="2:3" x14ac:dyDescent="0.25">
      <c r="B978" s="51"/>
      <c r="C978" s="58"/>
    </row>
    <row r="979" spans="2:3" x14ac:dyDescent="0.25">
      <c r="B979" s="51"/>
      <c r="C979" s="58"/>
    </row>
    <row r="980" spans="2:3" x14ac:dyDescent="0.25">
      <c r="B980" s="51"/>
      <c r="C980" s="58"/>
    </row>
    <row r="981" spans="2:3" x14ac:dyDescent="0.25">
      <c r="B981" s="51"/>
      <c r="C981" s="58"/>
    </row>
    <row r="982" spans="2:3" x14ac:dyDescent="0.25">
      <c r="B982" s="51"/>
      <c r="C982" s="58"/>
    </row>
    <row r="983" spans="2:3" x14ac:dyDescent="0.25">
      <c r="B983" s="51"/>
      <c r="C983" s="58"/>
    </row>
    <row r="984" spans="2:3" x14ac:dyDescent="0.25">
      <c r="B984" s="51"/>
      <c r="C984" s="58"/>
    </row>
    <row r="985" spans="2:3" x14ac:dyDescent="0.25">
      <c r="B985" s="51"/>
      <c r="C985" s="58"/>
    </row>
    <row r="986" spans="2:3" x14ac:dyDescent="0.25">
      <c r="B986" s="51"/>
      <c r="C986" s="58"/>
    </row>
    <row r="987" spans="2:3" x14ac:dyDescent="0.25">
      <c r="B987" s="51"/>
      <c r="C987" s="58"/>
    </row>
    <row r="988" spans="2:3" x14ac:dyDescent="0.25">
      <c r="B988" s="51"/>
      <c r="C988" s="58"/>
    </row>
    <row r="989" spans="2:3" x14ac:dyDescent="0.25">
      <c r="B989" s="51"/>
      <c r="C989" s="58"/>
    </row>
    <row r="990" spans="2:3" x14ac:dyDescent="0.25">
      <c r="B990" s="51"/>
      <c r="C990" s="58"/>
    </row>
    <row r="991" spans="2:3" x14ac:dyDescent="0.25">
      <c r="B991" s="51"/>
      <c r="C991" s="58"/>
    </row>
    <row r="992" spans="2:3" x14ac:dyDescent="0.25">
      <c r="B992" s="51"/>
      <c r="C992" s="58"/>
    </row>
    <row r="993" spans="2:3" x14ac:dyDescent="0.25">
      <c r="B993" s="51"/>
      <c r="C993" s="58"/>
    </row>
    <row r="994" spans="2:3" x14ac:dyDescent="0.25">
      <c r="B994" s="51"/>
      <c r="C994" s="58"/>
    </row>
    <row r="995" spans="2:3" x14ac:dyDescent="0.25">
      <c r="B995" s="51"/>
      <c r="C995" s="58"/>
    </row>
    <row r="996" spans="2:3" x14ac:dyDescent="0.25">
      <c r="B996" s="51"/>
      <c r="C996" s="58"/>
    </row>
  </sheetData>
  <mergeCells count="4">
    <mergeCell ref="L3:M4"/>
    <mergeCell ref="O3:O4"/>
    <mergeCell ref="L7:M8"/>
    <mergeCell ref="O7:O8"/>
  </mergeCells>
  <conditionalFormatting sqref="I2:I207">
    <cfRule type="containsText" dxfId="203" priority="7" operator="containsText" text="NON">
      <formula>NOT(ISERROR(SEARCH("NON",I2)))</formula>
    </cfRule>
    <cfRule type="containsText" dxfId="202" priority="8" operator="containsText" text="OUI">
      <formula>NOT(ISERROR(SEARCH("OUI",I2)))</formula>
    </cfRule>
  </conditionalFormatting>
  <conditionalFormatting sqref="J3:J207 C3:G207">
    <cfRule type="expression" dxfId="201" priority="6">
      <formula>AND($J3=0)</formula>
    </cfRule>
  </conditionalFormatting>
  <conditionalFormatting sqref="G3:G207">
    <cfRule type="containsText" dxfId="200" priority="2" operator="containsText" text="1">
      <formula>NOT(ISERROR(SEARCH("1",G3)))</formula>
    </cfRule>
  </conditionalFormatting>
  <conditionalFormatting sqref="B2:C207">
    <cfRule type="duplicateValues" dxfId="199" priority="748"/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T1000"/>
  <sheetViews>
    <sheetView zoomScaleNormal="100" workbookViewId="0"/>
  </sheetViews>
  <sheetFormatPr baseColWidth="10" defaultColWidth="11.42578125" defaultRowHeight="15" x14ac:dyDescent="0.25"/>
  <cols>
    <col min="1" max="1" width="5.7109375" style="5" customWidth="1"/>
    <col min="2" max="2" width="9" style="32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60"/>
      <c r="C1" s="57"/>
      <c r="D1" s="57"/>
      <c r="E1" s="57"/>
      <c r="F1" s="27"/>
      <c r="G1" s="56"/>
      <c r="H1" s="55"/>
      <c r="I1" s="55"/>
      <c r="J1" s="55"/>
      <c r="K1" s="55"/>
      <c r="L1" s="180"/>
      <c r="M1" s="55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2" t="s">
        <v>24</v>
      </c>
      <c r="C2" s="2" t="s">
        <v>25</v>
      </c>
      <c r="D2" s="2" t="s">
        <v>26</v>
      </c>
      <c r="E2" s="2" t="s">
        <v>1084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5" customHeight="1" x14ac:dyDescent="0.25">
      <c r="B3" s="31">
        <v>1</v>
      </c>
      <c r="C3" s="12" t="s">
        <v>1308</v>
      </c>
      <c r="D3" s="49">
        <v>4</v>
      </c>
      <c r="E3" s="13" t="s">
        <v>32</v>
      </c>
      <c r="F3" s="29" t="s">
        <v>1107</v>
      </c>
      <c r="G3" s="49"/>
      <c r="H3" s="7"/>
      <c r="I3" s="1" t="str">
        <f>IF(NOT(Tableau11757[[#This Row],[Qu.]]&gt;=1),"OUI","NON")</f>
        <v>NON</v>
      </c>
      <c r="J3" s="11">
        <f>SUM(1&gt;Tableau11757[[#This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ht="15" customHeight="1" x14ac:dyDescent="0.25">
      <c r="B4" s="31">
        <v>2</v>
      </c>
      <c r="C4" s="48" t="s">
        <v>1309</v>
      </c>
      <c r="D4" s="49">
        <v>4</v>
      </c>
      <c r="E4" s="13" t="s">
        <v>36</v>
      </c>
      <c r="F4" s="29" t="s">
        <v>1089</v>
      </c>
      <c r="G4" s="49"/>
      <c r="H4" s="7"/>
      <c r="I4" s="1" t="str">
        <f>IF(NOT(Tableau11757[[#This Row],[Qu.]]&gt;=1),"OUI","NON")</f>
        <v>NON</v>
      </c>
      <c r="J4" s="11">
        <f>SUM(1&gt;Tableau11757[[#This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4.25" customHeight="1" x14ac:dyDescent="0.25">
      <c r="B5" s="31">
        <v>3</v>
      </c>
      <c r="C5" s="12" t="s">
        <v>1310</v>
      </c>
      <c r="D5" s="49">
        <v>0</v>
      </c>
      <c r="E5" s="13" t="s">
        <v>50</v>
      </c>
      <c r="F5" s="29" t="s">
        <v>1089</v>
      </c>
      <c r="G5" s="49"/>
      <c r="H5" s="7"/>
      <c r="I5" s="1" t="str">
        <f>IF(NOT(Tableau11757[[#This Row],[Qu.]]&gt;=1),"OUI","NON")</f>
        <v>OUI</v>
      </c>
      <c r="J5" s="11">
        <f>SUM(1&gt;Tableau11757[[#This Row],[Qu.]])</f>
        <v>1</v>
      </c>
      <c r="K5" s="46"/>
      <c r="L5" s="36" t="str">
        <f>COUNTIF(D3:D276,"&gt;0")&amp;"/"</f>
        <v>245/</v>
      </c>
      <c r="M5" s="35">
        <f>COUNTA(C3:C276)</f>
        <v>274</v>
      </c>
      <c r="N5" s="55"/>
      <c r="O5" s="37">
        <f>COUNTIF(D3:D276,"&gt;0")/COUNTA(C3:C276)</f>
        <v>0.8941605839416058</v>
      </c>
      <c r="P5" s="55"/>
      <c r="Q5" s="55"/>
      <c r="R5" s="55"/>
      <c r="S5" s="16"/>
      <c r="T5" s="17"/>
    </row>
    <row r="6" spans="2:20" x14ac:dyDescent="0.25">
      <c r="B6" s="31">
        <v>4</v>
      </c>
      <c r="C6" s="12" t="s">
        <v>1311</v>
      </c>
      <c r="D6" s="49">
        <v>1</v>
      </c>
      <c r="E6" s="13" t="s">
        <v>39</v>
      </c>
      <c r="F6" s="29" t="s">
        <v>1089</v>
      </c>
      <c r="G6" s="49"/>
      <c r="H6" s="7"/>
      <c r="I6" s="1" t="str">
        <f>IF(NOT(Tableau11757[[#This Row],[Qu.]]&gt;=1),"OUI","NON")</f>
        <v>NON</v>
      </c>
      <c r="J6" s="11">
        <f>SUM(1&gt;Tableau11757[[#This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x14ac:dyDescent="0.25">
      <c r="B7" s="31">
        <v>5</v>
      </c>
      <c r="C7" s="12" t="s">
        <v>1312</v>
      </c>
      <c r="D7" s="49">
        <v>1</v>
      </c>
      <c r="E7" s="13" t="s">
        <v>50</v>
      </c>
      <c r="F7" s="29" t="s">
        <v>1111</v>
      </c>
      <c r="G7" s="18"/>
      <c r="H7" s="7"/>
      <c r="I7" s="1" t="str">
        <f>IF(NOT(Tableau11757[[#This Row],[Qu.]]&gt;=1),"OUI","NON")</f>
        <v>NON</v>
      </c>
      <c r="J7" s="11">
        <f>SUM(1&gt;Tableau11757[[#This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x14ac:dyDescent="0.25">
      <c r="B8" s="31">
        <v>6</v>
      </c>
      <c r="C8" s="12" t="s">
        <v>1313</v>
      </c>
      <c r="D8" s="49">
        <v>4</v>
      </c>
      <c r="E8" s="13" t="s">
        <v>32</v>
      </c>
      <c r="F8" s="29" t="s">
        <v>1089</v>
      </c>
      <c r="G8" s="49"/>
      <c r="H8" s="7"/>
      <c r="I8" s="1" t="str">
        <f>IF(NOT(Tableau11757[[#This Row],[Qu.]]&gt;=1),"OUI","NON")</f>
        <v>NON</v>
      </c>
      <c r="J8" s="11">
        <f>SUM(1&gt;Tableau11757[[#This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" customHeight="1" x14ac:dyDescent="0.25">
      <c r="B9" s="31">
        <v>7</v>
      </c>
      <c r="C9" s="12" t="s">
        <v>1314</v>
      </c>
      <c r="D9" s="49">
        <v>4</v>
      </c>
      <c r="E9" s="13" t="s">
        <v>32</v>
      </c>
      <c r="F9" s="29" t="s">
        <v>1107</v>
      </c>
      <c r="G9" s="49"/>
      <c r="H9" s="7"/>
      <c r="I9" s="1" t="str">
        <f>IF(NOT(Tableau11757[[#This Row],[Qu.]]&gt;=1),"OUI","NON")</f>
        <v>NON</v>
      </c>
      <c r="J9" s="11">
        <f>SUM(1&gt;Tableau11757[[#This Row],[Qu.]])</f>
        <v>0</v>
      </c>
      <c r="K9" s="46"/>
      <c r="L9" s="38" t="str">
        <f>COUNTIF(G3:G276,"&gt;0")&amp;"/"</f>
        <v>18/</v>
      </c>
      <c r="M9" s="39">
        <f>COUNTA(C3:C276)</f>
        <v>274</v>
      </c>
      <c r="N9" s="55"/>
      <c r="O9" s="40">
        <f>COUNTIF(G3:G276,"&gt;0")/COUNTA(C3:C276)</f>
        <v>6.569343065693431E-2</v>
      </c>
      <c r="P9" s="55"/>
      <c r="Q9" s="55"/>
      <c r="R9" s="55"/>
      <c r="S9" s="55"/>
      <c r="T9" s="55"/>
    </row>
    <row r="10" spans="2:20" ht="15" customHeight="1" x14ac:dyDescent="0.25">
      <c r="B10" s="31">
        <v>8</v>
      </c>
      <c r="C10" s="12" t="s">
        <v>1315</v>
      </c>
      <c r="D10" s="49">
        <v>1</v>
      </c>
      <c r="E10" s="13" t="s">
        <v>50</v>
      </c>
      <c r="F10" s="29" t="s">
        <v>1111</v>
      </c>
      <c r="G10" s="18"/>
      <c r="H10" s="7"/>
      <c r="I10" s="1" t="str">
        <f>IF(NOT(Tableau11757[[#This Row],[Qu.]]&gt;=1),"OUI","NON")</f>
        <v>NON</v>
      </c>
      <c r="J10" s="11">
        <f>SUM(1&gt;Tableau11757[[#This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x14ac:dyDescent="0.25">
      <c r="B11" s="31">
        <v>9</v>
      </c>
      <c r="C11" s="48" t="s">
        <v>1316</v>
      </c>
      <c r="D11" s="49">
        <v>0</v>
      </c>
      <c r="E11" s="13" t="s">
        <v>39</v>
      </c>
      <c r="F11" s="29" t="s">
        <v>1295</v>
      </c>
      <c r="G11" s="49"/>
      <c r="H11" s="7"/>
      <c r="I11" s="1" t="str">
        <f>IF(NOT(Tableau11757[[#This Row],[Qu.]]&gt;=1),"OUI","NON")</f>
        <v>OUI</v>
      </c>
      <c r="J11" s="11">
        <f>SUM(1&gt;Tableau11757[[#This Row],[Qu.]])</f>
        <v>1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x14ac:dyDescent="0.25">
      <c r="B12" s="31">
        <v>10</v>
      </c>
      <c r="C12" s="48" t="s">
        <v>1317</v>
      </c>
      <c r="D12" s="49">
        <v>1</v>
      </c>
      <c r="E12" s="13" t="s">
        <v>36</v>
      </c>
      <c r="F12" s="29" t="s">
        <v>1111</v>
      </c>
      <c r="G12" s="49">
        <v>1</v>
      </c>
      <c r="H12" s="7"/>
      <c r="I12" s="1" t="str">
        <f>IF(NOT(Tableau11757[[#This Row],[Qu.]]&gt;=1),"OUI","NON")</f>
        <v>NON</v>
      </c>
      <c r="J12" s="11">
        <f>SUM(1&gt;Tableau11757[[#This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x14ac:dyDescent="0.25">
      <c r="B13" s="31">
        <v>11</v>
      </c>
      <c r="C13" s="48" t="s">
        <v>1318</v>
      </c>
      <c r="D13" s="49">
        <v>2</v>
      </c>
      <c r="E13" s="13" t="s">
        <v>36</v>
      </c>
      <c r="F13" s="29" t="s">
        <v>1089</v>
      </c>
      <c r="G13" s="49"/>
      <c r="H13" s="7"/>
      <c r="I13" s="1" t="str">
        <f>IF(NOT(Tableau11757[[#This Row],[Qu.]]&gt;=1),"OUI","NON")</f>
        <v>NON</v>
      </c>
      <c r="J13" s="11">
        <f>SUM(1&gt;Tableau11757[[#This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x14ac:dyDescent="0.25">
      <c r="B14" s="31">
        <v>12</v>
      </c>
      <c r="C14" s="48" t="s">
        <v>1319</v>
      </c>
      <c r="D14" s="49">
        <v>4</v>
      </c>
      <c r="E14" s="13" t="s">
        <v>32</v>
      </c>
      <c r="F14" s="29" t="s">
        <v>1089</v>
      </c>
      <c r="G14" s="49"/>
      <c r="H14" s="7"/>
      <c r="I14" s="1" t="str">
        <f>IF(NOT(Tableau11757[[#This Row],[Qu.]]&gt;=1),"OUI","NON")</f>
        <v>NON</v>
      </c>
      <c r="J14" s="11">
        <f>SUM(1&gt;Tableau11757[[#This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1">
        <v>13</v>
      </c>
      <c r="C15" s="12" t="s">
        <v>1320</v>
      </c>
      <c r="D15" s="49">
        <v>4</v>
      </c>
      <c r="E15" s="13" t="s">
        <v>36</v>
      </c>
      <c r="F15" s="29" t="s">
        <v>1089</v>
      </c>
      <c r="G15" s="18"/>
      <c r="H15" s="7"/>
      <c r="I15" s="1" t="str">
        <f>IF(NOT(Tableau11757[[#This Row],[Qu.]]&gt;=1),"OUI","NON")</f>
        <v>NON</v>
      </c>
      <c r="J15" s="11">
        <f>SUM(1&gt;Tableau11757[[#This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31">
        <v>14</v>
      </c>
      <c r="C16" s="12" t="s">
        <v>1321</v>
      </c>
      <c r="D16" s="49">
        <v>3</v>
      </c>
      <c r="E16" s="13" t="s">
        <v>32</v>
      </c>
      <c r="F16" s="29" t="s">
        <v>1113</v>
      </c>
      <c r="G16" s="49"/>
      <c r="H16" s="7"/>
      <c r="I16" s="1" t="str">
        <f>IF(NOT(Tableau11757[[#This Row],[Qu.]]&gt;=1),"OUI","NON")</f>
        <v>NON</v>
      </c>
      <c r="J16" s="11">
        <f>SUM(1&gt;Tableau11757[[#This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1" x14ac:dyDescent="0.25">
      <c r="B17" s="31">
        <v>15</v>
      </c>
      <c r="C17" s="48" t="s">
        <v>1322</v>
      </c>
      <c r="D17" s="49">
        <v>1</v>
      </c>
      <c r="E17" s="13" t="s">
        <v>50</v>
      </c>
      <c r="F17" s="29" t="s">
        <v>1113</v>
      </c>
      <c r="G17" s="49"/>
      <c r="H17" s="7"/>
      <c r="I17" s="1" t="str">
        <f>IF(NOT(Tableau11757[[#This Row],[Qu.]]&gt;=1),"OUI","NON")</f>
        <v>NON</v>
      </c>
      <c r="J17" s="11">
        <f>SUM(1&gt;Tableau11757[[#This Row],[Qu.]])</f>
        <v>0</v>
      </c>
      <c r="K17" s="46"/>
    </row>
    <row r="18" spans="2:11" x14ac:dyDescent="0.25">
      <c r="B18" s="31">
        <v>16</v>
      </c>
      <c r="C18" s="3" t="s">
        <v>1323</v>
      </c>
      <c r="D18" s="49">
        <v>2</v>
      </c>
      <c r="E18" s="13" t="s">
        <v>36</v>
      </c>
      <c r="F18" s="28" t="s">
        <v>1089</v>
      </c>
      <c r="G18" s="1"/>
      <c r="H18" s="7"/>
      <c r="I18" s="1" t="str">
        <f>IF(NOT(Tableau11757[[#This Row],[Qu.]]&gt;=1),"OUI","NON")</f>
        <v>NON</v>
      </c>
      <c r="J18" s="11">
        <f>SUM(1&gt;Tableau11757[[#This Row],[Qu.]])</f>
        <v>0</v>
      </c>
      <c r="K18" s="46"/>
    </row>
    <row r="19" spans="2:11" ht="15" customHeight="1" x14ac:dyDescent="0.25">
      <c r="B19" s="31">
        <v>17</v>
      </c>
      <c r="C19" s="12" t="s">
        <v>1324</v>
      </c>
      <c r="D19" s="49">
        <v>4</v>
      </c>
      <c r="E19" s="13" t="s">
        <v>32</v>
      </c>
      <c r="F19" s="29" t="s">
        <v>1089</v>
      </c>
      <c r="G19" s="18"/>
      <c r="H19" s="7"/>
      <c r="I19" s="1" t="str">
        <f>IF(NOT(Tableau11757[[#This Row],[Qu.]]&gt;=1),"OUI","NON")</f>
        <v>NON</v>
      </c>
      <c r="J19" s="11">
        <f>SUM(1&gt;Tableau11757[[#This Row],[Qu.]])</f>
        <v>0</v>
      </c>
      <c r="K19" s="46"/>
    </row>
    <row r="20" spans="2:11" ht="15" customHeight="1" x14ac:dyDescent="0.25">
      <c r="B20" s="31">
        <v>18</v>
      </c>
      <c r="C20" s="48" t="s">
        <v>1325</v>
      </c>
      <c r="D20" s="49">
        <v>4</v>
      </c>
      <c r="E20" s="13" t="s">
        <v>32</v>
      </c>
      <c r="F20" s="29" t="s">
        <v>1089</v>
      </c>
      <c r="G20" s="49"/>
      <c r="H20" s="7"/>
      <c r="I20" s="1" t="str">
        <f>IF(NOT(Tableau11757[[#This Row],[Qu.]]&gt;=1),"OUI","NON")</f>
        <v>NON</v>
      </c>
      <c r="J20" s="11">
        <f>SUM(1&gt;Tableau11757[[#This Row],[Qu.]])</f>
        <v>0</v>
      </c>
      <c r="K20" s="46"/>
    </row>
    <row r="21" spans="2:11" x14ac:dyDescent="0.25">
      <c r="B21" s="31">
        <v>19</v>
      </c>
      <c r="C21" s="12" t="s">
        <v>1326</v>
      </c>
      <c r="D21" s="49">
        <v>4</v>
      </c>
      <c r="E21" s="13" t="s">
        <v>32</v>
      </c>
      <c r="F21" s="29" t="s">
        <v>1107</v>
      </c>
      <c r="G21" s="49"/>
      <c r="H21" s="7"/>
      <c r="I21" s="1" t="str">
        <f>IF(NOT(Tableau11757[[#This Row],[Qu.]]&gt;=1),"OUI","NON")</f>
        <v>NON</v>
      </c>
      <c r="J21" s="11">
        <f>SUM(1&gt;Tableau11757[[#This Row],[Qu.]])</f>
        <v>0</v>
      </c>
      <c r="K21" s="46"/>
    </row>
    <row r="22" spans="2:11" x14ac:dyDescent="0.25">
      <c r="B22" s="31">
        <v>20</v>
      </c>
      <c r="C22" s="12" t="s">
        <v>1327</v>
      </c>
      <c r="D22" s="49">
        <v>4</v>
      </c>
      <c r="E22" s="13" t="s">
        <v>32</v>
      </c>
      <c r="F22" s="29" t="s">
        <v>1107</v>
      </c>
      <c r="G22" s="49"/>
      <c r="H22" s="7"/>
      <c r="I22" s="1" t="str">
        <f>IF(NOT(Tableau11757[[#This Row],[Qu.]]&gt;=1),"OUI","NON")</f>
        <v>NON</v>
      </c>
      <c r="J22" s="11">
        <f>SUM(1&gt;Tableau11757[[#This Row],[Qu.]])</f>
        <v>0</v>
      </c>
      <c r="K22" s="46"/>
    </row>
    <row r="23" spans="2:11" ht="15" customHeight="1" x14ac:dyDescent="0.25">
      <c r="B23" s="31">
        <v>21</v>
      </c>
      <c r="C23" s="12" t="s">
        <v>1328</v>
      </c>
      <c r="D23" s="49">
        <v>1</v>
      </c>
      <c r="E23" s="13" t="s">
        <v>50</v>
      </c>
      <c r="F23" s="29" t="s">
        <v>1089</v>
      </c>
      <c r="G23" s="18"/>
      <c r="H23" s="7"/>
      <c r="I23" s="1" t="str">
        <f>IF(NOT(Tableau11757[[#This Row],[Qu.]]&gt;=1),"OUI","NON")</f>
        <v>NON</v>
      </c>
      <c r="J23" s="11">
        <f>SUM(1&gt;Tableau11757[[#This Row],[Qu.]])</f>
        <v>0</v>
      </c>
      <c r="K23" s="46"/>
    </row>
    <row r="24" spans="2:11" ht="15" customHeight="1" x14ac:dyDescent="0.25">
      <c r="B24" s="31">
        <v>22</v>
      </c>
      <c r="C24" s="48" t="s">
        <v>1329</v>
      </c>
      <c r="D24" s="49">
        <v>4</v>
      </c>
      <c r="E24" s="13" t="s">
        <v>32</v>
      </c>
      <c r="F24" s="29" t="s">
        <v>1089</v>
      </c>
      <c r="G24" s="49"/>
      <c r="H24" s="7"/>
      <c r="I24" s="1" t="str">
        <f>IF(NOT(Tableau11757[[#This Row],[Qu.]]&gt;=1),"OUI","NON")</f>
        <v>NON</v>
      </c>
      <c r="J24" s="11">
        <f>SUM(1&gt;Tableau11757[[#This Row],[Qu.]])</f>
        <v>0</v>
      </c>
      <c r="K24" s="46"/>
    </row>
    <row r="25" spans="2:11" x14ac:dyDescent="0.25">
      <c r="B25" s="31">
        <v>23</v>
      </c>
      <c r="C25" s="48" t="s">
        <v>1330</v>
      </c>
      <c r="D25" s="49">
        <v>4</v>
      </c>
      <c r="E25" s="13" t="s">
        <v>32</v>
      </c>
      <c r="F25" s="29" t="s">
        <v>1107</v>
      </c>
      <c r="G25" s="49"/>
      <c r="H25" s="7"/>
      <c r="I25" s="1" t="str">
        <f>IF(NOT(Tableau11757[[#This Row],[Qu.]]&gt;=1),"OUI","NON")</f>
        <v>NON</v>
      </c>
      <c r="J25" s="11">
        <f>SUM(1&gt;Tableau11757[[#This Row],[Qu.]])</f>
        <v>0</v>
      </c>
      <c r="K25" s="46"/>
    </row>
    <row r="26" spans="2:11" x14ac:dyDescent="0.25">
      <c r="B26" s="31">
        <v>24</v>
      </c>
      <c r="C26" s="48" t="s">
        <v>1331</v>
      </c>
      <c r="D26" s="49">
        <v>4</v>
      </c>
      <c r="E26" s="13" t="s">
        <v>32</v>
      </c>
      <c r="F26" s="29" t="s">
        <v>1089</v>
      </c>
      <c r="G26" s="49"/>
      <c r="H26" s="7"/>
      <c r="I26" s="1" t="str">
        <f>IF(NOT(Tableau11757[[#This Row],[Qu.]]&gt;=1),"OUI","NON")</f>
        <v>NON</v>
      </c>
      <c r="J26" s="11">
        <f>SUM(1&gt;Tableau11757[[#This Row],[Qu.]])</f>
        <v>0</v>
      </c>
      <c r="K26" s="46"/>
    </row>
    <row r="27" spans="2:11" x14ac:dyDescent="0.25">
      <c r="B27" s="31">
        <v>25</v>
      </c>
      <c r="C27" s="48" t="s">
        <v>1332</v>
      </c>
      <c r="D27" s="49">
        <v>2</v>
      </c>
      <c r="E27" s="13" t="s">
        <v>36</v>
      </c>
      <c r="F27" s="29" t="s">
        <v>1113</v>
      </c>
      <c r="G27" s="49"/>
      <c r="H27" s="7"/>
      <c r="I27" s="1" t="str">
        <f>IF(NOT(Tableau11757[[#This Row],[Qu.]]&gt;=1),"OUI","NON")</f>
        <v>NON</v>
      </c>
      <c r="J27" s="11">
        <f>SUM(1&gt;Tableau11757[[#This Row],[Qu.]])</f>
        <v>0</v>
      </c>
      <c r="K27" s="46"/>
    </row>
    <row r="28" spans="2:11" x14ac:dyDescent="0.25">
      <c r="B28" s="31">
        <v>26</v>
      </c>
      <c r="C28" s="12" t="s">
        <v>1333</v>
      </c>
      <c r="D28" s="49">
        <v>4</v>
      </c>
      <c r="E28" s="13" t="s">
        <v>32</v>
      </c>
      <c r="F28" s="29" t="s">
        <v>1111</v>
      </c>
      <c r="G28" s="49"/>
      <c r="H28" s="7"/>
      <c r="I28" s="1" t="str">
        <f>IF(NOT(Tableau11757[[#This Row],[Qu.]]&gt;=1),"OUI","NON")</f>
        <v>NON</v>
      </c>
      <c r="J28" s="11">
        <f>SUM(1&gt;Tableau11757[[#This Row],[Qu.]])</f>
        <v>0</v>
      </c>
      <c r="K28" s="46"/>
    </row>
    <row r="29" spans="2:11" x14ac:dyDescent="0.25">
      <c r="B29" s="31">
        <v>27</v>
      </c>
      <c r="C29" s="48" t="s">
        <v>1334</v>
      </c>
      <c r="D29" s="49">
        <v>2</v>
      </c>
      <c r="E29" s="13" t="s">
        <v>36</v>
      </c>
      <c r="F29" s="29" t="s">
        <v>1113</v>
      </c>
      <c r="G29" s="49"/>
      <c r="H29" s="7"/>
      <c r="I29" s="1" t="str">
        <f>IF(NOT(Tableau11757[[#This Row],[Qu.]]&gt;=1),"OUI","NON")</f>
        <v>NON</v>
      </c>
      <c r="J29" s="11">
        <f>SUM(1&gt;Tableau11757[[#This Row],[Qu.]])</f>
        <v>0</v>
      </c>
      <c r="K29" s="46"/>
    </row>
    <row r="30" spans="2:11" x14ac:dyDescent="0.25">
      <c r="B30" s="31">
        <v>28</v>
      </c>
      <c r="C30" s="12" t="s">
        <v>1335</v>
      </c>
      <c r="D30" s="49">
        <v>4</v>
      </c>
      <c r="E30" s="13" t="s">
        <v>32</v>
      </c>
      <c r="F30" s="29" t="s">
        <v>1089</v>
      </c>
      <c r="G30" s="49"/>
      <c r="H30" s="7"/>
      <c r="I30" s="1" t="str">
        <f>IF(NOT(Tableau11757[[#This Row],[Qu.]]&gt;=1),"OUI","NON")</f>
        <v>NON</v>
      </c>
      <c r="J30" s="11">
        <f>SUM(1&gt;Tableau11757[[#This Row],[Qu.]])</f>
        <v>0</v>
      </c>
      <c r="K30" s="46"/>
    </row>
    <row r="31" spans="2:11" x14ac:dyDescent="0.25">
      <c r="B31" s="31">
        <v>29</v>
      </c>
      <c r="C31" s="48" t="s">
        <v>1336</v>
      </c>
      <c r="D31" s="49">
        <v>1</v>
      </c>
      <c r="E31" s="13" t="s">
        <v>36</v>
      </c>
      <c r="F31" s="29" t="s">
        <v>1107</v>
      </c>
      <c r="G31" s="49"/>
      <c r="H31" s="7"/>
      <c r="I31" s="1" t="str">
        <f>IF(NOT(Tableau11757[[#This Row],[Qu.]]&gt;=1),"OUI","NON")</f>
        <v>NON</v>
      </c>
      <c r="J31" s="11">
        <f>SUM(1&gt;Tableau11757[[#This Row],[Qu.]])</f>
        <v>0</v>
      </c>
      <c r="K31" s="46"/>
    </row>
    <row r="32" spans="2:11" x14ac:dyDescent="0.25">
      <c r="B32" s="31">
        <v>30</v>
      </c>
      <c r="C32" s="48" t="s">
        <v>1337</v>
      </c>
      <c r="D32" s="49">
        <v>4</v>
      </c>
      <c r="E32" s="13" t="s">
        <v>32</v>
      </c>
      <c r="F32" s="29" t="s">
        <v>1089</v>
      </c>
      <c r="G32" s="49"/>
      <c r="H32" s="7"/>
      <c r="I32" s="1" t="str">
        <f>IF(NOT(Tableau11757[[#This Row],[Qu.]]&gt;=1),"OUI","NON")</f>
        <v>NON</v>
      </c>
      <c r="J32" s="11">
        <f>SUM(1&gt;Tableau11757[[#This Row],[Qu.]])</f>
        <v>0</v>
      </c>
      <c r="K32" s="46"/>
    </row>
    <row r="33" spans="2:12" x14ac:dyDescent="0.25">
      <c r="B33" s="31">
        <v>31</v>
      </c>
      <c r="C33" s="12" t="s">
        <v>1338</v>
      </c>
      <c r="D33" s="49">
        <v>4</v>
      </c>
      <c r="E33" s="13" t="s">
        <v>32</v>
      </c>
      <c r="F33" s="29" t="s">
        <v>1089</v>
      </c>
      <c r="G33" s="49"/>
      <c r="H33" s="7"/>
      <c r="I33" s="1" t="str">
        <f>IF(NOT(Tableau11757[[#This Row],[Qu.]]&gt;=1),"OUI","NON")</f>
        <v>NON</v>
      </c>
      <c r="J33" s="11">
        <f>SUM(1&gt;Tableau11757[[#This Row],[Qu.]])</f>
        <v>0</v>
      </c>
      <c r="K33" s="46"/>
      <c r="L33" s="55"/>
    </row>
    <row r="34" spans="2:12" x14ac:dyDescent="0.25">
      <c r="B34" s="31">
        <v>32</v>
      </c>
      <c r="C34" s="12" t="s">
        <v>1339</v>
      </c>
      <c r="D34" s="49">
        <v>4</v>
      </c>
      <c r="E34" s="13" t="s">
        <v>50</v>
      </c>
      <c r="F34" s="29" t="s">
        <v>1089</v>
      </c>
      <c r="G34" s="49"/>
      <c r="H34" s="7"/>
      <c r="I34" s="1" t="str">
        <f>IF(NOT(Tableau11757[[#This Row],[Qu.]]&gt;=1),"OUI","NON")</f>
        <v>NON</v>
      </c>
      <c r="J34" s="11">
        <f>SUM(1&gt;Tableau11757[[#This Row],[Qu.]])</f>
        <v>0</v>
      </c>
      <c r="K34" s="46"/>
      <c r="L34" s="46"/>
    </row>
    <row r="35" spans="2:12" x14ac:dyDescent="0.25">
      <c r="B35" s="31">
        <v>33</v>
      </c>
      <c r="C35" s="48" t="s">
        <v>1340</v>
      </c>
      <c r="D35" s="49">
        <v>2</v>
      </c>
      <c r="E35" s="13" t="s">
        <v>36</v>
      </c>
      <c r="F35" s="29" t="s">
        <v>1089</v>
      </c>
      <c r="G35" s="49"/>
      <c r="H35" s="7"/>
      <c r="I35" s="1" t="str">
        <f>IF(NOT(Tableau11757[[#This Row],[Qu.]]&gt;=1),"OUI","NON")</f>
        <v>NON</v>
      </c>
      <c r="J35" s="11">
        <f>SUM(1&gt;Tableau11757[[#This Row],[Qu.]])</f>
        <v>0</v>
      </c>
      <c r="K35" s="46"/>
      <c r="L35" s="55"/>
    </row>
    <row r="36" spans="2:12" x14ac:dyDescent="0.25">
      <c r="B36" s="31">
        <v>34</v>
      </c>
      <c r="C36" s="3" t="s">
        <v>1341</v>
      </c>
      <c r="D36" s="49">
        <v>1</v>
      </c>
      <c r="E36" s="13" t="s">
        <v>36</v>
      </c>
      <c r="F36" s="28" t="s">
        <v>1089</v>
      </c>
      <c r="G36" s="1"/>
      <c r="H36" s="7"/>
      <c r="I36" s="1" t="str">
        <f>IF(NOT(Tableau11757[[#This Row],[Qu.]]&gt;=1),"OUI","NON")</f>
        <v>NON</v>
      </c>
      <c r="J36" s="11">
        <f>SUM(1&gt;Tableau11757[[#This Row],[Qu.]])</f>
        <v>0</v>
      </c>
      <c r="K36" s="46"/>
      <c r="L36" s="55"/>
    </row>
    <row r="37" spans="2:12" x14ac:dyDescent="0.25">
      <c r="B37" s="31">
        <v>35</v>
      </c>
      <c r="C37" s="3" t="s">
        <v>1342</v>
      </c>
      <c r="D37" s="49">
        <v>3</v>
      </c>
      <c r="E37" s="13" t="s">
        <v>36</v>
      </c>
      <c r="F37" s="28" t="s">
        <v>1089</v>
      </c>
      <c r="G37" s="1"/>
      <c r="H37" s="7"/>
      <c r="I37" s="1" t="str">
        <f>IF(NOT(Tableau11757[[#This Row],[Qu.]]&gt;=1),"OUI","NON")</f>
        <v>NON</v>
      </c>
      <c r="J37" s="11">
        <f>SUM(1&gt;Tableau11757[[#This Row],[Qu.]])</f>
        <v>0</v>
      </c>
      <c r="K37" s="46"/>
      <c r="L37" s="55"/>
    </row>
    <row r="38" spans="2:12" x14ac:dyDescent="0.25">
      <c r="B38" s="31">
        <v>36</v>
      </c>
      <c r="C38" s="12" t="s">
        <v>1343</v>
      </c>
      <c r="D38" s="49">
        <v>3</v>
      </c>
      <c r="E38" s="13" t="s">
        <v>36</v>
      </c>
      <c r="F38" s="29" t="s">
        <v>1111</v>
      </c>
      <c r="G38" s="49"/>
      <c r="H38" s="7"/>
      <c r="I38" s="1" t="str">
        <f>IF(NOT(Tableau11757[[#This Row],[Qu.]]&gt;=1),"OUI","NON")</f>
        <v>NON</v>
      </c>
      <c r="J38" s="11">
        <f>SUM(1&gt;Tableau11757[[#This Row],[Qu.]])</f>
        <v>0</v>
      </c>
      <c r="K38" s="46"/>
      <c r="L38" s="55"/>
    </row>
    <row r="39" spans="2:12" x14ac:dyDescent="0.25">
      <c r="B39" s="31">
        <v>37</v>
      </c>
      <c r="C39" s="3" t="s">
        <v>1344</v>
      </c>
      <c r="D39" s="49">
        <v>4</v>
      </c>
      <c r="E39" s="13" t="s">
        <v>32</v>
      </c>
      <c r="F39" s="28" t="s">
        <v>1089</v>
      </c>
      <c r="G39" s="1"/>
      <c r="H39" s="7"/>
      <c r="I39" s="1" t="str">
        <f>IF(NOT(Tableau11757[[#This Row],[Qu.]]&gt;=1),"OUI","NON")</f>
        <v>NON</v>
      </c>
      <c r="J39" s="11">
        <f>SUM(1&gt;Tableau11757[[#This Row],[Qu.]])</f>
        <v>0</v>
      </c>
      <c r="K39" s="46"/>
      <c r="L39" s="55"/>
    </row>
    <row r="40" spans="2:12" x14ac:dyDescent="0.25">
      <c r="B40" s="31">
        <v>38</v>
      </c>
      <c r="C40" s="12" t="s">
        <v>1345</v>
      </c>
      <c r="D40" s="49">
        <v>4</v>
      </c>
      <c r="E40" s="13" t="s">
        <v>32</v>
      </c>
      <c r="F40" s="29" t="s">
        <v>1107</v>
      </c>
      <c r="G40" s="13"/>
      <c r="H40" s="7"/>
      <c r="I40" s="1" t="str">
        <f>IF(NOT(Tableau11757[[#This Row],[Qu.]]&gt;=1),"OUI","NON")</f>
        <v>NON</v>
      </c>
      <c r="J40" s="11">
        <f>SUM(1&gt;Tableau11757[[#This Row],[Qu.]])</f>
        <v>0</v>
      </c>
      <c r="K40" s="46"/>
      <c r="L40" s="55"/>
    </row>
    <row r="41" spans="2:12" x14ac:dyDescent="0.25">
      <c r="B41" s="31">
        <v>39</v>
      </c>
      <c r="C41" s="48" t="s">
        <v>1346</v>
      </c>
      <c r="D41" s="49">
        <v>1</v>
      </c>
      <c r="E41" s="13" t="s">
        <v>50</v>
      </c>
      <c r="F41" s="29" t="s">
        <v>1089</v>
      </c>
      <c r="G41" s="49"/>
      <c r="H41" s="7"/>
      <c r="I41" s="1" t="str">
        <f>IF(NOT(Tableau11757[[#This Row],[Qu.]]&gt;=1),"OUI","NON")</f>
        <v>NON</v>
      </c>
      <c r="J41" s="11">
        <f>SUM(1&gt;Tableau11757[[#This Row],[Qu.]])</f>
        <v>0</v>
      </c>
      <c r="K41" s="46"/>
      <c r="L41" s="55"/>
    </row>
    <row r="42" spans="2:12" x14ac:dyDescent="0.25">
      <c r="B42" s="31">
        <v>40</v>
      </c>
      <c r="C42" s="3" t="s">
        <v>1347</v>
      </c>
      <c r="D42" s="49">
        <v>4</v>
      </c>
      <c r="E42" s="13" t="s">
        <v>36</v>
      </c>
      <c r="F42" s="28" t="s">
        <v>1107</v>
      </c>
      <c r="G42" s="1"/>
      <c r="H42" s="7"/>
      <c r="I42" s="1" t="str">
        <f>IF(NOT(Tableau11757[[#This Row],[Qu.]]&gt;=1),"OUI","NON")</f>
        <v>NON</v>
      </c>
      <c r="J42" s="11">
        <f>SUM(1&gt;Tableau11757[[#This Row],[Qu.]])</f>
        <v>0</v>
      </c>
      <c r="K42" s="46"/>
      <c r="L42" s="55"/>
    </row>
    <row r="43" spans="2:12" x14ac:dyDescent="0.25">
      <c r="B43" s="31">
        <v>41</v>
      </c>
      <c r="C43" s="3" t="s">
        <v>1348</v>
      </c>
      <c r="D43" s="49">
        <v>1</v>
      </c>
      <c r="E43" s="13" t="s">
        <v>50</v>
      </c>
      <c r="F43" s="28" t="s">
        <v>1113</v>
      </c>
      <c r="G43" s="1"/>
      <c r="H43" s="7"/>
      <c r="I43" s="1" t="str">
        <f>IF(NOT(Tableau11757[[#This Row],[Qu.]]&gt;=1),"OUI","NON")</f>
        <v>NON</v>
      </c>
      <c r="J43" s="11">
        <f>SUM(1&gt;Tableau11757[[#This Row],[Qu.]])</f>
        <v>0</v>
      </c>
      <c r="K43" s="46"/>
      <c r="L43" s="55"/>
    </row>
    <row r="44" spans="2:12" x14ac:dyDescent="0.25">
      <c r="B44" s="31">
        <v>42</v>
      </c>
      <c r="C44" s="12" t="s">
        <v>1349</v>
      </c>
      <c r="D44" s="49">
        <v>4</v>
      </c>
      <c r="E44" s="13" t="s">
        <v>32</v>
      </c>
      <c r="F44" s="29" t="s">
        <v>1089</v>
      </c>
      <c r="G44" s="49"/>
      <c r="H44" s="7"/>
      <c r="I44" s="1" t="str">
        <f>IF(NOT(Tableau11757[[#This Row],[Qu.]]&gt;=1),"OUI","NON")</f>
        <v>NON</v>
      </c>
      <c r="J44" s="11">
        <f>SUM(1&gt;Tableau11757[[#This Row],[Qu.]])</f>
        <v>0</v>
      </c>
      <c r="K44" s="46"/>
      <c r="L44" s="55"/>
    </row>
    <row r="45" spans="2:12" x14ac:dyDescent="0.25">
      <c r="B45" s="31">
        <v>43</v>
      </c>
      <c r="C45" s="12" t="s">
        <v>1350</v>
      </c>
      <c r="D45" s="49">
        <v>2</v>
      </c>
      <c r="E45" s="13" t="s">
        <v>36</v>
      </c>
      <c r="F45" s="29" t="s">
        <v>1107</v>
      </c>
      <c r="G45" s="18"/>
      <c r="H45" s="7"/>
      <c r="I45" s="1" t="str">
        <f>IF(NOT(Tableau11757[[#This Row],[Qu.]]&gt;=1),"OUI","NON")</f>
        <v>NON</v>
      </c>
      <c r="J45" s="11">
        <f>SUM(1&gt;Tableau11757[[#This Row],[Qu.]])</f>
        <v>0</v>
      </c>
      <c r="K45" s="46"/>
      <c r="L45" s="55"/>
    </row>
    <row r="46" spans="2:12" x14ac:dyDescent="0.25">
      <c r="B46" s="31">
        <v>44</v>
      </c>
      <c r="C46" s="12" t="s">
        <v>1351</v>
      </c>
      <c r="D46" s="49">
        <v>4</v>
      </c>
      <c r="E46" s="13" t="s">
        <v>32</v>
      </c>
      <c r="F46" s="29" t="s">
        <v>1107</v>
      </c>
      <c r="G46" s="49"/>
      <c r="H46" s="7"/>
      <c r="I46" s="1" t="str">
        <f>IF(NOT(Tableau11757[[#This Row],[Qu.]]&gt;=1),"OUI","NON")</f>
        <v>NON</v>
      </c>
      <c r="J46" s="11">
        <f>SUM(1&gt;Tableau11757[[#This Row],[Qu.]])</f>
        <v>0</v>
      </c>
      <c r="K46" s="46"/>
      <c r="L46" s="55"/>
    </row>
    <row r="47" spans="2:12" x14ac:dyDescent="0.25">
      <c r="B47" s="31">
        <v>45</v>
      </c>
      <c r="C47" s="12" t="s">
        <v>1352</v>
      </c>
      <c r="D47" s="49">
        <v>4</v>
      </c>
      <c r="E47" s="13" t="s">
        <v>36</v>
      </c>
      <c r="F47" s="29" t="s">
        <v>1111</v>
      </c>
      <c r="G47" s="18"/>
      <c r="H47" s="7"/>
      <c r="I47" s="1" t="str">
        <f>IF(NOT(Tableau11757[[#This Row],[Qu.]]&gt;=1),"OUI","NON")</f>
        <v>NON</v>
      </c>
      <c r="J47" s="11">
        <f>SUM(1&gt;Tableau11757[[#This Row],[Qu.]])</f>
        <v>0</v>
      </c>
      <c r="K47" s="46"/>
      <c r="L47" s="55"/>
    </row>
    <row r="48" spans="2:12" x14ac:dyDescent="0.25">
      <c r="B48" s="31">
        <v>46</v>
      </c>
      <c r="C48" s="48" t="s">
        <v>1353</v>
      </c>
      <c r="D48" s="49">
        <v>2</v>
      </c>
      <c r="E48" s="13" t="s">
        <v>36</v>
      </c>
      <c r="F48" s="29" t="s">
        <v>1089</v>
      </c>
      <c r="G48" s="49"/>
      <c r="H48" s="7"/>
      <c r="I48" s="1" t="str">
        <f>IF(NOT(Tableau11757[[#This Row],[Qu.]]&gt;=1),"OUI","NON")</f>
        <v>NON</v>
      </c>
      <c r="J48" s="11">
        <f>SUM(1&gt;Tableau11757[[#This Row],[Qu.]])</f>
        <v>0</v>
      </c>
      <c r="K48" s="46"/>
      <c r="L48" s="55"/>
    </row>
    <row r="49" spans="2:11" x14ac:dyDescent="0.25">
      <c r="B49" s="31">
        <v>47</v>
      </c>
      <c r="C49" s="12" t="s">
        <v>1354</v>
      </c>
      <c r="D49" s="49">
        <v>4</v>
      </c>
      <c r="E49" s="13" t="s">
        <v>32</v>
      </c>
      <c r="F49" s="29" t="s">
        <v>1107</v>
      </c>
      <c r="G49" s="49"/>
      <c r="H49" s="7"/>
      <c r="I49" s="1" t="str">
        <f>IF(NOT(Tableau11757[[#This Row],[Qu.]]&gt;=1),"OUI","NON")</f>
        <v>NON</v>
      </c>
      <c r="J49" s="11">
        <f>SUM(1&gt;Tableau11757[[#This Row],[Qu.]])</f>
        <v>0</v>
      </c>
      <c r="K49" s="46"/>
    </row>
    <row r="50" spans="2:11" x14ac:dyDescent="0.25">
      <c r="B50" s="31">
        <v>48</v>
      </c>
      <c r="C50" s="12" t="s">
        <v>1355</v>
      </c>
      <c r="D50" s="49">
        <v>4</v>
      </c>
      <c r="E50" s="13" t="s">
        <v>32</v>
      </c>
      <c r="F50" s="29" t="s">
        <v>1089</v>
      </c>
      <c r="G50" s="49"/>
      <c r="H50" s="7"/>
      <c r="I50" s="1" t="str">
        <f>IF(NOT(Tableau11757[[#This Row],[Qu.]]&gt;=1),"OUI","NON")</f>
        <v>NON</v>
      </c>
      <c r="J50" s="11">
        <f>SUM(1&gt;Tableau11757[[#This Row],[Qu.]])</f>
        <v>0</v>
      </c>
      <c r="K50" s="46"/>
    </row>
    <row r="51" spans="2:11" x14ac:dyDescent="0.25">
      <c r="B51" s="31">
        <v>49</v>
      </c>
      <c r="C51" s="3" t="s">
        <v>1356</v>
      </c>
      <c r="D51" s="49">
        <v>4</v>
      </c>
      <c r="E51" s="13" t="s">
        <v>36</v>
      </c>
      <c r="F51" s="28" t="s">
        <v>1107</v>
      </c>
      <c r="G51" s="1"/>
      <c r="H51" s="7"/>
      <c r="I51" s="1" t="str">
        <f>IF(NOT(Tableau11757[[#This Row],[Qu.]]&gt;=1),"OUI","NON")</f>
        <v>NON</v>
      </c>
      <c r="J51" s="11">
        <f>SUM(1&gt;Tableau11757[[#This Row],[Qu.]])</f>
        <v>0</v>
      </c>
      <c r="K51" s="46"/>
    </row>
    <row r="52" spans="2:11" x14ac:dyDescent="0.25">
      <c r="B52" s="31">
        <v>50</v>
      </c>
      <c r="C52" s="3" t="s">
        <v>1357</v>
      </c>
      <c r="D52" s="49">
        <v>1</v>
      </c>
      <c r="E52" s="13" t="s">
        <v>36</v>
      </c>
      <c r="F52" s="28" t="s">
        <v>1089</v>
      </c>
      <c r="G52" s="1">
        <v>1</v>
      </c>
      <c r="H52" s="7"/>
      <c r="I52" s="1" t="str">
        <f>IF(NOT(Tableau11757[[#This Row],[Qu.]]&gt;=1),"OUI","NON")</f>
        <v>NON</v>
      </c>
      <c r="J52" s="11">
        <f>SUM(1&gt;Tableau11757[[#This Row],[Qu.]])</f>
        <v>0</v>
      </c>
      <c r="K52" s="46"/>
    </row>
    <row r="53" spans="2:11" x14ac:dyDescent="0.25">
      <c r="B53" s="31">
        <v>51</v>
      </c>
      <c r="C53" s="3" t="s">
        <v>1358</v>
      </c>
      <c r="D53" s="49">
        <v>4</v>
      </c>
      <c r="E53" s="13" t="s">
        <v>32</v>
      </c>
      <c r="F53" s="28" t="s">
        <v>1089</v>
      </c>
      <c r="G53" s="1"/>
      <c r="H53" s="7"/>
      <c r="I53" s="1" t="str">
        <f>IF(NOT(Tableau11757[[#This Row],[Qu.]]&gt;=1),"OUI","NON")</f>
        <v>NON</v>
      </c>
      <c r="J53" s="11">
        <f>SUM(1&gt;Tableau11757[[#This Row],[Qu.]])</f>
        <v>0</v>
      </c>
      <c r="K53" s="46"/>
    </row>
    <row r="54" spans="2:11" x14ac:dyDescent="0.25">
      <c r="B54" s="31">
        <v>52</v>
      </c>
      <c r="C54" s="48" t="s">
        <v>1359</v>
      </c>
      <c r="D54" s="49">
        <v>1</v>
      </c>
      <c r="E54" s="13" t="s">
        <v>50</v>
      </c>
      <c r="F54" s="29" t="s">
        <v>1107</v>
      </c>
      <c r="G54" s="49"/>
      <c r="H54" s="7"/>
      <c r="I54" s="1" t="str">
        <f>IF(NOT(Tableau11757[[#This Row],[Qu.]]&gt;=1),"OUI","NON")</f>
        <v>NON</v>
      </c>
      <c r="J54" s="11">
        <f>SUM(1&gt;Tableau11757[[#This Row],[Qu.]])</f>
        <v>0</v>
      </c>
      <c r="K54" s="46"/>
    </row>
    <row r="55" spans="2:11" x14ac:dyDescent="0.25">
      <c r="B55" s="31">
        <v>53</v>
      </c>
      <c r="C55" s="12" t="s">
        <v>1360</v>
      </c>
      <c r="D55" s="49">
        <v>2</v>
      </c>
      <c r="E55" s="13" t="s">
        <v>36</v>
      </c>
      <c r="F55" s="29" t="s">
        <v>1089</v>
      </c>
      <c r="G55" s="49"/>
      <c r="H55" s="7"/>
      <c r="I55" s="1" t="str">
        <f>IF(NOT(Tableau11757[[#This Row],[Qu.]]&gt;=1),"OUI","NON")</f>
        <v>NON</v>
      </c>
      <c r="J55" s="11">
        <f>SUM(1&gt;Tableau11757[[#This Row],[Qu.]])</f>
        <v>0</v>
      </c>
      <c r="K55" s="46"/>
    </row>
    <row r="56" spans="2:11" x14ac:dyDescent="0.25">
      <c r="B56" s="31">
        <v>54</v>
      </c>
      <c r="C56" s="3" t="s">
        <v>1361</v>
      </c>
      <c r="D56" s="49">
        <v>4</v>
      </c>
      <c r="E56" s="13" t="s">
        <v>36</v>
      </c>
      <c r="F56" s="28" t="s">
        <v>1089</v>
      </c>
      <c r="G56" s="1"/>
      <c r="H56" s="7"/>
      <c r="I56" s="1" t="str">
        <f>IF(NOT(Tableau11757[[#This Row],[Qu.]]&gt;=1),"OUI","NON")</f>
        <v>NON</v>
      </c>
      <c r="J56" s="11">
        <f>SUM(1&gt;Tableau11757[[#This Row],[Qu.]])</f>
        <v>0</v>
      </c>
      <c r="K56" s="46"/>
    </row>
    <row r="57" spans="2:11" x14ac:dyDescent="0.25">
      <c r="B57" s="31">
        <v>55</v>
      </c>
      <c r="C57" s="48" t="s">
        <v>1362</v>
      </c>
      <c r="D57" s="49">
        <v>4</v>
      </c>
      <c r="E57" s="13" t="s">
        <v>32</v>
      </c>
      <c r="F57" s="29" t="s">
        <v>1111</v>
      </c>
      <c r="G57" s="49"/>
      <c r="H57" s="7"/>
      <c r="I57" s="1" t="str">
        <f>IF(NOT(Tableau11757[[#This Row],[Qu.]]&gt;=1),"OUI","NON")</f>
        <v>NON</v>
      </c>
      <c r="J57" s="11">
        <f>SUM(1&gt;Tableau11757[[#This Row],[Qu.]])</f>
        <v>0</v>
      </c>
      <c r="K57" s="46"/>
    </row>
    <row r="58" spans="2:11" x14ac:dyDescent="0.25">
      <c r="B58" s="31">
        <v>56</v>
      </c>
      <c r="C58" s="3" t="s">
        <v>1363</v>
      </c>
      <c r="D58" s="49">
        <v>0</v>
      </c>
      <c r="E58" s="13" t="s">
        <v>39</v>
      </c>
      <c r="F58" s="28" t="s">
        <v>1111</v>
      </c>
      <c r="G58" s="1"/>
      <c r="H58" s="7"/>
      <c r="I58" s="1" t="str">
        <f>IF(NOT(Tableau11757[[#This Row],[Qu.]]&gt;=1),"OUI","NON")</f>
        <v>OUI</v>
      </c>
      <c r="J58" s="11">
        <f>SUM(1&gt;Tableau11757[[#This Row],[Qu.]])</f>
        <v>1</v>
      </c>
      <c r="K58" s="46"/>
    </row>
    <row r="59" spans="2:11" x14ac:dyDescent="0.25">
      <c r="B59" s="31">
        <v>57</v>
      </c>
      <c r="C59" s="48" t="s">
        <v>1364</v>
      </c>
      <c r="D59" s="49">
        <v>3</v>
      </c>
      <c r="E59" s="13" t="s">
        <v>32</v>
      </c>
      <c r="F59" s="29" t="s">
        <v>1089</v>
      </c>
      <c r="G59" s="49"/>
      <c r="H59" s="7"/>
      <c r="I59" s="1" t="str">
        <f>IF(NOT(Tableau11757[[#This Row],[Qu.]]&gt;=1),"OUI","NON")</f>
        <v>NON</v>
      </c>
      <c r="J59" s="11">
        <f>SUM(1&gt;Tableau11757[[#This Row],[Qu.]])</f>
        <v>0</v>
      </c>
      <c r="K59" s="46"/>
    </row>
    <row r="60" spans="2:11" x14ac:dyDescent="0.25">
      <c r="B60" s="31">
        <v>58</v>
      </c>
      <c r="C60" s="3" t="s">
        <v>1365</v>
      </c>
      <c r="D60" s="49">
        <v>4</v>
      </c>
      <c r="E60" s="13" t="s">
        <v>32</v>
      </c>
      <c r="F60" s="28" t="s">
        <v>1089</v>
      </c>
      <c r="G60" s="1"/>
      <c r="H60" s="7"/>
      <c r="I60" s="1" t="str">
        <f>IF(NOT(Tableau11757[[#This Row],[Qu.]]&gt;=1),"OUI","NON")</f>
        <v>NON</v>
      </c>
      <c r="J60" s="11">
        <f>SUM(1&gt;Tableau11757[[#This Row],[Qu.]])</f>
        <v>0</v>
      </c>
      <c r="K60" s="46"/>
    </row>
    <row r="61" spans="2:11" x14ac:dyDescent="0.25">
      <c r="B61" s="31">
        <v>59</v>
      </c>
      <c r="C61" s="3" t="s">
        <v>1366</v>
      </c>
      <c r="D61" s="49">
        <v>0</v>
      </c>
      <c r="E61" s="13" t="s">
        <v>50</v>
      </c>
      <c r="F61" s="28" t="s">
        <v>1099</v>
      </c>
      <c r="G61" s="1"/>
      <c r="H61" s="7"/>
      <c r="I61" s="1" t="str">
        <f>IF(NOT(Tableau11757[[#This Row],[Qu.]]&gt;=1),"OUI","NON")</f>
        <v>OUI</v>
      </c>
      <c r="J61" s="11">
        <f>SUM(1&gt;Tableau11757[[#This Row],[Qu.]])</f>
        <v>1</v>
      </c>
      <c r="K61" s="46"/>
    </row>
    <row r="62" spans="2:11" x14ac:dyDescent="0.25">
      <c r="B62" s="31">
        <v>60</v>
      </c>
      <c r="C62" s="3" t="s">
        <v>1367</v>
      </c>
      <c r="D62" s="49">
        <v>1</v>
      </c>
      <c r="E62" s="13" t="s">
        <v>50</v>
      </c>
      <c r="F62" s="28" t="s">
        <v>1107</v>
      </c>
      <c r="G62" s="1"/>
      <c r="H62" s="7"/>
      <c r="I62" s="1" t="str">
        <f>IF(NOT(Tableau11757[[#This Row],[Qu.]]&gt;=1),"OUI","NON")</f>
        <v>NON</v>
      </c>
      <c r="J62" s="11">
        <f>SUM(1&gt;Tableau11757[[#This Row],[Qu.]])</f>
        <v>0</v>
      </c>
      <c r="K62" s="46"/>
    </row>
    <row r="63" spans="2:11" x14ac:dyDescent="0.25">
      <c r="B63" s="31">
        <v>61</v>
      </c>
      <c r="C63" s="12" t="s">
        <v>1368</v>
      </c>
      <c r="D63" s="49">
        <v>4</v>
      </c>
      <c r="E63" s="13" t="s">
        <v>32</v>
      </c>
      <c r="F63" s="29" t="s">
        <v>1107</v>
      </c>
      <c r="G63" s="49"/>
      <c r="H63" s="7"/>
      <c r="I63" s="1" t="str">
        <f>IF(NOT(Tableau11757[[#This Row],[Qu.]]&gt;=1),"OUI","NON")</f>
        <v>NON</v>
      </c>
      <c r="J63" s="11">
        <f>SUM(1&gt;Tableau11757[[#This Row],[Qu.]])</f>
        <v>0</v>
      </c>
      <c r="K63" s="46"/>
    </row>
    <row r="64" spans="2:11" x14ac:dyDescent="0.25">
      <c r="B64" s="31">
        <v>62</v>
      </c>
      <c r="C64" s="3" t="s">
        <v>1369</v>
      </c>
      <c r="D64" s="49">
        <v>1</v>
      </c>
      <c r="E64" s="13" t="s">
        <v>50</v>
      </c>
      <c r="F64" s="28" t="s">
        <v>1113</v>
      </c>
      <c r="G64" s="1">
        <v>1</v>
      </c>
      <c r="H64" s="7"/>
      <c r="I64" s="1" t="str">
        <f>IF(NOT(Tableau11757[[#This Row],[Qu.]]&gt;=1),"OUI","NON")</f>
        <v>NON</v>
      </c>
      <c r="J64" s="11">
        <f>SUM(1&gt;Tableau11757[[#This Row],[Qu.]])</f>
        <v>0</v>
      </c>
      <c r="K64" s="46"/>
    </row>
    <row r="65" spans="2:11" x14ac:dyDescent="0.25">
      <c r="B65" s="31">
        <v>63</v>
      </c>
      <c r="C65" s="12" t="s">
        <v>1370</v>
      </c>
      <c r="D65" s="49">
        <v>4</v>
      </c>
      <c r="E65" s="13" t="s">
        <v>32</v>
      </c>
      <c r="F65" s="29" t="s">
        <v>1107</v>
      </c>
      <c r="G65" s="18"/>
      <c r="H65" s="7"/>
      <c r="I65" s="1" t="str">
        <f>IF(NOT(Tableau11757[[#This Row],[Qu.]]&gt;=1),"OUI","NON")</f>
        <v>NON</v>
      </c>
      <c r="J65" s="11">
        <f>SUM(1&gt;Tableau11757[[#This Row],[Qu.]])</f>
        <v>0</v>
      </c>
      <c r="K65" s="46"/>
    </row>
    <row r="66" spans="2:11" x14ac:dyDescent="0.25">
      <c r="B66" s="31">
        <v>64</v>
      </c>
      <c r="C66" s="48" t="s">
        <v>1371</v>
      </c>
      <c r="D66" s="49">
        <v>2</v>
      </c>
      <c r="E66" s="13" t="s">
        <v>36</v>
      </c>
      <c r="F66" s="29" t="s">
        <v>1113</v>
      </c>
      <c r="G66" s="49"/>
      <c r="H66" s="7"/>
      <c r="I66" s="1" t="str">
        <f>IF(NOT(Tableau11757[[#This Row],[Qu.]]&gt;=1),"OUI","NON")</f>
        <v>NON</v>
      </c>
      <c r="J66" s="11">
        <f>SUM(1&gt;Tableau11757[[#This Row],[Qu.]])</f>
        <v>0</v>
      </c>
      <c r="K66" s="46"/>
    </row>
    <row r="67" spans="2:11" x14ac:dyDescent="0.25">
      <c r="B67" s="31">
        <v>65</v>
      </c>
      <c r="C67" s="3" t="s">
        <v>1372</v>
      </c>
      <c r="D67" s="49">
        <v>4</v>
      </c>
      <c r="E67" s="13" t="s">
        <v>32</v>
      </c>
      <c r="F67" s="28" t="s">
        <v>1113</v>
      </c>
      <c r="G67" s="1"/>
      <c r="H67" s="7"/>
      <c r="I67" s="1" t="str">
        <f>IF(NOT(Tableau11757[[#This Row],[Qu.]]&gt;=1),"OUI","NON")</f>
        <v>NON</v>
      </c>
      <c r="J67" s="11">
        <f>SUM(1&gt;Tableau11757[[#This Row],[Qu.]])</f>
        <v>0</v>
      </c>
      <c r="K67" s="46"/>
    </row>
    <row r="68" spans="2:11" x14ac:dyDescent="0.25">
      <c r="B68" s="31">
        <v>66</v>
      </c>
      <c r="C68" s="3" t="s">
        <v>1373</v>
      </c>
      <c r="D68" s="49">
        <v>4</v>
      </c>
      <c r="E68" s="13" t="s">
        <v>32</v>
      </c>
      <c r="F68" s="28" t="s">
        <v>1089</v>
      </c>
      <c r="G68" s="1"/>
      <c r="H68" s="7"/>
      <c r="I68" s="1" t="str">
        <f>IF(NOT(Tableau11757[[#This Row],[Qu.]]&gt;=1),"OUI","NON")</f>
        <v>NON</v>
      </c>
      <c r="J68" s="11">
        <f>SUM(1&gt;Tableau11757[[#This Row],[Qu.]])</f>
        <v>0</v>
      </c>
      <c r="K68" s="46"/>
    </row>
    <row r="69" spans="2:11" x14ac:dyDescent="0.25">
      <c r="B69" s="31">
        <v>67</v>
      </c>
      <c r="C69" s="12" t="s">
        <v>1374</v>
      </c>
      <c r="D69" s="49">
        <v>0</v>
      </c>
      <c r="E69" s="13" t="s">
        <v>39</v>
      </c>
      <c r="F69" s="29" t="s">
        <v>1295</v>
      </c>
      <c r="G69" s="49"/>
      <c r="H69" s="7"/>
      <c r="I69" s="1" t="str">
        <f>IF(NOT(Tableau11757[[#This Row],[Qu.]]&gt;=1),"OUI","NON")</f>
        <v>OUI</v>
      </c>
      <c r="J69" s="11">
        <f>SUM(1&gt;Tableau11757[[#This Row],[Qu.]])</f>
        <v>1</v>
      </c>
      <c r="K69" s="46"/>
    </row>
    <row r="70" spans="2:11" x14ac:dyDescent="0.25">
      <c r="B70" s="31">
        <v>68</v>
      </c>
      <c r="C70" s="12" t="s">
        <v>1375</v>
      </c>
      <c r="D70" s="49">
        <v>4</v>
      </c>
      <c r="E70" s="13" t="s">
        <v>32</v>
      </c>
      <c r="F70" s="29" t="s">
        <v>1089</v>
      </c>
      <c r="G70" s="18"/>
      <c r="H70" s="7"/>
      <c r="I70" s="1" t="str">
        <f>IF(NOT(Tableau11757[[#This Row],[Qu.]]&gt;=1),"OUI","NON")</f>
        <v>NON</v>
      </c>
      <c r="J70" s="11">
        <f>SUM(1&gt;Tableau11757[[#This Row],[Qu.]])</f>
        <v>0</v>
      </c>
      <c r="K70" s="46"/>
    </row>
    <row r="71" spans="2:11" x14ac:dyDescent="0.25">
      <c r="B71" s="31">
        <v>69</v>
      </c>
      <c r="C71" s="48" t="s">
        <v>1376</v>
      </c>
      <c r="D71" s="49">
        <v>4</v>
      </c>
      <c r="E71" s="13" t="s">
        <v>32</v>
      </c>
      <c r="F71" s="29" t="s">
        <v>1089</v>
      </c>
      <c r="G71" s="49"/>
      <c r="H71" s="7"/>
      <c r="I71" s="1" t="str">
        <f>IF(NOT(Tableau11757[[#This Row],[Qu.]]&gt;=1),"OUI","NON")</f>
        <v>NON</v>
      </c>
      <c r="J71" s="11">
        <f>SUM(1&gt;Tableau11757[[#This Row],[Qu.]])</f>
        <v>0</v>
      </c>
      <c r="K71" s="46"/>
    </row>
    <row r="72" spans="2:11" x14ac:dyDescent="0.25">
      <c r="B72" s="31">
        <v>70</v>
      </c>
      <c r="C72" s="12" t="s">
        <v>1377</v>
      </c>
      <c r="D72" s="49">
        <v>4</v>
      </c>
      <c r="E72" s="13" t="s">
        <v>32</v>
      </c>
      <c r="F72" s="29" t="s">
        <v>1089</v>
      </c>
      <c r="G72" s="13"/>
      <c r="H72" s="7"/>
      <c r="I72" s="1" t="str">
        <f>IF(NOT(Tableau11757[[#This Row],[Qu.]]&gt;=1),"OUI","NON")</f>
        <v>NON</v>
      </c>
      <c r="J72" s="11">
        <f>SUM(1&gt;Tableau11757[[#This Row],[Qu.]])</f>
        <v>0</v>
      </c>
      <c r="K72" s="46"/>
    </row>
    <row r="73" spans="2:11" x14ac:dyDescent="0.25">
      <c r="B73" s="31">
        <v>71</v>
      </c>
      <c r="C73" s="12" t="s">
        <v>1378</v>
      </c>
      <c r="D73" s="49">
        <v>3</v>
      </c>
      <c r="E73" s="13" t="s">
        <v>36</v>
      </c>
      <c r="F73" s="29" t="s">
        <v>1089</v>
      </c>
      <c r="G73" s="18"/>
      <c r="H73" s="7"/>
      <c r="I73" s="1" t="str">
        <f>IF(NOT(Tableau11757[[#This Row],[Qu.]]&gt;=1),"OUI","NON")</f>
        <v>NON</v>
      </c>
      <c r="J73" s="11">
        <f>SUM(1&gt;Tableau11757[[#This Row],[Qu.]])</f>
        <v>0</v>
      </c>
      <c r="K73" s="46"/>
    </row>
    <row r="74" spans="2:11" x14ac:dyDescent="0.25">
      <c r="B74" s="31">
        <v>72</v>
      </c>
      <c r="C74" s="48" t="s">
        <v>1379</v>
      </c>
      <c r="D74" s="49">
        <v>4</v>
      </c>
      <c r="E74" s="13" t="s">
        <v>32</v>
      </c>
      <c r="F74" s="29" t="s">
        <v>1089</v>
      </c>
      <c r="G74" s="49">
        <v>1</v>
      </c>
      <c r="H74" s="7"/>
      <c r="I74" s="1" t="str">
        <f>IF(NOT(Tableau11757[[#This Row],[Qu.]]&gt;=1),"OUI","NON")</f>
        <v>NON</v>
      </c>
      <c r="J74" s="11">
        <f>SUM(1&gt;Tableau11757[[#This Row],[Qu.]])</f>
        <v>0</v>
      </c>
      <c r="K74" s="46"/>
    </row>
    <row r="75" spans="2:11" x14ac:dyDescent="0.25">
      <c r="B75" s="31">
        <v>73</v>
      </c>
      <c r="C75" s="12" t="s">
        <v>1380</v>
      </c>
      <c r="D75" s="49">
        <v>1</v>
      </c>
      <c r="E75" s="13" t="s">
        <v>39</v>
      </c>
      <c r="F75" s="29" t="s">
        <v>1089</v>
      </c>
      <c r="G75" s="18"/>
      <c r="H75" s="7"/>
      <c r="I75" s="1" t="str">
        <f>IF(NOT(Tableau11757[[#This Row],[Qu.]]&gt;=1),"OUI","NON")</f>
        <v>NON</v>
      </c>
      <c r="J75" s="11">
        <f>SUM(1&gt;Tableau11757[[#This Row],[Qu.]])</f>
        <v>0</v>
      </c>
      <c r="K75" s="46"/>
    </row>
    <row r="76" spans="2:11" x14ac:dyDescent="0.25">
      <c r="B76" s="31">
        <v>74</v>
      </c>
      <c r="C76" s="12" t="s">
        <v>1381</v>
      </c>
      <c r="D76" s="49">
        <v>4</v>
      </c>
      <c r="E76" s="13" t="s">
        <v>32</v>
      </c>
      <c r="F76" s="29" t="s">
        <v>1089</v>
      </c>
      <c r="G76" s="18"/>
      <c r="H76" s="7"/>
      <c r="I76" s="1" t="str">
        <f>IF(NOT(Tableau11757[[#This Row],[Qu.]]&gt;=1),"OUI","NON")</f>
        <v>NON</v>
      </c>
      <c r="J76" s="11">
        <f>SUM(1&gt;Tableau11757[[#This Row],[Qu.]])</f>
        <v>0</v>
      </c>
      <c r="K76" s="46"/>
    </row>
    <row r="77" spans="2:11" x14ac:dyDescent="0.25">
      <c r="B77" s="31">
        <v>75</v>
      </c>
      <c r="C77" s="12" t="s">
        <v>1382</v>
      </c>
      <c r="D77" s="49">
        <v>4</v>
      </c>
      <c r="E77" s="13" t="s">
        <v>36</v>
      </c>
      <c r="F77" s="29" t="s">
        <v>1113</v>
      </c>
      <c r="G77" s="18"/>
      <c r="H77" s="7"/>
      <c r="I77" s="1" t="str">
        <f>IF(NOT(Tableau11757[[#This Row],[Qu.]]&gt;=1),"OUI","NON")</f>
        <v>NON</v>
      </c>
      <c r="J77" s="11">
        <f>SUM(1&gt;Tableau11757[[#This Row],[Qu.]])</f>
        <v>0</v>
      </c>
      <c r="K77" s="46"/>
    </row>
    <row r="78" spans="2:11" x14ac:dyDescent="0.25">
      <c r="B78" s="31">
        <v>76</v>
      </c>
      <c r="C78" s="12" t="s">
        <v>1383</v>
      </c>
      <c r="D78" s="49">
        <v>4</v>
      </c>
      <c r="E78" s="13" t="s">
        <v>32</v>
      </c>
      <c r="F78" s="29" t="s">
        <v>1113</v>
      </c>
      <c r="G78" s="13"/>
      <c r="H78" s="7"/>
      <c r="I78" s="1" t="str">
        <f>IF(NOT(Tableau11757[[#This Row],[Qu.]]&gt;=1),"OUI","NON")</f>
        <v>NON</v>
      </c>
      <c r="J78" s="11">
        <f>SUM(1&gt;Tableau11757[[#This Row],[Qu.]])</f>
        <v>0</v>
      </c>
      <c r="K78" s="46"/>
    </row>
    <row r="79" spans="2:11" x14ac:dyDescent="0.25">
      <c r="B79" s="31">
        <v>77</v>
      </c>
      <c r="C79" s="12" t="s">
        <v>1384</v>
      </c>
      <c r="D79" s="49">
        <v>4</v>
      </c>
      <c r="E79" s="13" t="s">
        <v>32</v>
      </c>
      <c r="F79" s="29" t="s">
        <v>1089</v>
      </c>
      <c r="G79" s="18">
        <v>1</v>
      </c>
      <c r="H79" s="7"/>
      <c r="I79" s="1" t="str">
        <f>IF(NOT(Tableau11757[[#This Row],[Qu.]]&gt;=1),"OUI","NON")</f>
        <v>NON</v>
      </c>
      <c r="J79" s="11">
        <f>SUM(1&gt;Tableau11757[[#This Row],[Qu.]])</f>
        <v>0</v>
      </c>
      <c r="K79" s="46"/>
    </row>
    <row r="80" spans="2:11" x14ac:dyDescent="0.25">
      <c r="B80" s="31">
        <v>78</v>
      </c>
      <c r="C80" s="12" t="s">
        <v>1385</v>
      </c>
      <c r="D80" s="49">
        <v>2</v>
      </c>
      <c r="E80" s="13" t="s">
        <v>50</v>
      </c>
      <c r="F80" s="29" t="s">
        <v>1113</v>
      </c>
      <c r="G80" s="13"/>
      <c r="H80" s="7"/>
      <c r="I80" s="1" t="str">
        <f>IF(NOT(Tableau11757[[#This Row],[Qu.]]&gt;=1),"OUI","NON")</f>
        <v>NON</v>
      </c>
      <c r="J80" s="11">
        <f>SUM(1&gt;Tableau11757[[#This Row],[Qu.]])</f>
        <v>0</v>
      </c>
      <c r="K80" s="46"/>
    </row>
    <row r="81" spans="2:11" x14ac:dyDescent="0.25">
      <c r="B81" s="31">
        <v>79</v>
      </c>
      <c r="C81" s="48" t="s">
        <v>1386</v>
      </c>
      <c r="D81" s="49">
        <v>3</v>
      </c>
      <c r="E81" s="13" t="s">
        <v>36</v>
      </c>
      <c r="F81" s="29" t="s">
        <v>1089</v>
      </c>
      <c r="G81" s="49"/>
      <c r="H81" s="7"/>
      <c r="I81" s="1" t="str">
        <f>IF(NOT(Tableau11757[[#This Row],[Qu.]]&gt;=1),"OUI","NON")</f>
        <v>NON</v>
      </c>
      <c r="J81" s="11">
        <f>SUM(1&gt;Tableau11757[[#This Row],[Qu.]])</f>
        <v>0</v>
      </c>
      <c r="K81" s="46"/>
    </row>
    <row r="82" spans="2:11" x14ac:dyDescent="0.25">
      <c r="B82" s="31">
        <v>80</v>
      </c>
      <c r="C82" s="48" t="s">
        <v>1387</v>
      </c>
      <c r="D82" s="49">
        <v>2</v>
      </c>
      <c r="E82" s="13" t="s">
        <v>36</v>
      </c>
      <c r="F82" s="29" t="s">
        <v>1107</v>
      </c>
      <c r="G82" s="49"/>
      <c r="H82" s="7"/>
      <c r="I82" s="1" t="str">
        <f>IF(NOT(Tableau11757[[#This Row],[Qu.]]&gt;=1),"OUI","NON")</f>
        <v>NON</v>
      </c>
      <c r="J82" s="11">
        <f>SUM(1&gt;Tableau11757[[#This Row],[Qu.]])</f>
        <v>0</v>
      </c>
      <c r="K82" s="46"/>
    </row>
    <row r="83" spans="2:11" x14ac:dyDescent="0.25">
      <c r="B83" s="31">
        <v>81</v>
      </c>
      <c r="C83" s="12" t="s">
        <v>1388</v>
      </c>
      <c r="D83" s="49">
        <v>4</v>
      </c>
      <c r="E83" s="13" t="s">
        <v>32</v>
      </c>
      <c r="F83" s="29" t="s">
        <v>1113</v>
      </c>
      <c r="G83" s="18"/>
      <c r="H83" s="7"/>
      <c r="I83" s="1" t="str">
        <f>IF(NOT(Tableau11757[[#This Row],[Qu.]]&gt;=1),"OUI","NON")</f>
        <v>NON</v>
      </c>
      <c r="J83" s="11">
        <f>SUM(1&gt;Tableau11757[[#This Row],[Qu.]])</f>
        <v>0</v>
      </c>
      <c r="K83" s="46"/>
    </row>
    <row r="84" spans="2:11" x14ac:dyDescent="0.25">
      <c r="B84" s="31">
        <v>82</v>
      </c>
      <c r="C84" s="12" t="s">
        <v>1389</v>
      </c>
      <c r="D84" s="49">
        <v>4</v>
      </c>
      <c r="E84" s="13" t="s">
        <v>32</v>
      </c>
      <c r="F84" s="29" t="s">
        <v>1089</v>
      </c>
      <c r="G84" s="18"/>
      <c r="H84" s="7"/>
      <c r="I84" s="1" t="str">
        <f>IF(NOT(Tableau11757[[#This Row],[Qu.]]&gt;=1),"OUI","NON")</f>
        <v>NON</v>
      </c>
      <c r="J84" s="11">
        <f>SUM(1&gt;Tableau11757[[#This Row],[Qu.]])</f>
        <v>0</v>
      </c>
      <c r="K84" s="46"/>
    </row>
    <row r="85" spans="2:11" x14ac:dyDescent="0.25">
      <c r="B85" s="31">
        <v>83</v>
      </c>
      <c r="C85" s="12" t="s">
        <v>1390</v>
      </c>
      <c r="D85" s="49">
        <v>4</v>
      </c>
      <c r="E85" s="13" t="s">
        <v>36</v>
      </c>
      <c r="F85" s="29" t="s">
        <v>1089</v>
      </c>
      <c r="G85" s="18"/>
      <c r="H85" s="7"/>
      <c r="I85" s="1" t="str">
        <f>IF(NOT(Tableau11757[[#This Row],[Qu.]]&gt;=1),"OUI","NON")</f>
        <v>NON</v>
      </c>
      <c r="J85" s="11">
        <f>SUM(1&gt;Tableau11757[[#This Row],[Qu.]])</f>
        <v>0</v>
      </c>
      <c r="K85" s="46"/>
    </row>
    <row r="86" spans="2:11" x14ac:dyDescent="0.25">
      <c r="B86" s="31">
        <v>84</v>
      </c>
      <c r="C86" s="48" t="s">
        <v>1391</v>
      </c>
      <c r="D86" s="49">
        <v>2</v>
      </c>
      <c r="E86" s="13" t="s">
        <v>50</v>
      </c>
      <c r="F86" s="29" t="s">
        <v>1099</v>
      </c>
      <c r="G86" s="49"/>
      <c r="H86" s="7"/>
      <c r="I86" s="1" t="str">
        <f>IF(NOT(Tableau11757[[#This Row],[Qu.]]&gt;=1),"OUI","NON")</f>
        <v>NON</v>
      </c>
      <c r="J86" s="11">
        <f>SUM(1&gt;Tableau11757[[#This Row],[Qu.]])</f>
        <v>0</v>
      </c>
      <c r="K86" s="46"/>
    </row>
    <row r="87" spans="2:11" x14ac:dyDescent="0.25">
      <c r="B87" s="31">
        <v>85</v>
      </c>
      <c r="C87" s="3" t="s">
        <v>1392</v>
      </c>
      <c r="D87" s="49">
        <v>1</v>
      </c>
      <c r="E87" s="13" t="s">
        <v>36</v>
      </c>
      <c r="F87" s="28" t="s">
        <v>1113</v>
      </c>
      <c r="G87" s="1"/>
      <c r="H87" s="7"/>
      <c r="I87" s="1" t="str">
        <f>IF(NOT(Tableau11757[[#This Row],[Qu.]]&gt;=1),"OUI","NON")</f>
        <v>NON</v>
      </c>
      <c r="J87" s="11">
        <f>SUM(1&gt;Tableau11757[[#This Row],[Qu.]])</f>
        <v>0</v>
      </c>
      <c r="K87" s="46"/>
    </row>
    <row r="88" spans="2:11" x14ac:dyDescent="0.25">
      <c r="B88" s="31">
        <v>86</v>
      </c>
      <c r="C88" s="12" t="s">
        <v>1393</v>
      </c>
      <c r="D88" s="49">
        <v>4</v>
      </c>
      <c r="E88" s="13" t="s">
        <v>32</v>
      </c>
      <c r="F88" s="29" t="s">
        <v>1089</v>
      </c>
      <c r="G88" s="18"/>
      <c r="H88" s="7"/>
      <c r="I88" s="1" t="str">
        <f>IF(NOT(Tableau11757[[#This Row],[Qu.]]&gt;=1),"OUI","NON")</f>
        <v>NON</v>
      </c>
      <c r="J88" s="11">
        <f>SUM(1&gt;Tableau11757[[#This Row],[Qu.]])</f>
        <v>0</v>
      </c>
      <c r="K88" s="46"/>
    </row>
    <row r="89" spans="2:11" x14ac:dyDescent="0.25">
      <c r="B89" s="31">
        <v>87</v>
      </c>
      <c r="C89" s="12" t="s">
        <v>1394</v>
      </c>
      <c r="D89" s="49">
        <v>4</v>
      </c>
      <c r="E89" s="13" t="s">
        <v>32</v>
      </c>
      <c r="F89" s="29" t="s">
        <v>1113</v>
      </c>
      <c r="G89" s="18"/>
      <c r="H89" s="7"/>
      <c r="I89" s="1" t="str">
        <f>IF(NOT(Tableau11757[[#This Row],[Qu.]]&gt;=1),"OUI","NON")</f>
        <v>NON</v>
      </c>
      <c r="J89" s="11">
        <f>SUM(1&gt;Tableau11757[[#This Row],[Qu.]])</f>
        <v>0</v>
      </c>
      <c r="K89" s="46"/>
    </row>
    <row r="90" spans="2:11" x14ac:dyDescent="0.25">
      <c r="B90" s="31">
        <v>88</v>
      </c>
      <c r="C90" s="12" t="s">
        <v>1395</v>
      </c>
      <c r="D90" s="49">
        <v>1</v>
      </c>
      <c r="E90" s="13" t="s">
        <v>50</v>
      </c>
      <c r="F90" s="29" t="s">
        <v>1113</v>
      </c>
      <c r="G90" s="18"/>
      <c r="H90" s="7"/>
      <c r="I90" s="1" t="str">
        <f>IF(NOT(Tableau11757[[#This Row],[Qu.]]&gt;=1),"OUI","NON")</f>
        <v>NON</v>
      </c>
      <c r="J90" s="11">
        <f>SUM(1&gt;Tableau11757[[#This Row],[Qu.]])</f>
        <v>0</v>
      </c>
      <c r="K90" s="46"/>
    </row>
    <row r="91" spans="2:11" x14ac:dyDescent="0.25">
      <c r="B91" s="31">
        <v>89</v>
      </c>
      <c r="C91" s="12" t="s">
        <v>1396</v>
      </c>
      <c r="D91" s="49">
        <v>3</v>
      </c>
      <c r="E91" s="13" t="s">
        <v>36</v>
      </c>
      <c r="F91" s="29" t="s">
        <v>1107</v>
      </c>
      <c r="G91" s="18"/>
      <c r="H91" s="7"/>
      <c r="I91" s="1" t="str">
        <f>IF(NOT(Tableau11757[[#This Row],[Qu.]]&gt;=1),"OUI","NON")</f>
        <v>NON</v>
      </c>
      <c r="J91" s="11">
        <f>SUM(1&gt;Tableau11757[[#This Row],[Qu.]])</f>
        <v>0</v>
      </c>
      <c r="K91" s="46"/>
    </row>
    <row r="92" spans="2:11" x14ac:dyDescent="0.25">
      <c r="B92" s="31">
        <v>90</v>
      </c>
      <c r="C92" s="12" t="s">
        <v>1397</v>
      </c>
      <c r="D92" s="49">
        <v>0</v>
      </c>
      <c r="E92" s="13" t="s">
        <v>50</v>
      </c>
      <c r="F92" s="29" t="s">
        <v>1089</v>
      </c>
      <c r="G92" s="13"/>
      <c r="H92" s="7"/>
      <c r="I92" s="1" t="str">
        <f>IF(NOT(Tableau11757[[#This Row],[Qu.]]&gt;=1),"OUI","NON")</f>
        <v>OUI</v>
      </c>
      <c r="J92" s="11">
        <f>SUM(1&gt;Tableau11757[[#This Row],[Qu.]])</f>
        <v>1</v>
      </c>
      <c r="K92" s="46"/>
    </row>
    <row r="93" spans="2:11" x14ac:dyDescent="0.25">
      <c r="B93" s="31">
        <v>91</v>
      </c>
      <c r="C93" s="3" t="s">
        <v>1398</v>
      </c>
      <c r="D93" s="49">
        <v>4</v>
      </c>
      <c r="E93" s="13" t="s">
        <v>32</v>
      </c>
      <c r="F93" s="28" t="s">
        <v>1089</v>
      </c>
      <c r="G93" s="1"/>
      <c r="H93" s="7"/>
      <c r="I93" s="1" t="str">
        <f>IF(NOT(Tableau11757[[#This Row],[Qu.]]&gt;=1),"OUI","NON")</f>
        <v>NON</v>
      </c>
      <c r="J93" s="11">
        <f>SUM(1&gt;Tableau11757[[#This Row],[Qu.]])</f>
        <v>0</v>
      </c>
      <c r="K93" s="46"/>
    </row>
    <row r="94" spans="2:11" x14ac:dyDescent="0.25">
      <c r="B94" s="31">
        <v>92</v>
      </c>
      <c r="C94" s="48" t="s">
        <v>1399</v>
      </c>
      <c r="D94" s="49">
        <v>1</v>
      </c>
      <c r="E94" s="13" t="s">
        <v>50</v>
      </c>
      <c r="F94" s="29" t="s">
        <v>1111</v>
      </c>
      <c r="G94" s="49"/>
      <c r="H94" s="7"/>
      <c r="I94" s="1" t="str">
        <f>IF(NOT(Tableau11757[[#This Row],[Qu.]]&gt;=1),"OUI","NON")</f>
        <v>NON</v>
      </c>
      <c r="J94" s="11">
        <f>SUM(1&gt;Tableau11757[[#This Row],[Qu.]])</f>
        <v>0</v>
      </c>
      <c r="K94" s="46"/>
    </row>
    <row r="95" spans="2:11" x14ac:dyDescent="0.25">
      <c r="B95" s="31">
        <v>93</v>
      </c>
      <c r="C95" s="3" t="s">
        <v>1400</v>
      </c>
      <c r="D95" s="49">
        <v>4</v>
      </c>
      <c r="E95" s="13" t="s">
        <v>32</v>
      </c>
      <c r="F95" s="28" t="s">
        <v>1113</v>
      </c>
      <c r="G95" s="1"/>
      <c r="H95" s="7"/>
      <c r="I95" s="1" t="str">
        <f>IF(NOT(Tableau11757[[#This Row],[Qu.]]&gt;=1),"OUI","NON")</f>
        <v>NON</v>
      </c>
      <c r="J95" s="11">
        <f>SUM(1&gt;Tableau11757[[#This Row],[Qu.]])</f>
        <v>0</v>
      </c>
      <c r="K95" s="46"/>
    </row>
    <row r="96" spans="2:11" x14ac:dyDescent="0.25">
      <c r="B96" s="31">
        <v>94</v>
      </c>
      <c r="C96" s="12" t="s">
        <v>1401</v>
      </c>
      <c r="D96" s="49">
        <v>3</v>
      </c>
      <c r="E96" s="13" t="s">
        <v>36</v>
      </c>
      <c r="F96" s="29" t="s">
        <v>1113</v>
      </c>
      <c r="G96" s="13"/>
      <c r="H96" s="7"/>
      <c r="I96" s="1" t="str">
        <f>IF(NOT(Tableau11757[[#This Row],[Qu.]]&gt;=1),"OUI","NON")</f>
        <v>NON</v>
      </c>
      <c r="J96" s="11">
        <f>SUM(1&gt;Tableau11757[[#This Row],[Qu.]])</f>
        <v>0</v>
      </c>
      <c r="K96" s="46"/>
    </row>
    <row r="97" spans="2:11" x14ac:dyDescent="0.25">
      <c r="B97" s="31">
        <v>95</v>
      </c>
      <c r="C97" s="12" t="s">
        <v>1402</v>
      </c>
      <c r="D97" s="49">
        <v>4</v>
      </c>
      <c r="E97" s="13" t="s">
        <v>32</v>
      </c>
      <c r="F97" s="29" t="s">
        <v>1089</v>
      </c>
      <c r="G97" s="18"/>
      <c r="H97" s="7"/>
      <c r="I97" s="1" t="str">
        <f>IF(NOT(Tableau11757[[#This Row],[Qu.]]&gt;=1),"OUI","NON")</f>
        <v>NON</v>
      </c>
      <c r="J97" s="11">
        <f>SUM(1&gt;Tableau11757[[#This Row],[Qu.]])</f>
        <v>0</v>
      </c>
      <c r="K97" s="46"/>
    </row>
    <row r="98" spans="2:11" x14ac:dyDescent="0.25">
      <c r="B98" s="31">
        <v>96</v>
      </c>
      <c r="C98" s="12" t="s">
        <v>1403</v>
      </c>
      <c r="D98" s="49">
        <v>0</v>
      </c>
      <c r="E98" s="13" t="s">
        <v>39</v>
      </c>
      <c r="F98" s="29" t="s">
        <v>1295</v>
      </c>
      <c r="G98" s="18"/>
      <c r="H98" s="7"/>
      <c r="I98" s="1" t="str">
        <f>IF(NOT(Tableau11757[[#This Row],[Qu.]]&gt;=1),"OUI","NON")</f>
        <v>OUI</v>
      </c>
      <c r="J98" s="11">
        <f>SUM(1&gt;Tableau11757[[#This Row],[Qu.]])</f>
        <v>1</v>
      </c>
      <c r="K98" s="46"/>
    </row>
    <row r="99" spans="2:11" x14ac:dyDescent="0.25">
      <c r="B99" s="31">
        <v>97</v>
      </c>
      <c r="C99" s="12" t="s">
        <v>1404</v>
      </c>
      <c r="D99" s="49">
        <v>4</v>
      </c>
      <c r="E99" s="13" t="s">
        <v>36</v>
      </c>
      <c r="F99" s="29" t="s">
        <v>1089</v>
      </c>
      <c r="G99" s="49"/>
      <c r="H99" s="7"/>
      <c r="I99" s="1" t="str">
        <f>IF(NOT(Tableau11757[[#This Row],[Qu.]]&gt;=1),"OUI","NON")</f>
        <v>NON</v>
      </c>
      <c r="J99" s="11">
        <f>SUM(1&gt;Tableau11757[[#This Row],[Qu.]])</f>
        <v>0</v>
      </c>
      <c r="K99" s="46"/>
    </row>
    <row r="100" spans="2:11" x14ac:dyDescent="0.25">
      <c r="B100" s="31">
        <v>98</v>
      </c>
      <c r="C100" s="12" t="s">
        <v>1405</v>
      </c>
      <c r="D100" s="49">
        <v>4</v>
      </c>
      <c r="E100" s="13" t="s">
        <v>32</v>
      </c>
      <c r="F100" s="29" t="s">
        <v>1089</v>
      </c>
      <c r="G100" s="18"/>
      <c r="H100" s="7"/>
      <c r="I100" s="1" t="str">
        <f>IF(NOT(Tableau11757[[#This Row],[Qu.]]&gt;=1),"OUI","NON")</f>
        <v>NON</v>
      </c>
      <c r="J100" s="11">
        <f>SUM(1&gt;Tableau11757[[#This Row],[Qu.]])</f>
        <v>0</v>
      </c>
      <c r="K100" s="46"/>
    </row>
    <row r="101" spans="2:11" x14ac:dyDescent="0.25">
      <c r="B101" s="31">
        <v>99</v>
      </c>
      <c r="C101" s="3" t="s">
        <v>1406</v>
      </c>
      <c r="D101" s="49">
        <v>4</v>
      </c>
      <c r="E101" s="13" t="s">
        <v>32</v>
      </c>
      <c r="F101" s="28" t="s">
        <v>1107</v>
      </c>
      <c r="G101" s="1"/>
      <c r="H101" s="7"/>
      <c r="I101" s="1" t="str">
        <f>IF(NOT(Tableau11757[[#This Row],[Qu.]]&gt;=1),"OUI","NON")</f>
        <v>NON</v>
      </c>
      <c r="J101" s="11">
        <f>SUM(1&gt;Tableau11757[[#This Row],[Qu.]])</f>
        <v>0</v>
      </c>
      <c r="K101" s="46"/>
    </row>
    <row r="102" spans="2:11" x14ac:dyDescent="0.25">
      <c r="B102" s="31">
        <v>100</v>
      </c>
      <c r="C102" s="3" t="s">
        <v>1407</v>
      </c>
      <c r="D102" s="49">
        <v>4</v>
      </c>
      <c r="E102" s="13" t="s">
        <v>32</v>
      </c>
      <c r="F102" s="28" t="s">
        <v>1107</v>
      </c>
      <c r="G102" s="1"/>
      <c r="H102" s="7"/>
      <c r="I102" s="1" t="str">
        <f>IF(NOT(Tableau11757[[#This Row],[Qu.]]&gt;=1),"OUI","NON")</f>
        <v>NON</v>
      </c>
      <c r="J102" s="11">
        <f>SUM(1&gt;Tableau11757[[#This Row],[Qu.]])</f>
        <v>0</v>
      </c>
      <c r="K102" s="46"/>
    </row>
    <row r="103" spans="2:11" x14ac:dyDescent="0.25">
      <c r="B103" s="31">
        <v>101</v>
      </c>
      <c r="C103" s="12" t="s">
        <v>1408</v>
      </c>
      <c r="D103" s="49">
        <v>0</v>
      </c>
      <c r="E103" s="13" t="s">
        <v>50</v>
      </c>
      <c r="F103" s="29" t="s">
        <v>1089</v>
      </c>
      <c r="G103" s="18"/>
      <c r="H103" s="7"/>
      <c r="I103" s="1" t="str">
        <f>IF(NOT(Tableau11757[[#This Row],[Qu.]]&gt;=1),"OUI","NON")</f>
        <v>OUI</v>
      </c>
      <c r="J103" s="11">
        <f>SUM(1&gt;Tableau11757[[#This Row],[Qu.]])</f>
        <v>1</v>
      </c>
      <c r="K103" s="46"/>
    </row>
    <row r="104" spans="2:11" x14ac:dyDescent="0.25">
      <c r="B104" s="31">
        <v>102</v>
      </c>
      <c r="C104" s="12" t="s">
        <v>1409</v>
      </c>
      <c r="D104" s="49">
        <v>4</v>
      </c>
      <c r="E104" s="13" t="s">
        <v>32</v>
      </c>
      <c r="F104" s="29" t="s">
        <v>1089</v>
      </c>
      <c r="G104" s="18"/>
      <c r="H104" s="7"/>
      <c r="I104" s="1" t="str">
        <f>IF(NOT(Tableau11757[[#This Row],[Qu.]]&gt;=1),"OUI","NON")</f>
        <v>NON</v>
      </c>
      <c r="J104" s="11">
        <f>SUM(1&gt;Tableau11757[[#This Row],[Qu.]])</f>
        <v>0</v>
      </c>
      <c r="K104" s="46"/>
    </row>
    <row r="105" spans="2:11" x14ac:dyDescent="0.25">
      <c r="B105" s="31">
        <v>103</v>
      </c>
      <c r="C105" s="3" t="s">
        <v>1410</v>
      </c>
      <c r="D105" s="49">
        <v>4</v>
      </c>
      <c r="E105" s="13" t="s">
        <v>32</v>
      </c>
      <c r="F105" s="28" t="s">
        <v>1107</v>
      </c>
      <c r="G105" s="1">
        <v>1</v>
      </c>
      <c r="H105" s="7"/>
      <c r="I105" s="1" t="str">
        <f>IF(NOT(Tableau11757[[#This Row],[Qu.]]&gt;=1),"OUI","NON")</f>
        <v>NON</v>
      </c>
      <c r="J105" s="11">
        <f>SUM(1&gt;Tableau11757[[#This Row],[Qu.]])</f>
        <v>0</v>
      </c>
      <c r="K105" s="46"/>
    </row>
    <row r="106" spans="2:11" x14ac:dyDescent="0.25">
      <c r="B106" s="31">
        <v>104</v>
      </c>
      <c r="C106" s="48" t="s">
        <v>1411</v>
      </c>
      <c r="D106" s="49">
        <v>2</v>
      </c>
      <c r="E106" s="13" t="s">
        <v>36</v>
      </c>
      <c r="F106" s="29" t="s">
        <v>1111</v>
      </c>
      <c r="G106" s="49"/>
      <c r="H106" s="7"/>
      <c r="I106" s="1" t="str">
        <f>IF(NOT(Tableau11757[[#This Row],[Qu.]]&gt;=1),"OUI","NON")</f>
        <v>NON</v>
      </c>
      <c r="J106" s="11">
        <f>SUM(1&gt;Tableau11757[[#This Row],[Qu.]])</f>
        <v>0</v>
      </c>
      <c r="K106" s="46"/>
    </row>
    <row r="107" spans="2:11" x14ac:dyDescent="0.25">
      <c r="B107" s="31">
        <v>105</v>
      </c>
      <c r="C107" s="12" t="s">
        <v>1412</v>
      </c>
      <c r="D107" s="49">
        <v>2</v>
      </c>
      <c r="E107" s="13" t="s">
        <v>36</v>
      </c>
      <c r="F107" s="29" t="s">
        <v>1089</v>
      </c>
      <c r="G107" s="18"/>
      <c r="H107" s="7"/>
      <c r="I107" s="1" t="str">
        <f>IF(NOT(Tableau11757[[#This Row],[Qu.]]&gt;=1),"OUI","NON")</f>
        <v>NON</v>
      </c>
      <c r="J107" s="11">
        <f>SUM(1&gt;Tableau11757[[#This Row],[Qu.]])</f>
        <v>0</v>
      </c>
      <c r="K107" s="46"/>
    </row>
    <row r="108" spans="2:11" x14ac:dyDescent="0.25">
      <c r="B108" s="31">
        <v>106</v>
      </c>
      <c r="C108" s="3" t="s">
        <v>1413</v>
      </c>
      <c r="D108" s="49">
        <v>3</v>
      </c>
      <c r="E108" s="13" t="s">
        <v>36</v>
      </c>
      <c r="F108" s="28" t="s">
        <v>1089</v>
      </c>
      <c r="G108" s="1"/>
      <c r="H108" s="7"/>
      <c r="I108" s="1" t="str">
        <f>IF(NOT(Tableau11757[[#This Row],[Qu.]]&gt;=1),"OUI","NON")</f>
        <v>NON</v>
      </c>
      <c r="J108" s="11">
        <f>SUM(1&gt;Tableau11757[[#This Row],[Qu.]])</f>
        <v>0</v>
      </c>
      <c r="K108" s="46"/>
    </row>
    <row r="109" spans="2:11" x14ac:dyDescent="0.25">
      <c r="B109" s="31">
        <v>107</v>
      </c>
      <c r="C109" s="12" t="s">
        <v>1414</v>
      </c>
      <c r="D109" s="49">
        <v>3</v>
      </c>
      <c r="E109" s="13" t="s">
        <v>36</v>
      </c>
      <c r="F109" s="29" t="s">
        <v>1089</v>
      </c>
      <c r="G109" s="18"/>
      <c r="H109" s="7"/>
      <c r="I109" s="1" t="str">
        <f>IF(NOT(Tableau11757[[#This Row],[Qu.]]&gt;=1),"OUI","NON")</f>
        <v>NON</v>
      </c>
      <c r="J109" s="11">
        <f>SUM(1&gt;Tableau11757[[#This Row],[Qu.]])</f>
        <v>0</v>
      </c>
      <c r="K109" s="46"/>
    </row>
    <row r="110" spans="2:11" x14ac:dyDescent="0.25">
      <c r="B110" s="31">
        <v>108</v>
      </c>
      <c r="C110" s="3" t="s">
        <v>1415</v>
      </c>
      <c r="D110" s="49">
        <v>4</v>
      </c>
      <c r="E110" s="13" t="s">
        <v>32</v>
      </c>
      <c r="F110" s="28" t="s">
        <v>1107</v>
      </c>
      <c r="G110" s="1"/>
      <c r="H110" s="7"/>
      <c r="I110" s="1" t="str">
        <f>IF(NOT(Tableau11757[[#This Row],[Qu.]]&gt;=1),"OUI","NON")</f>
        <v>NON</v>
      </c>
      <c r="J110" s="11">
        <f>SUM(1&gt;Tableau11757[[#This Row],[Qu.]])</f>
        <v>0</v>
      </c>
      <c r="K110" s="46"/>
    </row>
    <row r="111" spans="2:11" x14ac:dyDescent="0.25">
      <c r="B111" s="31">
        <v>109</v>
      </c>
      <c r="C111" s="3" t="s">
        <v>1416</v>
      </c>
      <c r="D111" s="49">
        <v>4</v>
      </c>
      <c r="E111" s="13" t="s">
        <v>32</v>
      </c>
      <c r="F111" s="28" t="s">
        <v>1113</v>
      </c>
      <c r="G111" s="1"/>
      <c r="H111" s="7"/>
      <c r="I111" s="1" t="str">
        <f>IF(NOT(Tableau11757[[#This Row],[Qu.]]&gt;=1),"OUI","NON")</f>
        <v>NON</v>
      </c>
      <c r="J111" s="11">
        <f>SUM(1&gt;Tableau11757[[#This Row],[Qu.]])</f>
        <v>0</v>
      </c>
      <c r="K111" s="46"/>
    </row>
    <row r="112" spans="2:11" x14ac:dyDescent="0.25">
      <c r="B112" s="31">
        <v>110</v>
      </c>
      <c r="C112" s="12" t="s">
        <v>1417</v>
      </c>
      <c r="D112" s="49">
        <v>0</v>
      </c>
      <c r="E112" s="13" t="s">
        <v>39</v>
      </c>
      <c r="F112" s="29" t="s">
        <v>1190</v>
      </c>
      <c r="G112" s="18"/>
      <c r="H112" s="7"/>
      <c r="I112" s="1" t="str">
        <f>IF(NOT(Tableau11757[[#This Row],[Qu.]]&gt;=1),"OUI","NON")</f>
        <v>OUI</v>
      </c>
      <c r="J112" s="11">
        <f>SUM(1&gt;Tableau11757[[#This Row],[Qu.]])</f>
        <v>1</v>
      </c>
      <c r="K112" s="46"/>
    </row>
    <row r="113" spans="2:11" x14ac:dyDescent="0.25">
      <c r="B113" s="31">
        <v>111</v>
      </c>
      <c r="C113" s="12" t="s">
        <v>1418</v>
      </c>
      <c r="D113" s="49">
        <v>4</v>
      </c>
      <c r="E113" s="13" t="s">
        <v>32</v>
      </c>
      <c r="F113" s="29" t="s">
        <v>1107</v>
      </c>
      <c r="G113" s="18"/>
      <c r="H113" s="7"/>
      <c r="I113" s="1" t="str">
        <f>IF(NOT(Tableau11757[[#This Row],[Qu.]]&gt;=1),"OUI","NON")</f>
        <v>NON</v>
      </c>
      <c r="J113" s="11">
        <f>SUM(1&gt;Tableau11757[[#This Row],[Qu.]])</f>
        <v>0</v>
      </c>
      <c r="K113" s="46"/>
    </row>
    <row r="114" spans="2:11" x14ac:dyDescent="0.25">
      <c r="B114" s="31">
        <v>112</v>
      </c>
      <c r="C114" s="12" t="s">
        <v>1419</v>
      </c>
      <c r="D114" s="49">
        <v>1</v>
      </c>
      <c r="E114" s="13" t="s">
        <v>39</v>
      </c>
      <c r="F114" s="29" t="s">
        <v>1295</v>
      </c>
      <c r="G114" s="18"/>
      <c r="H114" s="7"/>
      <c r="I114" s="1" t="str">
        <f>IF(NOT(Tableau11757[[#This Row],[Qu.]]&gt;=1),"OUI","NON")</f>
        <v>NON</v>
      </c>
      <c r="J114" s="11">
        <f>SUM(1&gt;Tableau11757[[#This Row],[Qu.]])</f>
        <v>0</v>
      </c>
      <c r="K114" s="46"/>
    </row>
    <row r="115" spans="2:11" x14ac:dyDescent="0.25">
      <c r="B115" s="31">
        <v>113</v>
      </c>
      <c r="C115" s="3" t="s">
        <v>1420</v>
      </c>
      <c r="D115" s="49">
        <v>4</v>
      </c>
      <c r="E115" s="13" t="s">
        <v>32</v>
      </c>
      <c r="F115" s="28" t="s">
        <v>1113</v>
      </c>
      <c r="G115" s="1"/>
      <c r="H115" s="7"/>
      <c r="I115" s="1" t="str">
        <f>IF(NOT(Tableau11757[[#This Row],[Qu.]]&gt;=1),"OUI","NON")</f>
        <v>NON</v>
      </c>
      <c r="J115" s="11">
        <f>SUM(1&gt;Tableau11757[[#This Row],[Qu.]])</f>
        <v>0</v>
      </c>
      <c r="K115" s="46"/>
    </row>
    <row r="116" spans="2:11" x14ac:dyDescent="0.25">
      <c r="B116" s="31">
        <v>114</v>
      </c>
      <c r="C116" s="3" t="s">
        <v>1421</v>
      </c>
      <c r="D116" s="49">
        <v>0</v>
      </c>
      <c r="E116" s="13" t="s">
        <v>50</v>
      </c>
      <c r="F116" s="28" t="s">
        <v>1107</v>
      </c>
      <c r="G116" s="1">
        <v>1</v>
      </c>
      <c r="H116" s="7"/>
      <c r="I116" s="1" t="str">
        <f>IF(NOT(Tableau11757[[#This Row],[Qu.]]&gt;=1),"OUI","NON")</f>
        <v>OUI</v>
      </c>
      <c r="J116" s="11">
        <f>SUM(1&gt;Tableau11757[[#This Row],[Qu.]])</f>
        <v>1</v>
      </c>
      <c r="K116" s="46"/>
    </row>
    <row r="117" spans="2:11" x14ac:dyDescent="0.25">
      <c r="B117" s="31">
        <v>115</v>
      </c>
      <c r="C117" s="3" t="s">
        <v>1422</v>
      </c>
      <c r="D117" s="49">
        <v>4</v>
      </c>
      <c r="E117" s="13" t="s">
        <v>36</v>
      </c>
      <c r="F117" s="28" t="s">
        <v>1113</v>
      </c>
      <c r="G117" s="1"/>
      <c r="H117" s="7"/>
      <c r="I117" s="1" t="str">
        <f>IF(NOT(Tableau11757[[#This Row],[Qu.]]&gt;=1),"OUI","NON")</f>
        <v>NON</v>
      </c>
      <c r="J117" s="11">
        <f>SUM(1&gt;Tableau11757[[#This Row],[Qu.]])</f>
        <v>0</v>
      </c>
      <c r="K117" s="46"/>
    </row>
    <row r="118" spans="2:11" x14ac:dyDescent="0.25">
      <c r="B118" s="31">
        <v>116</v>
      </c>
      <c r="C118" s="12" t="s">
        <v>1423</v>
      </c>
      <c r="D118" s="49">
        <v>4</v>
      </c>
      <c r="E118" s="13" t="s">
        <v>32</v>
      </c>
      <c r="F118" s="29" t="s">
        <v>1111</v>
      </c>
      <c r="G118" s="49"/>
      <c r="H118" s="7"/>
      <c r="I118" s="1" t="str">
        <f>IF(NOT(Tableau11757[[#This Row],[Qu.]]&gt;=1),"OUI","NON")</f>
        <v>NON</v>
      </c>
      <c r="J118" s="11">
        <f>SUM(1&gt;Tableau11757[[#This Row],[Qu.]])</f>
        <v>0</v>
      </c>
      <c r="K118" s="46"/>
    </row>
    <row r="119" spans="2:11" x14ac:dyDescent="0.25">
      <c r="B119" s="31">
        <v>117</v>
      </c>
      <c r="C119" s="3" t="s">
        <v>1424</v>
      </c>
      <c r="D119" s="49">
        <v>3</v>
      </c>
      <c r="E119" s="13" t="s">
        <v>36</v>
      </c>
      <c r="F119" s="28" t="s">
        <v>1107</v>
      </c>
      <c r="G119" s="1"/>
      <c r="H119" s="7"/>
      <c r="I119" s="1" t="str">
        <f>IF(NOT(Tableau11757[[#This Row],[Qu.]]&gt;=1),"OUI","NON")</f>
        <v>NON</v>
      </c>
      <c r="J119" s="11">
        <f>SUM(1&gt;Tableau11757[[#This Row],[Qu.]])</f>
        <v>0</v>
      </c>
      <c r="K119" s="46"/>
    </row>
    <row r="120" spans="2:11" x14ac:dyDescent="0.25">
      <c r="B120" s="31">
        <v>118</v>
      </c>
      <c r="C120" s="48" t="s">
        <v>1425</v>
      </c>
      <c r="D120" s="49">
        <v>4</v>
      </c>
      <c r="E120" s="13" t="s">
        <v>32</v>
      </c>
      <c r="F120" s="29" t="s">
        <v>1113</v>
      </c>
      <c r="G120" s="49"/>
      <c r="H120" s="7"/>
      <c r="I120" s="1" t="str">
        <f>IF(NOT(Tableau11757[[#This Row],[Qu.]]&gt;=1),"OUI","NON")</f>
        <v>NON</v>
      </c>
      <c r="J120" s="11">
        <f>SUM(1&gt;Tableau11757[[#This Row],[Qu.]])</f>
        <v>0</v>
      </c>
      <c r="K120" s="46"/>
    </row>
    <row r="121" spans="2:11" x14ac:dyDescent="0.25">
      <c r="B121" s="31">
        <v>119</v>
      </c>
      <c r="C121" s="12" t="s">
        <v>1426</v>
      </c>
      <c r="D121" s="49">
        <v>2</v>
      </c>
      <c r="E121" s="13" t="s">
        <v>36</v>
      </c>
      <c r="F121" s="29" t="s">
        <v>1107</v>
      </c>
      <c r="G121" s="18"/>
      <c r="H121" s="7"/>
      <c r="I121" s="1" t="str">
        <f>IF(NOT(Tableau11757[[#This Row],[Qu.]]&gt;=1),"OUI","NON")</f>
        <v>NON</v>
      </c>
      <c r="J121" s="11">
        <f>SUM(1&gt;Tableau11757[[#This Row],[Qu.]])</f>
        <v>0</v>
      </c>
      <c r="K121" s="46"/>
    </row>
    <row r="122" spans="2:11" x14ac:dyDescent="0.25">
      <c r="B122" s="31">
        <v>120</v>
      </c>
      <c r="C122" s="12" t="s">
        <v>1427</v>
      </c>
      <c r="D122" s="49">
        <v>2</v>
      </c>
      <c r="E122" s="13" t="s">
        <v>36</v>
      </c>
      <c r="F122" s="29" t="s">
        <v>1089</v>
      </c>
      <c r="G122" s="18"/>
      <c r="H122" s="7"/>
      <c r="I122" s="1" t="str">
        <f>IF(NOT(Tableau11757[[#This Row],[Qu.]]&gt;=1),"OUI","NON")</f>
        <v>NON</v>
      </c>
      <c r="J122" s="11">
        <f>SUM(1&gt;Tableau11757[[#This Row],[Qu.]])</f>
        <v>0</v>
      </c>
      <c r="K122" s="46"/>
    </row>
    <row r="123" spans="2:11" x14ac:dyDescent="0.25">
      <c r="B123" s="31">
        <v>121</v>
      </c>
      <c r="C123" s="12" t="s">
        <v>1428</v>
      </c>
      <c r="D123" s="49">
        <v>0</v>
      </c>
      <c r="E123" s="13" t="s">
        <v>50</v>
      </c>
      <c r="F123" s="29" t="s">
        <v>1089</v>
      </c>
      <c r="G123" s="18"/>
      <c r="H123" s="7"/>
      <c r="I123" s="1" t="str">
        <f>IF(NOT(Tableau11757[[#This Row],[Qu.]]&gt;=1),"OUI","NON")</f>
        <v>OUI</v>
      </c>
      <c r="J123" s="11">
        <f>SUM(1&gt;Tableau11757[[#This Row],[Qu.]])</f>
        <v>1</v>
      </c>
      <c r="K123" s="46"/>
    </row>
    <row r="124" spans="2:11" x14ac:dyDescent="0.25">
      <c r="B124" s="31">
        <v>122</v>
      </c>
      <c r="C124" s="48" t="s">
        <v>1429</v>
      </c>
      <c r="D124" s="49">
        <v>0</v>
      </c>
      <c r="E124" s="13" t="s">
        <v>50</v>
      </c>
      <c r="F124" s="29" t="s">
        <v>1113</v>
      </c>
      <c r="G124" s="49"/>
      <c r="H124" s="7"/>
      <c r="I124" s="1" t="str">
        <f>IF(NOT(Tableau11757[[#This Row],[Qu.]]&gt;=1),"OUI","NON")</f>
        <v>OUI</v>
      </c>
      <c r="J124" s="11">
        <f>SUM(1&gt;Tableau11757[[#This Row],[Qu.]])</f>
        <v>1</v>
      </c>
      <c r="K124" s="46"/>
    </row>
    <row r="125" spans="2:11" x14ac:dyDescent="0.25">
      <c r="B125" s="31">
        <v>123</v>
      </c>
      <c r="C125" s="12" t="s">
        <v>1430</v>
      </c>
      <c r="D125" s="49">
        <v>1</v>
      </c>
      <c r="E125" s="13" t="s">
        <v>36</v>
      </c>
      <c r="F125" s="29" t="s">
        <v>1089</v>
      </c>
      <c r="G125" s="49"/>
      <c r="H125" s="7"/>
      <c r="I125" s="1" t="str">
        <f>IF(NOT(Tableau11757[[#This Row],[Qu.]]&gt;=1),"OUI","NON")</f>
        <v>NON</v>
      </c>
      <c r="J125" s="11">
        <f>SUM(1&gt;Tableau11757[[#This Row],[Qu.]])</f>
        <v>0</v>
      </c>
      <c r="K125" s="46"/>
    </row>
    <row r="126" spans="2:11" x14ac:dyDescent="0.25">
      <c r="B126" s="31">
        <v>124</v>
      </c>
      <c r="C126" s="12" t="s">
        <v>1431</v>
      </c>
      <c r="D126" s="49">
        <v>2</v>
      </c>
      <c r="E126" s="13" t="s">
        <v>50</v>
      </c>
      <c r="F126" s="29" t="s">
        <v>1099</v>
      </c>
      <c r="G126" s="18"/>
      <c r="H126" s="7"/>
      <c r="I126" s="1" t="str">
        <f>IF(NOT(Tableau11757[[#This Row],[Qu.]]&gt;=1),"OUI","NON")</f>
        <v>NON</v>
      </c>
      <c r="J126" s="11">
        <f>SUM(1&gt;Tableau11757[[#This Row],[Qu.]])</f>
        <v>0</v>
      </c>
      <c r="K126" s="46"/>
    </row>
    <row r="127" spans="2:11" x14ac:dyDescent="0.25">
      <c r="B127" s="31">
        <v>125</v>
      </c>
      <c r="C127" s="12" t="s">
        <v>1432</v>
      </c>
      <c r="D127" s="49">
        <v>1</v>
      </c>
      <c r="E127" s="13" t="s">
        <v>36</v>
      </c>
      <c r="F127" s="29" t="s">
        <v>1089</v>
      </c>
      <c r="G127" s="18"/>
      <c r="H127" s="7"/>
      <c r="I127" s="1" t="str">
        <f>IF(NOT(Tableau11757[[#This Row],[Qu.]]&gt;=1),"OUI","NON")</f>
        <v>NON</v>
      </c>
      <c r="J127" s="11">
        <f>SUM(1&gt;Tableau11757[[#This Row],[Qu.]])</f>
        <v>0</v>
      </c>
      <c r="K127" s="46"/>
    </row>
    <row r="128" spans="2:11" x14ac:dyDescent="0.25">
      <c r="B128" s="31">
        <v>126</v>
      </c>
      <c r="C128" s="12" t="s">
        <v>1433</v>
      </c>
      <c r="D128" s="49">
        <v>4</v>
      </c>
      <c r="E128" s="13" t="s">
        <v>32</v>
      </c>
      <c r="F128" s="29" t="s">
        <v>1089</v>
      </c>
      <c r="G128" s="18"/>
      <c r="H128" s="7"/>
      <c r="I128" s="1" t="str">
        <f>IF(NOT(Tableau11757[[#This Row],[Qu.]]&gt;=1),"OUI","NON")</f>
        <v>NON</v>
      </c>
      <c r="J128" s="11">
        <f>SUM(1&gt;Tableau11757[[#This Row],[Qu.]])</f>
        <v>0</v>
      </c>
      <c r="K128" s="46"/>
    </row>
    <row r="129" spans="2:11" x14ac:dyDescent="0.25">
      <c r="B129" s="31">
        <v>127</v>
      </c>
      <c r="C129" s="12" t="s">
        <v>1434</v>
      </c>
      <c r="D129" s="49">
        <v>4</v>
      </c>
      <c r="E129" s="13" t="s">
        <v>32</v>
      </c>
      <c r="F129" s="29" t="s">
        <v>1113</v>
      </c>
      <c r="G129" s="18"/>
      <c r="H129" s="7"/>
      <c r="I129" s="1" t="str">
        <f>IF(NOT(Tableau11757[[#This Row],[Qu.]]&gt;=1),"OUI","NON")</f>
        <v>NON</v>
      </c>
      <c r="J129" s="11">
        <f>SUM(1&gt;Tableau11757[[#This Row],[Qu.]])</f>
        <v>0</v>
      </c>
      <c r="K129" s="46"/>
    </row>
    <row r="130" spans="2:11" x14ac:dyDescent="0.25">
      <c r="B130" s="31">
        <v>128</v>
      </c>
      <c r="C130" s="12" t="s">
        <v>1435</v>
      </c>
      <c r="D130" s="49">
        <v>4</v>
      </c>
      <c r="E130" s="13" t="s">
        <v>32</v>
      </c>
      <c r="F130" s="29" t="s">
        <v>1089</v>
      </c>
      <c r="G130" s="18"/>
      <c r="H130" s="7"/>
      <c r="I130" s="1" t="str">
        <f>IF(NOT(Tableau11757[[#This Row],[Qu.]]&gt;=1),"OUI","NON")</f>
        <v>NON</v>
      </c>
      <c r="J130" s="11">
        <f>SUM(1&gt;Tableau11757[[#This Row],[Qu.]])</f>
        <v>0</v>
      </c>
      <c r="K130" s="46"/>
    </row>
    <row r="131" spans="2:11" x14ac:dyDescent="0.25">
      <c r="B131" s="31">
        <v>129</v>
      </c>
      <c r="C131" s="3" t="s">
        <v>1436</v>
      </c>
      <c r="D131" s="49">
        <v>4</v>
      </c>
      <c r="E131" s="13" t="s">
        <v>32</v>
      </c>
      <c r="F131" s="28" t="s">
        <v>1089</v>
      </c>
      <c r="G131" s="1"/>
      <c r="H131" s="7"/>
      <c r="I131" s="1" t="str">
        <f>IF(NOT(Tableau11757[[#This Row],[Qu.]]&gt;=1),"OUI","NON")</f>
        <v>NON</v>
      </c>
      <c r="J131" s="11">
        <f>SUM(1&gt;Tableau11757[[#This Row],[Qu.]])</f>
        <v>0</v>
      </c>
      <c r="K131" s="46"/>
    </row>
    <row r="132" spans="2:11" x14ac:dyDescent="0.25">
      <c r="B132" s="31">
        <v>130</v>
      </c>
      <c r="C132" s="12" t="s">
        <v>1437</v>
      </c>
      <c r="D132" s="49">
        <v>1</v>
      </c>
      <c r="E132" s="13" t="s">
        <v>50</v>
      </c>
      <c r="F132" s="29" t="s">
        <v>1089</v>
      </c>
      <c r="G132" s="18">
        <v>1</v>
      </c>
      <c r="H132" s="7"/>
      <c r="I132" s="1" t="str">
        <f>IF(NOT(Tableau11757[[#This Row],[Qu.]]&gt;=1),"OUI","NON")</f>
        <v>NON</v>
      </c>
      <c r="J132" s="11">
        <f>SUM(1&gt;Tableau11757[[#This Row],[Qu.]])</f>
        <v>0</v>
      </c>
      <c r="K132" s="46"/>
    </row>
    <row r="133" spans="2:11" x14ac:dyDescent="0.25">
      <c r="B133" s="31">
        <v>131</v>
      </c>
      <c r="C133" s="12" t="s">
        <v>1438</v>
      </c>
      <c r="D133" s="49">
        <v>2</v>
      </c>
      <c r="E133" s="13" t="s">
        <v>36</v>
      </c>
      <c r="F133" s="29" t="s">
        <v>1113</v>
      </c>
      <c r="G133" s="18"/>
      <c r="H133" s="7"/>
      <c r="I133" s="1" t="str">
        <f>IF(NOT(Tableau11757[[#This Row],[Qu.]]&gt;=1),"OUI","NON")</f>
        <v>NON</v>
      </c>
      <c r="J133" s="11">
        <f>SUM(1&gt;Tableau11757[[#This Row],[Qu.]])</f>
        <v>0</v>
      </c>
      <c r="K133" s="46"/>
    </row>
    <row r="134" spans="2:11" x14ac:dyDescent="0.25">
      <c r="B134" s="31">
        <v>132</v>
      </c>
      <c r="C134" s="12" t="s">
        <v>1439</v>
      </c>
      <c r="D134" s="49">
        <v>1</v>
      </c>
      <c r="E134" s="13" t="s">
        <v>36</v>
      </c>
      <c r="F134" s="29" t="s">
        <v>1089</v>
      </c>
      <c r="G134" s="13"/>
      <c r="H134" s="7"/>
      <c r="I134" s="1" t="str">
        <f>IF(NOT(Tableau11757[[#This Row],[Qu.]]&gt;=1),"OUI","NON")</f>
        <v>NON</v>
      </c>
      <c r="J134" s="11">
        <f>SUM(1&gt;Tableau11757[[#This Row],[Qu.]])</f>
        <v>0</v>
      </c>
      <c r="K134" s="46"/>
    </row>
    <row r="135" spans="2:11" x14ac:dyDescent="0.25">
      <c r="B135" s="31">
        <v>133</v>
      </c>
      <c r="C135" s="12" t="s">
        <v>1440</v>
      </c>
      <c r="D135" s="49">
        <v>4</v>
      </c>
      <c r="E135" s="13" t="s">
        <v>32</v>
      </c>
      <c r="F135" s="29" t="s">
        <v>1089</v>
      </c>
      <c r="G135" s="18"/>
      <c r="H135" s="7"/>
      <c r="I135" s="1" t="str">
        <f>IF(NOT(Tableau11757[[#This Row],[Qu.]]&gt;=1),"OUI","NON")</f>
        <v>NON</v>
      </c>
      <c r="J135" s="11">
        <f>SUM(1&gt;Tableau11757[[#This Row],[Qu.]])</f>
        <v>0</v>
      </c>
      <c r="K135" s="46"/>
    </row>
    <row r="136" spans="2:11" x14ac:dyDescent="0.25">
      <c r="B136" s="31">
        <v>134</v>
      </c>
      <c r="C136" s="12" t="s">
        <v>1441</v>
      </c>
      <c r="D136" s="49">
        <v>4</v>
      </c>
      <c r="E136" s="13" t="s">
        <v>32</v>
      </c>
      <c r="F136" s="29" t="s">
        <v>1089</v>
      </c>
      <c r="G136" s="49">
        <v>1</v>
      </c>
      <c r="H136" s="7"/>
      <c r="I136" s="1" t="str">
        <f>IF(NOT(Tableau11757[[#This Row],[Qu.]]&gt;=1),"OUI","NON")</f>
        <v>NON</v>
      </c>
      <c r="J136" s="11">
        <f>SUM(1&gt;Tableau11757[[#This Row],[Qu.]])</f>
        <v>0</v>
      </c>
      <c r="K136" s="46"/>
    </row>
    <row r="137" spans="2:11" x14ac:dyDescent="0.25">
      <c r="B137" s="31">
        <v>135</v>
      </c>
      <c r="C137" s="3" t="s">
        <v>1442</v>
      </c>
      <c r="D137" s="49">
        <v>3</v>
      </c>
      <c r="E137" s="13" t="s">
        <v>36</v>
      </c>
      <c r="F137" s="28" t="s">
        <v>1113</v>
      </c>
      <c r="G137" s="1"/>
      <c r="H137" s="7"/>
      <c r="I137" s="1" t="str">
        <f>IF(NOT(Tableau11757[[#This Row],[Qu.]]&gt;=1),"OUI","NON")</f>
        <v>NON</v>
      </c>
      <c r="J137" s="11">
        <f>SUM(1&gt;Tableau11757[[#This Row],[Qu.]])</f>
        <v>0</v>
      </c>
      <c r="K137" s="46"/>
    </row>
    <row r="138" spans="2:11" x14ac:dyDescent="0.25">
      <c r="B138" s="31">
        <v>136</v>
      </c>
      <c r="C138" s="12" t="s">
        <v>1443</v>
      </c>
      <c r="D138" s="49">
        <v>2</v>
      </c>
      <c r="E138" s="13" t="s">
        <v>50</v>
      </c>
      <c r="F138" s="29" t="s">
        <v>1089</v>
      </c>
      <c r="G138" s="18"/>
      <c r="H138" s="7"/>
      <c r="I138" s="1" t="str">
        <f>IF(NOT(Tableau11757[[#This Row],[Qu.]]&gt;=1),"OUI","NON")</f>
        <v>NON</v>
      </c>
      <c r="J138" s="11">
        <f>SUM(1&gt;Tableau11757[[#This Row],[Qu.]])</f>
        <v>0</v>
      </c>
      <c r="K138" s="46"/>
    </row>
    <row r="139" spans="2:11" x14ac:dyDescent="0.25">
      <c r="B139" s="31">
        <v>137</v>
      </c>
      <c r="C139" s="3" t="s">
        <v>1444</v>
      </c>
      <c r="D139" s="49">
        <v>4</v>
      </c>
      <c r="E139" s="13" t="s">
        <v>32</v>
      </c>
      <c r="F139" s="28" t="s">
        <v>1089</v>
      </c>
      <c r="G139" s="1"/>
      <c r="H139" s="7"/>
      <c r="I139" s="1" t="str">
        <f>IF(NOT(Tableau11757[[#This Row],[Qu.]]&gt;=1),"OUI","NON")</f>
        <v>NON</v>
      </c>
      <c r="J139" s="11">
        <f>SUM(1&gt;Tableau11757[[#This Row],[Qu.]])</f>
        <v>0</v>
      </c>
      <c r="K139" s="46"/>
    </row>
    <row r="140" spans="2:11" x14ac:dyDescent="0.25">
      <c r="B140" s="31">
        <v>138</v>
      </c>
      <c r="C140" s="48" t="s">
        <v>1445</v>
      </c>
      <c r="D140" s="49">
        <v>4</v>
      </c>
      <c r="E140" s="13" t="s">
        <v>32</v>
      </c>
      <c r="F140" s="29" t="s">
        <v>1089</v>
      </c>
      <c r="G140" s="49"/>
      <c r="H140" s="7"/>
      <c r="I140" s="1" t="str">
        <f>IF(NOT(Tableau11757[[#This Row],[Qu.]]&gt;=1),"OUI","NON")</f>
        <v>NON</v>
      </c>
      <c r="J140" s="11">
        <f>SUM(1&gt;Tableau11757[[#This Row],[Qu.]])</f>
        <v>0</v>
      </c>
      <c r="K140" s="46"/>
    </row>
    <row r="141" spans="2:11" x14ac:dyDescent="0.25">
      <c r="B141" s="31">
        <v>139</v>
      </c>
      <c r="C141" s="48" t="s">
        <v>1446</v>
      </c>
      <c r="D141" s="49">
        <v>4</v>
      </c>
      <c r="E141" s="13" t="s">
        <v>32</v>
      </c>
      <c r="F141" s="29" t="s">
        <v>1089</v>
      </c>
      <c r="G141" s="49"/>
      <c r="H141" s="7"/>
      <c r="I141" s="1" t="str">
        <f>IF(NOT(Tableau11757[[#This Row],[Qu.]]&gt;=1),"OUI","NON")</f>
        <v>NON</v>
      </c>
      <c r="J141" s="11">
        <f>SUM(1&gt;Tableau11757[[#This Row],[Qu.]])</f>
        <v>0</v>
      </c>
      <c r="K141" s="46"/>
    </row>
    <row r="142" spans="2:11" x14ac:dyDescent="0.25">
      <c r="B142" s="31">
        <v>140</v>
      </c>
      <c r="C142" s="12" t="s">
        <v>1447</v>
      </c>
      <c r="D142" s="49">
        <v>4</v>
      </c>
      <c r="E142" s="13" t="s">
        <v>32</v>
      </c>
      <c r="F142" s="29" t="s">
        <v>1107</v>
      </c>
      <c r="G142" s="49"/>
      <c r="H142" s="7"/>
      <c r="I142" s="1" t="str">
        <f>IF(NOT(Tableau11757[[#This Row],[Qu.]]&gt;=1),"OUI","NON")</f>
        <v>NON</v>
      </c>
      <c r="J142" s="11">
        <f>SUM(1&gt;Tableau11757[[#This Row],[Qu.]])</f>
        <v>0</v>
      </c>
      <c r="K142" s="46"/>
    </row>
    <row r="143" spans="2:11" x14ac:dyDescent="0.25">
      <c r="B143" s="31">
        <v>141</v>
      </c>
      <c r="C143" s="12" t="s">
        <v>1448</v>
      </c>
      <c r="D143" s="49">
        <v>4</v>
      </c>
      <c r="E143" s="13" t="s">
        <v>32</v>
      </c>
      <c r="F143" s="29" t="s">
        <v>1107</v>
      </c>
      <c r="G143" s="18"/>
      <c r="H143" s="7"/>
      <c r="I143" s="1" t="str">
        <f>IF(NOT(Tableau11757[[#This Row],[Qu.]]&gt;=1),"OUI","NON")</f>
        <v>NON</v>
      </c>
      <c r="J143" s="11">
        <f>SUM(1&gt;Tableau11757[[#This Row],[Qu.]])</f>
        <v>0</v>
      </c>
      <c r="K143" s="46"/>
    </row>
    <row r="144" spans="2:11" x14ac:dyDescent="0.25">
      <c r="B144" s="31">
        <v>142</v>
      </c>
      <c r="C144" s="3" t="s">
        <v>1449</v>
      </c>
      <c r="D144" s="49">
        <v>2</v>
      </c>
      <c r="E144" s="13" t="s">
        <v>36</v>
      </c>
      <c r="F144" s="28" t="s">
        <v>1089</v>
      </c>
      <c r="G144" s="1"/>
      <c r="H144" s="7"/>
      <c r="I144" s="1" t="str">
        <f>IF(NOT(Tableau11757[[#This Row],[Qu.]]&gt;=1),"OUI","NON")</f>
        <v>NON</v>
      </c>
      <c r="J144" s="11">
        <f>SUM(1&gt;Tableau11757[[#This Row],[Qu.]])</f>
        <v>0</v>
      </c>
      <c r="K144" s="46"/>
    </row>
    <row r="145" spans="2:11" x14ac:dyDescent="0.25">
      <c r="B145" s="31">
        <v>143</v>
      </c>
      <c r="C145" s="48" t="s">
        <v>1450</v>
      </c>
      <c r="D145" s="49">
        <v>4</v>
      </c>
      <c r="E145" s="13" t="s">
        <v>50</v>
      </c>
      <c r="F145" s="29" t="s">
        <v>1089</v>
      </c>
      <c r="G145" s="49"/>
      <c r="H145" s="7"/>
      <c r="I145" s="1" t="str">
        <f>IF(NOT(Tableau11757[[#This Row],[Qu.]]&gt;=1),"OUI","NON")</f>
        <v>NON</v>
      </c>
      <c r="J145" s="11">
        <f>SUM(1&gt;Tableau11757[[#This Row],[Qu.]])</f>
        <v>0</v>
      </c>
      <c r="K145" s="46"/>
    </row>
    <row r="146" spans="2:11" x14ac:dyDescent="0.25">
      <c r="B146" s="31">
        <v>144</v>
      </c>
      <c r="C146" s="48" t="s">
        <v>1451</v>
      </c>
      <c r="D146" s="49">
        <v>2</v>
      </c>
      <c r="E146" s="13" t="s">
        <v>36</v>
      </c>
      <c r="F146" s="29" t="s">
        <v>1089</v>
      </c>
      <c r="G146" s="49"/>
      <c r="H146" s="7"/>
      <c r="I146" s="1" t="str">
        <f>IF(NOT(Tableau11757[[#This Row],[Qu.]]&gt;=1),"OUI","NON")</f>
        <v>NON</v>
      </c>
      <c r="J146" s="11">
        <f>SUM(1&gt;Tableau11757[[#This Row],[Qu.]])</f>
        <v>0</v>
      </c>
      <c r="K146" s="46"/>
    </row>
    <row r="147" spans="2:11" x14ac:dyDescent="0.25">
      <c r="B147" s="31">
        <v>145</v>
      </c>
      <c r="C147" s="48" t="s">
        <v>1452</v>
      </c>
      <c r="D147" s="49">
        <v>4</v>
      </c>
      <c r="E147" s="13" t="s">
        <v>32</v>
      </c>
      <c r="F147" s="29" t="s">
        <v>1113</v>
      </c>
      <c r="G147" s="49"/>
      <c r="H147" s="7"/>
      <c r="I147" s="1" t="str">
        <f>IF(NOT(Tableau11757[[#This Row],[Qu.]]&gt;=1),"OUI","NON")</f>
        <v>NON</v>
      </c>
      <c r="J147" s="11">
        <f>SUM(1&gt;Tableau11757[[#This Row],[Qu.]])</f>
        <v>0</v>
      </c>
      <c r="K147" s="46"/>
    </row>
    <row r="148" spans="2:11" x14ac:dyDescent="0.25">
      <c r="B148" s="31">
        <v>146</v>
      </c>
      <c r="C148" s="3" t="s">
        <v>1453</v>
      </c>
      <c r="D148" s="49">
        <v>2</v>
      </c>
      <c r="E148" s="13" t="s">
        <v>36</v>
      </c>
      <c r="F148" s="28" t="s">
        <v>1107</v>
      </c>
      <c r="G148" s="1"/>
      <c r="H148" s="7"/>
      <c r="I148" s="1" t="str">
        <f>IF(NOT(Tableau11757[[#This Row],[Qu.]]&gt;=1),"OUI","NON")</f>
        <v>NON</v>
      </c>
      <c r="J148" s="11">
        <f>SUM(1&gt;Tableau11757[[#This Row],[Qu.]])</f>
        <v>0</v>
      </c>
      <c r="K148" s="46"/>
    </row>
    <row r="149" spans="2:11" x14ac:dyDescent="0.25">
      <c r="B149" s="31">
        <v>147</v>
      </c>
      <c r="C149" s="12" t="s">
        <v>1454</v>
      </c>
      <c r="D149" s="49">
        <v>1</v>
      </c>
      <c r="E149" s="13" t="s">
        <v>50</v>
      </c>
      <c r="F149" s="29" t="s">
        <v>1089</v>
      </c>
      <c r="G149" s="49"/>
      <c r="H149" s="7"/>
      <c r="I149" s="1" t="str">
        <f>IF(NOT(Tableau11757[[#This Row],[Qu.]]&gt;=1),"OUI","NON")</f>
        <v>NON</v>
      </c>
      <c r="J149" s="11">
        <f>SUM(1&gt;Tableau11757[[#This Row],[Qu.]])</f>
        <v>0</v>
      </c>
      <c r="K149" s="46"/>
    </row>
    <row r="150" spans="2:11" x14ac:dyDescent="0.25">
      <c r="B150" s="31">
        <v>148</v>
      </c>
      <c r="C150" s="3" t="s">
        <v>1455</v>
      </c>
      <c r="D150" s="49">
        <v>4</v>
      </c>
      <c r="E150" s="13" t="s">
        <v>32</v>
      </c>
      <c r="F150" s="28" t="s">
        <v>1107</v>
      </c>
      <c r="G150" s="1"/>
      <c r="H150" s="7"/>
      <c r="I150" s="1" t="str">
        <f>IF(NOT(Tableau11757[[#This Row],[Qu.]]&gt;=1),"OUI","NON")</f>
        <v>NON</v>
      </c>
      <c r="J150" s="11">
        <f>SUM(1&gt;Tableau11757[[#This Row],[Qu.]])</f>
        <v>0</v>
      </c>
      <c r="K150" s="46"/>
    </row>
    <row r="151" spans="2:11" x14ac:dyDescent="0.25">
      <c r="B151" s="31">
        <v>149</v>
      </c>
      <c r="C151" s="12" t="s">
        <v>1456</v>
      </c>
      <c r="D151" s="49">
        <v>4</v>
      </c>
      <c r="E151" s="13" t="s">
        <v>32</v>
      </c>
      <c r="F151" s="29" t="s">
        <v>1089</v>
      </c>
      <c r="G151" s="18"/>
      <c r="H151" s="7"/>
      <c r="I151" s="1" t="str">
        <f>IF(NOT(Tableau11757[[#This Row],[Qu.]]&gt;=1),"OUI","NON")</f>
        <v>NON</v>
      </c>
      <c r="J151" s="11">
        <f>SUM(1&gt;Tableau11757[[#This Row],[Qu.]])</f>
        <v>0</v>
      </c>
      <c r="K151" s="46"/>
    </row>
    <row r="152" spans="2:11" x14ac:dyDescent="0.25">
      <c r="B152" s="31">
        <v>150</v>
      </c>
      <c r="C152" s="12" t="s">
        <v>1457</v>
      </c>
      <c r="D152" s="49">
        <v>3</v>
      </c>
      <c r="E152" s="13" t="s">
        <v>36</v>
      </c>
      <c r="F152" s="29" t="s">
        <v>1113</v>
      </c>
      <c r="G152" s="13">
        <v>1</v>
      </c>
      <c r="H152" s="7"/>
      <c r="I152" s="1" t="str">
        <f>IF(NOT(Tableau11757[[#This Row],[Qu.]]&gt;=1),"OUI","NON")</f>
        <v>NON</v>
      </c>
      <c r="J152" s="11">
        <f>SUM(1&gt;Tableau11757[[#This Row],[Qu.]])</f>
        <v>0</v>
      </c>
      <c r="K152" s="46"/>
    </row>
    <row r="153" spans="2:11" x14ac:dyDescent="0.25">
      <c r="B153" s="31">
        <v>151</v>
      </c>
      <c r="C153" s="48" t="s">
        <v>1458</v>
      </c>
      <c r="D153" s="49">
        <v>1</v>
      </c>
      <c r="E153" s="13" t="s">
        <v>50</v>
      </c>
      <c r="F153" s="29" t="s">
        <v>1089</v>
      </c>
      <c r="G153" s="49"/>
      <c r="H153" s="7"/>
      <c r="I153" s="1" t="str">
        <f>IF(NOT(Tableau11757[[#This Row],[Qu.]]&gt;=1),"OUI","NON")</f>
        <v>NON</v>
      </c>
      <c r="J153" s="11">
        <f>SUM(1&gt;Tableau11757[[#This Row],[Qu.]])</f>
        <v>0</v>
      </c>
      <c r="K153" s="46"/>
    </row>
    <row r="154" spans="2:11" x14ac:dyDescent="0.25">
      <c r="B154" s="31">
        <v>152</v>
      </c>
      <c r="C154" s="48" t="s">
        <v>1459</v>
      </c>
      <c r="D154" s="49">
        <v>1</v>
      </c>
      <c r="E154" s="13" t="s">
        <v>50</v>
      </c>
      <c r="F154" s="29" t="s">
        <v>1113</v>
      </c>
      <c r="G154" s="49"/>
      <c r="H154" s="7"/>
      <c r="I154" s="1" t="str">
        <f>IF(NOT(Tableau11757[[#This Row],[Qu.]]&gt;=1),"OUI","NON")</f>
        <v>NON</v>
      </c>
      <c r="J154" s="11">
        <f>SUM(1&gt;Tableau11757[[#This Row],[Qu.]])</f>
        <v>0</v>
      </c>
      <c r="K154" s="46"/>
    </row>
    <row r="155" spans="2:11" x14ac:dyDescent="0.25">
      <c r="B155" s="31">
        <v>153</v>
      </c>
      <c r="C155" s="48" t="s">
        <v>1460</v>
      </c>
      <c r="D155" s="49">
        <v>2</v>
      </c>
      <c r="E155" s="13" t="s">
        <v>36</v>
      </c>
      <c r="F155" s="29" t="s">
        <v>1111</v>
      </c>
      <c r="G155" s="49"/>
      <c r="H155" s="7"/>
      <c r="I155" s="1" t="str">
        <f>IF(NOT(Tableau11757[[#This Row],[Qu.]]&gt;=1),"OUI","NON")</f>
        <v>NON</v>
      </c>
      <c r="J155" s="11">
        <f>SUM(1&gt;Tableau11757[[#This Row],[Qu.]])</f>
        <v>0</v>
      </c>
      <c r="K155" s="46"/>
    </row>
    <row r="156" spans="2:11" x14ac:dyDescent="0.25">
      <c r="B156" s="31">
        <v>154</v>
      </c>
      <c r="C156" s="12" t="s">
        <v>1461</v>
      </c>
      <c r="D156" s="49">
        <v>3</v>
      </c>
      <c r="E156" s="13" t="s">
        <v>36</v>
      </c>
      <c r="F156" s="29" t="s">
        <v>1089</v>
      </c>
      <c r="G156" s="49"/>
      <c r="H156" s="7"/>
      <c r="I156" s="1" t="str">
        <f>IF(NOT(Tableau11757[[#This Row],[Qu.]]&gt;=1),"OUI","NON")</f>
        <v>NON</v>
      </c>
      <c r="J156" s="11">
        <f>SUM(1&gt;Tableau11757[[#This Row],[Qu.]])</f>
        <v>0</v>
      </c>
      <c r="K156" s="46"/>
    </row>
    <row r="157" spans="2:11" x14ac:dyDescent="0.25">
      <c r="B157" s="31">
        <v>155</v>
      </c>
      <c r="C157" s="48" t="s">
        <v>1462</v>
      </c>
      <c r="D157" s="49">
        <v>2</v>
      </c>
      <c r="E157" s="13" t="s">
        <v>36</v>
      </c>
      <c r="F157" s="29" t="s">
        <v>1089</v>
      </c>
      <c r="G157" s="49"/>
      <c r="H157" s="7"/>
      <c r="I157" s="1" t="str">
        <f>IF(NOT(Tableau11757[[#This Row],[Qu.]]&gt;=1),"OUI","NON")</f>
        <v>NON</v>
      </c>
      <c r="J157" s="11">
        <f>SUM(1&gt;Tableau11757[[#This Row],[Qu.]])</f>
        <v>0</v>
      </c>
      <c r="K157" s="46"/>
    </row>
    <row r="158" spans="2:11" x14ac:dyDescent="0.25">
      <c r="B158" s="31">
        <v>156</v>
      </c>
      <c r="C158" s="12" t="s">
        <v>1463</v>
      </c>
      <c r="D158" s="49">
        <v>2</v>
      </c>
      <c r="E158" s="13" t="s">
        <v>36</v>
      </c>
      <c r="F158" s="29" t="s">
        <v>1089</v>
      </c>
      <c r="G158" s="49"/>
      <c r="H158" s="7"/>
      <c r="I158" s="1" t="str">
        <f>IF(NOT(Tableau11757[[#This Row],[Qu.]]&gt;=1),"OUI","NON")</f>
        <v>NON</v>
      </c>
      <c r="J158" s="11">
        <f>SUM(1&gt;Tableau11757[[#This Row],[Qu.]])</f>
        <v>0</v>
      </c>
      <c r="K158" s="46"/>
    </row>
    <row r="159" spans="2:11" x14ac:dyDescent="0.25">
      <c r="B159" s="31">
        <v>157</v>
      </c>
      <c r="C159" s="48" t="s">
        <v>1464</v>
      </c>
      <c r="D159" s="49">
        <v>4</v>
      </c>
      <c r="E159" s="13" t="s">
        <v>32</v>
      </c>
      <c r="F159" s="29" t="s">
        <v>1089</v>
      </c>
      <c r="G159" s="49"/>
      <c r="H159" s="7"/>
      <c r="I159" s="1" t="str">
        <f>IF(NOT(Tableau11757[[#This Row],[Qu.]]&gt;=1),"OUI","NON")</f>
        <v>NON</v>
      </c>
      <c r="J159" s="11">
        <f>SUM(1&gt;Tableau11757[[#This Row],[Qu.]])</f>
        <v>0</v>
      </c>
      <c r="K159" s="46"/>
    </row>
    <row r="160" spans="2:11" x14ac:dyDescent="0.25">
      <c r="B160" s="31">
        <v>158</v>
      </c>
      <c r="C160" s="48" t="s">
        <v>1465</v>
      </c>
      <c r="D160" s="49">
        <v>4</v>
      </c>
      <c r="E160" s="13" t="s">
        <v>32</v>
      </c>
      <c r="F160" s="29" t="s">
        <v>1113</v>
      </c>
      <c r="G160" s="49"/>
      <c r="H160" s="7"/>
      <c r="I160" s="1" t="str">
        <f>IF(NOT(Tableau11757[[#This Row],[Qu.]]&gt;=1),"OUI","NON")</f>
        <v>NON</v>
      </c>
      <c r="J160" s="11">
        <f>SUM(1&gt;Tableau11757[[#This Row],[Qu.]])</f>
        <v>0</v>
      </c>
      <c r="K160" s="46"/>
    </row>
    <row r="161" spans="2:11" x14ac:dyDescent="0.25">
      <c r="B161" s="31">
        <v>159</v>
      </c>
      <c r="C161" s="12" t="s">
        <v>1466</v>
      </c>
      <c r="D161" s="49">
        <v>4</v>
      </c>
      <c r="E161" s="13" t="s">
        <v>32</v>
      </c>
      <c r="F161" s="29" t="s">
        <v>1089</v>
      </c>
      <c r="G161" s="49"/>
      <c r="H161" s="7"/>
      <c r="I161" s="1" t="str">
        <f>IF(NOT(Tableau11757[[#This Row],[Qu.]]&gt;=1),"OUI","NON")</f>
        <v>NON</v>
      </c>
      <c r="J161" s="11">
        <f>SUM(1&gt;Tableau11757[[#This Row],[Qu.]])</f>
        <v>0</v>
      </c>
      <c r="K161" s="46"/>
    </row>
    <row r="162" spans="2:11" x14ac:dyDescent="0.25">
      <c r="B162" s="31">
        <v>160</v>
      </c>
      <c r="C162" s="3" t="s">
        <v>1467</v>
      </c>
      <c r="D162" s="49">
        <v>4</v>
      </c>
      <c r="E162" s="13" t="s">
        <v>32</v>
      </c>
      <c r="F162" s="28" t="s">
        <v>1113</v>
      </c>
      <c r="G162" s="1"/>
      <c r="H162" s="7"/>
      <c r="I162" s="1" t="str">
        <f>IF(NOT(Tableau11757[[#This Row],[Qu.]]&gt;=1),"OUI","NON")</f>
        <v>NON</v>
      </c>
      <c r="J162" s="11">
        <f>SUM(1&gt;Tableau11757[[#This Row],[Qu.]])</f>
        <v>0</v>
      </c>
      <c r="K162" s="46"/>
    </row>
    <row r="163" spans="2:11" x14ac:dyDescent="0.25">
      <c r="B163" s="31">
        <v>161</v>
      </c>
      <c r="C163" s="3" t="s">
        <v>1468</v>
      </c>
      <c r="D163" s="49">
        <v>2</v>
      </c>
      <c r="E163" s="13" t="s">
        <v>36</v>
      </c>
      <c r="F163" s="28" t="s">
        <v>1089</v>
      </c>
      <c r="G163" s="1"/>
      <c r="H163" s="7"/>
      <c r="I163" s="1" t="str">
        <f>IF(NOT(Tableau11757[[#This Row],[Qu.]]&gt;=1),"OUI","NON")</f>
        <v>NON</v>
      </c>
      <c r="J163" s="11">
        <f>SUM(1&gt;Tableau11757[[#This Row],[Qu.]])</f>
        <v>0</v>
      </c>
      <c r="K163" s="46"/>
    </row>
    <row r="164" spans="2:11" x14ac:dyDescent="0.25">
      <c r="B164" s="31">
        <v>162</v>
      </c>
      <c r="C164" s="12" t="s">
        <v>1469</v>
      </c>
      <c r="D164" s="49">
        <v>2</v>
      </c>
      <c r="E164" s="13" t="s">
        <v>36</v>
      </c>
      <c r="F164" s="29" t="s">
        <v>1113</v>
      </c>
      <c r="G164" s="49"/>
      <c r="H164" s="7"/>
      <c r="I164" s="1" t="str">
        <f>IF(NOT(Tableau11757[[#This Row],[Qu.]]&gt;=1),"OUI","NON")</f>
        <v>NON</v>
      </c>
      <c r="J164" s="11">
        <f>SUM(1&gt;Tableau11757[[#This Row],[Qu.]])</f>
        <v>0</v>
      </c>
      <c r="K164" s="46"/>
    </row>
    <row r="165" spans="2:11" x14ac:dyDescent="0.25">
      <c r="B165" s="31">
        <v>163</v>
      </c>
      <c r="C165" s="48" t="s">
        <v>1470</v>
      </c>
      <c r="D165" s="49">
        <v>1</v>
      </c>
      <c r="E165" s="13" t="s">
        <v>39</v>
      </c>
      <c r="F165" s="29" t="s">
        <v>1190</v>
      </c>
      <c r="G165" s="49"/>
      <c r="H165" s="7"/>
      <c r="I165" s="1" t="str">
        <f>IF(NOT(Tableau11757[[#This Row],[Qu.]]&gt;=1),"OUI","NON")</f>
        <v>NON</v>
      </c>
      <c r="J165" s="11">
        <f>SUM(1&gt;Tableau11757[[#This Row],[Qu.]])</f>
        <v>0</v>
      </c>
      <c r="K165" s="46"/>
    </row>
    <row r="166" spans="2:11" x14ac:dyDescent="0.25">
      <c r="B166" s="31">
        <v>164</v>
      </c>
      <c r="C166" s="48" t="s">
        <v>1471</v>
      </c>
      <c r="D166" s="49">
        <v>4</v>
      </c>
      <c r="E166" s="13" t="s">
        <v>32</v>
      </c>
      <c r="F166" s="29" t="s">
        <v>1107</v>
      </c>
      <c r="G166" s="49"/>
      <c r="H166" s="7"/>
      <c r="I166" s="1" t="str">
        <f>IF(NOT(Tableau11757[[#This Row],[Qu.]]&gt;=1),"OUI","NON")</f>
        <v>NON</v>
      </c>
      <c r="J166" s="11">
        <f>SUM(1&gt;Tableau11757[[#This Row],[Qu.]])</f>
        <v>0</v>
      </c>
      <c r="K166" s="46"/>
    </row>
    <row r="167" spans="2:11" x14ac:dyDescent="0.25">
      <c r="B167" s="31">
        <v>165</v>
      </c>
      <c r="C167" s="12" t="s">
        <v>1472</v>
      </c>
      <c r="D167" s="49">
        <v>1</v>
      </c>
      <c r="E167" s="13" t="s">
        <v>50</v>
      </c>
      <c r="F167" s="29" t="s">
        <v>1099</v>
      </c>
      <c r="G167" s="49"/>
      <c r="H167" s="7"/>
      <c r="I167" s="1" t="str">
        <f>IF(NOT(Tableau11757[[#This Row],[Qu.]]&gt;=1),"OUI","NON")</f>
        <v>NON</v>
      </c>
      <c r="J167" s="11">
        <f>SUM(1&gt;Tableau11757[[#This Row],[Qu.]])</f>
        <v>0</v>
      </c>
      <c r="K167" s="46"/>
    </row>
    <row r="168" spans="2:11" x14ac:dyDescent="0.25">
      <c r="B168" s="31">
        <v>166</v>
      </c>
      <c r="C168" s="12" t="s">
        <v>1473</v>
      </c>
      <c r="D168" s="49">
        <v>4</v>
      </c>
      <c r="E168" s="13" t="s">
        <v>32</v>
      </c>
      <c r="F168" s="29" t="s">
        <v>1089</v>
      </c>
      <c r="G168" s="18"/>
      <c r="H168" s="7"/>
      <c r="I168" s="1" t="str">
        <f>IF(NOT(Tableau11757[[#This Row],[Qu.]]&gt;=1),"OUI","NON")</f>
        <v>NON</v>
      </c>
      <c r="J168" s="11">
        <f>SUM(1&gt;Tableau11757[[#This Row],[Qu.]])</f>
        <v>0</v>
      </c>
      <c r="K168" s="46"/>
    </row>
    <row r="169" spans="2:11" x14ac:dyDescent="0.25">
      <c r="B169" s="31">
        <v>167</v>
      </c>
      <c r="C169" s="48" t="s">
        <v>1474</v>
      </c>
      <c r="D169" s="49">
        <v>4</v>
      </c>
      <c r="E169" s="13" t="s">
        <v>32</v>
      </c>
      <c r="F169" s="29" t="s">
        <v>1089</v>
      </c>
      <c r="G169" s="49"/>
      <c r="H169" s="7"/>
      <c r="I169" s="1" t="str">
        <f>IF(NOT(Tableau11757[[#This Row],[Qu.]]&gt;=1),"OUI","NON")</f>
        <v>NON</v>
      </c>
      <c r="J169" s="11">
        <f>SUM(1&gt;Tableau11757[[#This Row],[Qu.]])</f>
        <v>0</v>
      </c>
      <c r="K169" s="46"/>
    </row>
    <row r="170" spans="2:11" x14ac:dyDescent="0.25">
      <c r="B170" s="31">
        <v>168</v>
      </c>
      <c r="C170" s="48" t="s">
        <v>1475</v>
      </c>
      <c r="D170" s="49">
        <v>3</v>
      </c>
      <c r="E170" s="13" t="s">
        <v>32</v>
      </c>
      <c r="F170" s="29" t="s">
        <v>1089</v>
      </c>
      <c r="G170" s="49">
        <v>1</v>
      </c>
      <c r="H170" s="7"/>
      <c r="I170" s="1" t="str">
        <f>IF(NOT(Tableau11757[[#This Row],[Qu.]]&gt;=1),"OUI","NON")</f>
        <v>NON</v>
      </c>
      <c r="J170" s="11">
        <f>SUM(1&gt;Tableau11757[[#This Row],[Qu.]])</f>
        <v>0</v>
      </c>
      <c r="K170" s="46"/>
    </row>
    <row r="171" spans="2:11" x14ac:dyDescent="0.25">
      <c r="B171" s="31">
        <v>169</v>
      </c>
      <c r="C171" s="3" t="s">
        <v>1476</v>
      </c>
      <c r="D171" s="49">
        <v>3</v>
      </c>
      <c r="E171" s="13" t="s">
        <v>36</v>
      </c>
      <c r="F171" s="28" t="s">
        <v>1089</v>
      </c>
      <c r="G171" s="1"/>
      <c r="H171" s="7"/>
      <c r="I171" s="1" t="str">
        <f>IF(NOT(Tableau11757[[#This Row],[Qu.]]&gt;=1),"OUI","NON")</f>
        <v>NON</v>
      </c>
      <c r="J171" s="11">
        <f>SUM(1&gt;Tableau11757[[#This Row],[Qu.]])</f>
        <v>0</v>
      </c>
      <c r="K171" s="46"/>
    </row>
    <row r="172" spans="2:11" x14ac:dyDescent="0.25">
      <c r="B172" s="31">
        <v>170</v>
      </c>
      <c r="C172" s="3" t="s">
        <v>1477</v>
      </c>
      <c r="D172" s="49">
        <v>4</v>
      </c>
      <c r="E172" s="13" t="s">
        <v>32</v>
      </c>
      <c r="F172" s="28" t="s">
        <v>1113</v>
      </c>
      <c r="G172" s="1"/>
      <c r="H172" s="7"/>
      <c r="I172" s="1" t="str">
        <f>IF(NOT(Tableau11757[[#This Row],[Qu.]]&gt;=1),"OUI","NON")</f>
        <v>NON</v>
      </c>
      <c r="J172" s="11">
        <f>SUM(1&gt;Tableau11757[[#This Row],[Qu.]])</f>
        <v>0</v>
      </c>
      <c r="K172" s="46"/>
    </row>
    <row r="173" spans="2:11" x14ac:dyDescent="0.25">
      <c r="B173" s="31">
        <v>171</v>
      </c>
      <c r="C173" s="48" t="s">
        <v>1478</v>
      </c>
      <c r="D173" s="49">
        <v>4</v>
      </c>
      <c r="E173" s="13" t="s">
        <v>32</v>
      </c>
      <c r="F173" s="29" t="s">
        <v>1089</v>
      </c>
      <c r="G173" s="49"/>
      <c r="H173" s="7"/>
      <c r="I173" s="1" t="str">
        <f>IF(NOT(Tableau11757[[#This Row],[Qu.]]&gt;=1),"OUI","NON")</f>
        <v>NON</v>
      </c>
      <c r="J173" s="11">
        <f>SUM(1&gt;Tableau11757[[#This Row],[Qu.]])</f>
        <v>0</v>
      </c>
      <c r="K173" s="46"/>
    </row>
    <row r="174" spans="2:11" x14ac:dyDescent="0.25">
      <c r="B174" s="31">
        <v>172</v>
      </c>
      <c r="C174" s="12" t="s">
        <v>1479</v>
      </c>
      <c r="D174" s="49">
        <v>1</v>
      </c>
      <c r="E174" s="13" t="s">
        <v>39</v>
      </c>
      <c r="F174" s="29" t="s">
        <v>1295</v>
      </c>
      <c r="G174" s="18"/>
      <c r="H174" s="7"/>
      <c r="I174" s="1" t="str">
        <f>IF(NOT(Tableau11757[[#This Row],[Qu.]]&gt;=1),"OUI","NON")</f>
        <v>NON</v>
      </c>
      <c r="J174" s="11">
        <f>SUM(1&gt;Tableau11757[[#This Row],[Qu.]])</f>
        <v>0</v>
      </c>
      <c r="K174" s="46"/>
    </row>
    <row r="175" spans="2:11" x14ac:dyDescent="0.25">
      <c r="B175" s="31">
        <v>173</v>
      </c>
      <c r="C175" s="12" t="s">
        <v>1480</v>
      </c>
      <c r="D175" s="49">
        <v>4</v>
      </c>
      <c r="E175" s="13" t="s">
        <v>32</v>
      </c>
      <c r="F175" s="29" t="s">
        <v>1089</v>
      </c>
      <c r="G175" s="18"/>
      <c r="H175" s="7"/>
      <c r="I175" s="1" t="str">
        <f>IF(NOT(Tableau11757[[#This Row],[Qu.]]&gt;=1),"OUI","NON")</f>
        <v>NON</v>
      </c>
      <c r="J175" s="11">
        <f>SUM(1&gt;Tableau11757[[#This Row],[Qu.]])</f>
        <v>0</v>
      </c>
      <c r="K175" s="46"/>
    </row>
    <row r="176" spans="2:11" x14ac:dyDescent="0.25">
      <c r="B176" s="31">
        <v>174</v>
      </c>
      <c r="C176" s="12" t="s">
        <v>1481</v>
      </c>
      <c r="D176" s="49">
        <v>3</v>
      </c>
      <c r="E176" s="13" t="s">
        <v>50</v>
      </c>
      <c r="F176" s="29" t="s">
        <v>1113</v>
      </c>
      <c r="G176" s="18"/>
      <c r="H176" s="7"/>
      <c r="I176" s="1" t="str">
        <f>IF(NOT(Tableau11757[[#This Row],[Qu.]]&gt;=1),"OUI","NON")</f>
        <v>NON</v>
      </c>
      <c r="J176" s="11">
        <f>SUM(1&gt;Tableau11757[[#This Row],[Qu.]])</f>
        <v>0</v>
      </c>
      <c r="K176" s="46"/>
    </row>
    <row r="177" spans="2:11" x14ac:dyDescent="0.25">
      <c r="B177" s="31">
        <v>175</v>
      </c>
      <c r="C177" s="12" t="s">
        <v>1482</v>
      </c>
      <c r="D177" s="49">
        <v>3</v>
      </c>
      <c r="E177" s="13" t="s">
        <v>32</v>
      </c>
      <c r="F177" s="29" t="s">
        <v>1089</v>
      </c>
      <c r="G177" s="18"/>
      <c r="H177" s="7"/>
      <c r="I177" s="1" t="str">
        <f>IF(NOT(Tableau11757[[#This Row],[Qu.]]&gt;=1),"OUI","NON")</f>
        <v>NON</v>
      </c>
      <c r="J177" s="11">
        <f>SUM(1&gt;Tableau11757[[#This Row],[Qu.]])</f>
        <v>0</v>
      </c>
      <c r="K177" s="46"/>
    </row>
    <row r="178" spans="2:11" x14ac:dyDescent="0.25">
      <c r="B178" s="31">
        <v>176</v>
      </c>
      <c r="C178" s="12" t="s">
        <v>1483</v>
      </c>
      <c r="D178" s="49">
        <v>2</v>
      </c>
      <c r="E178" s="13" t="s">
        <v>36</v>
      </c>
      <c r="F178" s="29" t="s">
        <v>1089</v>
      </c>
      <c r="G178" s="18"/>
      <c r="H178" s="7"/>
      <c r="I178" s="1" t="str">
        <f>IF(NOT(Tableau11757[[#This Row],[Qu.]]&gt;=1),"OUI","NON")</f>
        <v>NON</v>
      </c>
      <c r="J178" s="11">
        <f>SUM(1&gt;Tableau11757[[#This Row],[Qu.]])</f>
        <v>0</v>
      </c>
      <c r="K178" s="46"/>
    </row>
    <row r="179" spans="2:11" x14ac:dyDescent="0.25">
      <c r="B179" s="31">
        <v>177</v>
      </c>
      <c r="C179" s="12" t="s">
        <v>1484</v>
      </c>
      <c r="D179" s="49">
        <v>2</v>
      </c>
      <c r="E179" s="13" t="s">
        <v>36</v>
      </c>
      <c r="F179" s="29" t="s">
        <v>1089</v>
      </c>
      <c r="G179" s="18"/>
      <c r="H179" s="7"/>
      <c r="I179" s="1" t="str">
        <f>IF(NOT(Tableau11757[[#This Row],[Qu.]]&gt;=1),"OUI","NON")</f>
        <v>NON</v>
      </c>
      <c r="J179" s="11">
        <f>SUM(1&gt;Tableau11757[[#This Row],[Qu.]])</f>
        <v>0</v>
      </c>
      <c r="K179" s="46"/>
    </row>
    <row r="180" spans="2:11" x14ac:dyDescent="0.25">
      <c r="B180" s="31">
        <v>178</v>
      </c>
      <c r="C180" s="12" t="s">
        <v>1485</v>
      </c>
      <c r="D180" s="49">
        <v>3</v>
      </c>
      <c r="E180" s="13" t="s">
        <v>50</v>
      </c>
      <c r="F180" s="29" t="s">
        <v>1099</v>
      </c>
      <c r="G180" s="18"/>
      <c r="H180" s="7"/>
      <c r="I180" s="1" t="str">
        <f>IF(NOT(Tableau11757[[#This Row],[Qu.]]&gt;=1),"OUI","NON")</f>
        <v>NON</v>
      </c>
      <c r="J180" s="11">
        <f>SUM(1&gt;Tableau11757[[#This Row],[Qu.]])</f>
        <v>0</v>
      </c>
      <c r="K180" s="46"/>
    </row>
    <row r="181" spans="2:11" x14ac:dyDescent="0.25">
      <c r="B181" s="31">
        <v>179</v>
      </c>
      <c r="C181" s="12" t="s">
        <v>1486</v>
      </c>
      <c r="D181" s="49">
        <v>0</v>
      </c>
      <c r="E181" s="13" t="s">
        <v>39</v>
      </c>
      <c r="F181" s="29" t="s">
        <v>1190</v>
      </c>
      <c r="G181" s="18"/>
      <c r="H181" s="7"/>
      <c r="I181" s="1" t="str">
        <f>IF(NOT(Tableau11757[[#This Row],[Qu.]]&gt;=1),"OUI","NON")</f>
        <v>OUI</v>
      </c>
      <c r="J181" s="11">
        <f>SUM(1&gt;Tableau11757[[#This Row],[Qu.]])</f>
        <v>1</v>
      </c>
      <c r="K181" s="46"/>
    </row>
    <row r="182" spans="2:11" x14ac:dyDescent="0.25">
      <c r="B182" s="31">
        <v>180</v>
      </c>
      <c r="C182" s="12" t="s">
        <v>1487</v>
      </c>
      <c r="D182" s="49">
        <v>1</v>
      </c>
      <c r="E182" s="13" t="s">
        <v>36</v>
      </c>
      <c r="F182" s="29" t="s">
        <v>1089</v>
      </c>
      <c r="G182" s="18"/>
      <c r="H182" s="7"/>
      <c r="I182" s="1" t="str">
        <f>IF(NOT(Tableau11757[[#This Row],[Qu.]]&gt;=1),"OUI","NON")</f>
        <v>NON</v>
      </c>
      <c r="J182" s="11">
        <f>SUM(1&gt;Tableau11757[[#This Row],[Qu.]])</f>
        <v>0</v>
      </c>
      <c r="K182" s="46"/>
    </row>
    <row r="183" spans="2:11" x14ac:dyDescent="0.25">
      <c r="B183" s="31">
        <v>181</v>
      </c>
      <c r="C183" s="12" t="s">
        <v>1488</v>
      </c>
      <c r="D183" s="49">
        <v>3</v>
      </c>
      <c r="E183" s="13" t="s">
        <v>36</v>
      </c>
      <c r="F183" s="29" t="s">
        <v>1113</v>
      </c>
      <c r="G183" s="18"/>
      <c r="H183" s="7"/>
      <c r="I183" s="1" t="str">
        <f>IF(NOT(Tableau11757[[#This Row],[Qu.]]&gt;=1),"OUI","NON")</f>
        <v>NON</v>
      </c>
      <c r="J183" s="11">
        <f>SUM(1&gt;Tableau11757[[#This Row],[Qu.]])</f>
        <v>0</v>
      </c>
      <c r="K183" s="46"/>
    </row>
    <row r="184" spans="2:11" x14ac:dyDescent="0.25">
      <c r="B184" s="31">
        <v>182</v>
      </c>
      <c r="C184" s="12" t="s">
        <v>1489</v>
      </c>
      <c r="D184" s="49">
        <v>4</v>
      </c>
      <c r="E184" s="13" t="s">
        <v>36</v>
      </c>
      <c r="F184" s="29" t="s">
        <v>1113</v>
      </c>
      <c r="G184" s="18"/>
      <c r="H184" s="7"/>
      <c r="I184" s="1" t="str">
        <f>IF(NOT(Tableau11757[[#This Row],[Qu.]]&gt;=1),"OUI","NON")</f>
        <v>NON</v>
      </c>
      <c r="J184" s="11">
        <f>SUM(1&gt;Tableau11757[[#This Row],[Qu.]])</f>
        <v>0</v>
      </c>
      <c r="K184" s="46"/>
    </row>
    <row r="185" spans="2:11" x14ac:dyDescent="0.25">
      <c r="B185" s="31">
        <v>183</v>
      </c>
      <c r="C185" s="12" t="s">
        <v>1490</v>
      </c>
      <c r="D185" s="49">
        <v>1</v>
      </c>
      <c r="E185" s="13" t="s">
        <v>50</v>
      </c>
      <c r="F185" s="29" t="s">
        <v>1099</v>
      </c>
      <c r="G185" s="18"/>
      <c r="H185" s="7"/>
      <c r="I185" s="1" t="str">
        <f>IF(NOT(Tableau11757[[#This Row],[Qu.]]&gt;=1),"OUI","NON")</f>
        <v>NON</v>
      </c>
      <c r="J185" s="11">
        <f>SUM(1&gt;Tableau11757[[#This Row],[Qu.]])</f>
        <v>0</v>
      </c>
      <c r="K185" s="46"/>
    </row>
    <row r="186" spans="2:11" x14ac:dyDescent="0.25">
      <c r="B186" s="31">
        <v>184</v>
      </c>
      <c r="C186" s="12" t="s">
        <v>1491</v>
      </c>
      <c r="D186" s="49">
        <v>1</v>
      </c>
      <c r="E186" s="13" t="s">
        <v>39</v>
      </c>
      <c r="F186" s="29" t="s">
        <v>1099</v>
      </c>
      <c r="G186" s="18"/>
      <c r="H186" s="7"/>
      <c r="I186" s="1" t="str">
        <f>IF(NOT(Tableau11757[[#This Row],[Qu.]]&gt;=1),"OUI","NON")</f>
        <v>NON</v>
      </c>
      <c r="J186" s="11">
        <f>SUM(1&gt;Tableau11757[[#This Row],[Qu.]])</f>
        <v>0</v>
      </c>
      <c r="K186" s="46"/>
    </row>
    <row r="187" spans="2:11" x14ac:dyDescent="0.25">
      <c r="B187" s="31">
        <v>185</v>
      </c>
      <c r="C187" s="12" t="s">
        <v>1492</v>
      </c>
      <c r="D187" s="49">
        <v>2</v>
      </c>
      <c r="E187" s="13" t="s">
        <v>36</v>
      </c>
      <c r="F187" s="29" t="s">
        <v>1089</v>
      </c>
      <c r="G187" s="18"/>
      <c r="H187" s="7"/>
      <c r="I187" s="1" t="str">
        <f>IF(NOT(Tableau11757[[#This Row],[Qu.]]&gt;=1),"OUI","NON")</f>
        <v>NON</v>
      </c>
      <c r="J187" s="11">
        <f>SUM(1&gt;Tableau11757[[#This Row],[Qu.]])</f>
        <v>0</v>
      </c>
      <c r="K187" s="46"/>
    </row>
    <row r="188" spans="2:11" x14ac:dyDescent="0.25">
      <c r="B188" s="31">
        <v>186</v>
      </c>
      <c r="C188" s="12" t="s">
        <v>1493</v>
      </c>
      <c r="D188" s="49">
        <v>1</v>
      </c>
      <c r="E188" s="13" t="s">
        <v>39</v>
      </c>
      <c r="F188" s="29" t="s">
        <v>1190</v>
      </c>
      <c r="G188" s="18"/>
      <c r="H188" s="7"/>
      <c r="I188" s="1" t="str">
        <f>IF(NOT(Tableau11757[[#This Row],[Qu.]]&gt;=1),"OUI","NON")</f>
        <v>NON</v>
      </c>
      <c r="J188" s="11">
        <f>SUM(1&gt;Tableau11757[[#This Row],[Qu.]])</f>
        <v>0</v>
      </c>
      <c r="K188" s="46"/>
    </row>
    <row r="189" spans="2:11" x14ac:dyDescent="0.25">
      <c r="B189" s="31">
        <v>187</v>
      </c>
      <c r="C189" s="12" t="s">
        <v>1494</v>
      </c>
      <c r="D189" s="49">
        <v>4</v>
      </c>
      <c r="E189" s="13" t="s">
        <v>36</v>
      </c>
      <c r="F189" s="29" t="s">
        <v>1107</v>
      </c>
      <c r="G189" s="18"/>
      <c r="H189" s="7"/>
      <c r="I189" s="1" t="str">
        <f>IF(NOT(Tableau11757[[#This Row],[Qu.]]&gt;=1),"OUI","NON")</f>
        <v>NON</v>
      </c>
      <c r="J189" s="11">
        <f>SUM(1&gt;Tableau11757[[#This Row],[Qu.]])</f>
        <v>0</v>
      </c>
      <c r="K189" s="46"/>
    </row>
    <row r="190" spans="2:11" x14ac:dyDescent="0.25">
      <c r="B190" s="31">
        <v>188</v>
      </c>
      <c r="C190" s="12" t="s">
        <v>1495</v>
      </c>
      <c r="D190" s="49">
        <v>4</v>
      </c>
      <c r="E190" s="13" t="s">
        <v>36</v>
      </c>
      <c r="F190" s="29" t="s">
        <v>1089</v>
      </c>
      <c r="G190" s="18"/>
      <c r="H190" s="7"/>
      <c r="I190" s="1" t="str">
        <f>IF(NOT(Tableau11757[[#This Row],[Qu.]]&gt;=1),"OUI","NON")</f>
        <v>NON</v>
      </c>
      <c r="J190" s="11">
        <f>SUM(1&gt;Tableau11757[[#This Row],[Qu.]])</f>
        <v>0</v>
      </c>
      <c r="K190" s="46"/>
    </row>
    <row r="191" spans="2:11" x14ac:dyDescent="0.25">
      <c r="B191" s="31">
        <v>189</v>
      </c>
      <c r="C191" s="12" t="s">
        <v>1496</v>
      </c>
      <c r="D191" s="49">
        <v>1</v>
      </c>
      <c r="E191" s="13" t="s">
        <v>36</v>
      </c>
      <c r="F191" s="29" t="s">
        <v>1089</v>
      </c>
      <c r="G191" s="18"/>
      <c r="H191" s="7"/>
      <c r="I191" s="1" t="str">
        <f>IF(NOT(Tableau11757[[#This Row],[Qu.]]&gt;=1),"OUI","NON")</f>
        <v>NON</v>
      </c>
      <c r="J191" s="11">
        <f>SUM(1&gt;Tableau11757[[#This Row],[Qu.]])</f>
        <v>0</v>
      </c>
      <c r="K191" s="46"/>
    </row>
    <row r="192" spans="2:11" x14ac:dyDescent="0.25">
      <c r="B192" s="31">
        <v>190</v>
      </c>
      <c r="C192" s="12" t="s">
        <v>1497</v>
      </c>
      <c r="D192" s="49">
        <v>3</v>
      </c>
      <c r="E192" s="13" t="s">
        <v>36</v>
      </c>
      <c r="F192" s="29" t="s">
        <v>1089</v>
      </c>
      <c r="G192" s="18"/>
      <c r="H192" s="7"/>
      <c r="I192" s="1" t="str">
        <f>IF(NOT(Tableau11757[[#This Row],[Qu.]]&gt;=1),"OUI","NON")</f>
        <v>NON</v>
      </c>
      <c r="J192" s="11">
        <f>SUM(1&gt;Tableau11757[[#This Row],[Qu.]])</f>
        <v>0</v>
      </c>
      <c r="K192" s="46"/>
    </row>
    <row r="193" spans="2:11" x14ac:dyDescent="0.25">
      <c r="B193" s="31">
        <v>191</v>
      </c>
      <c r="C193" s="12" t="s">
        <v>1498</v>
      </c>
      <c r="D193" s="49">
        <v>4</v>
      </c>
      <c r="E193" s="13" t="s">
        <v>32</v>
      </c>
      <c r="F193" s="29" t="s">
        <v>1295</v>
      </c>
      <c r="G193" s="18"/>
      <c r="H193" s="7"/>
      <c r="I193" s="1" t="str">
        <f>IF(NOT(Tableau11757[[#This Row],[Qu.]]&gt;=1),"OUI","NON")</f>
        <v>NON</v>
      </c>
      <c r="J193" s="11">
        <f>SUM(1&gt;Tableau11757[[#This Row],[Qu.]])</f>
        <v>0</v>
      </c>
      <c r="K193" s="46"/>
    </row>
    <row r="194" spans="2:11" x14ac:dyDescent="0.25">
      <c r="B194" s="31">
        <v>192</v>
      </c>
      <c r="C194" s="12" t="s">
        <v>1499</v>
      </c>
      <c r="D194" s="49">
        <v>1</v>
      </c>
      <c r="E194" s="13" t="s">
        <v>50</v>
      </c>
      <c r="F194" s="29" t="s">
        <v>1291</v>
      </c>
      <c r="G194" s="18"/>
      <c r="H194" s="7"/>
      <c r="I194" s="1" t="str">
        <f>IF(NOT(Tableau11757[[#This Row],[Qu.]]&gt;=1),"OUI","NON")</f>
        <v>NON</v>
      </c>
      <c r="J194" s="11">
        <f>SUM(1&gt;Tableau11757[[#This Row],[Qu.]])</f>
        <v>0</v>
      </c>
      <c r="K194" s="46"/>
    </row>
    <row r="195" spans="2:11" x14ac:dyDescent="0.25">
      <c r="B195" s="31">
        <v>193</v>
      </c>
      <c r="C195" s="12" t="s">
        <v>1500</v>
      </c>
      <c r="D195" s="49">
        <v>1</v>
      </c>
      <c r="E195" s="13" t="s">
        <v>39</v>
      </c>
      <c r="F195" s="29" t="s">
        <v>1501</v>
      </c>
      <c r="G195" s="18"/>
      <c r="H195" s="7"/>
      <c r="I195" s="1" t="str">
        <f>IF(NOT(Tableau11757[[#This Row],[Qu.]]&gt;=1),"OUI","NON")</f>
        <v>NON</v>
      </c>
      <c r="J195" s="11">
        <f>SUM(1&gt;Tableau11757[[#This Row],[Qu.]])</f>
        <v>0</v>
      </c>
      <c r="K195" s="46"/>
    </row>
    <row r="196" spans="2:11" x14ac:dyDescent="0.25">
      <c r="B196" s="31">
        <v>194</v>
      </c>
      <c r="C196" s="12" t="s">
        <v>1502</v>
      </c>
      <c r="D196" s="49">
        <v>1</v>
      </c>
      <c r="E196" s="13" t="s">
        <v>50</v>
      </c>
      <c r="F196" s="29" t="s">
        <v>1291</v>
      </c>
      <c r="G196" s="18"/>
      <c r="H196" s="7"/>
      <c r="I196" s="1" t="str">
        <f>IF(NOT(Tableau11757[[#This Row],[Qu.]]&gt;=1),"OUI","NON")</f>
        <v>NON</v>
      </c>
      <c r="J196" s="11">
        <f>SUM(1&gt;Tableau11757[[#This Row],[Qu.]])</f>
        <v>0</v>
      </c>
      <c r="K196" s="46"/>
    </row>
    <row r="197" spans="2:11" x14ac:dyDescent="0.25">
      <c r="B197" s="31">
        <v>195</v>
      </c>
      <c r="C197" s="12" t="s">
        <v>1503</v>
      </c>
      <c r="D197" s="49">
        <v>4</v>
      </c>
      <c r="E197" s="13" t="s">
        <v>32</v>
      </c>
      <c r="F197" s="29" t="s">
        <v>1291</v>
      </c>
      <c r="G197" s="18"/>
      <c r="H197" s="7"/>
      <c r="I197" s="1" t="str">
        <f>IF(NOT(Tableau11757[[#This Row],[Qu.]]&gt;=1),"OUI","NON")</f>
        <v>NON</v>
      </c>
      <c r="J197" s="11">
        <f>SUM(1&gt;Tableau11757[[#This Row],[Qu.]])</f>
        <v>0</v>
      </c>
      <c r="K197" s="46"/>
    </row>
    <row r="198" spans="2:11" x14ac:dyDescent="0.25">
      <c r="B198" s="31">
        <v>196</v>
      </c>
      <c r="C198" s="12" t="s">
        <v>1504</v>
      </c>
      <c r="D198" s="49">
        <v>3</v>
      </c>
      <c r="E198" s="13" t="s">
        <v>36</v>
      </c>
      <c r="F198" s="29" t="s">
        <v>1291</v>
      </c>
      <c r="G198" s="18"/>
      <c r="H198" s="7"/>
      <c r="I198" s="1" t="str">
        <f>IF(NOT(Tableau11757[[#This Row],[Qu.]]&gt;=1),"OUI","NON")</f>
        <v>NON</v>
      </c>
      <c r="J198" s="11">
        <f>SUM(1&gt;Tableau11757[[#This Row],[Qu.]])</f>
        <v>0</v>
      </c>
      <c r="K198" s="46"/>
    </row>
    <row r="199" spans="2:11" x14ac:dyDescent="0.25">
      <c r="B199" s="31">
        <v>197</v>
      </c>
      <c r="C199" s="12" t="s">
        <v>1505</v>
      </c>
      <c r="D199" s="49">
        <v>4</v>
      </c>
      <c r="E199" s="13" t="s">
        <v>32</v>
      </c>
      <c r="F199" s="29" t="s">
        <v>1295</v>
      </c>
      <c r="G199" s="18"/>
      <c r="H199" s="7"/>
      <c r="I199" s="1" t="str">
        <f>IF(NOT(Tableau11757[[#This Row],[Qu.]]&gt;=1),"OUI","NON")</f>
        <v>NON</v>
      </c>
      <c r="J199" s="11">
        <f>SUM(1&gt;Tableau11757[[#This Row],[Qu.]])</f>
        <v>0</v>
      </c>
      <c r="K199" s="46"/>
    </row>
    <row r="200" spans="2:11" x14ac:dyDescent="0.25">
      <c r="B200" s="31">
        <v>198</v>
      </c>
      <c r="C200" s="12" t="s">
        <v>1506</v>
      </c>
      <c r="D200" s="49">
        <v>2</v>
      </c>
      <c r="E200" s="13" t="s">
        <v>36</v>
      </c>
      <c r="F200" s="29" t="s">
        <v>1291</v>
      </c>
      <c r="G200" s="18"/>
      <c r="H200" s="7"/>
      <c r="I200" s="1" t="str">
        <f>IF(NOT(Tableau11757[[#This Row],[Qu.]]&gt;=1),"OUI","NON")</f>
        <v>NON</v>
      </c>
      <c r="J200" s="11">
        <f>SUM(1&gt;Tableau11757[[#This Row],[Qu.]])</f>
        <v>0</v>
      </c>
      <c r="K200" s="46"/>
    </row>
    <row r="201" spans="2:11" x14ac:dyDescent="0.25">
      <c r="B201" s="31">
        <v>199</v>
      </c>
      <c r="C201" s="12" t="s">
        <v>1507</v>
      </c>
      <c r="D201" s="49">
        <v>1</v>
      </c>
      <c r="E201" s="13" t="s">
        <v>50</v>
      </c>
      <c r="F201" s="29" t="s">
        <v>1295</v>
      </c>
      <c r="G201" s="18"/>
      <c r="H201" s="7"/>
      <c r="I201" s="1" t="str">
        <f>IF(NOT(Tableau11757[[#This Row],[Qu.]]&gt;=1),"OUI","NON")</f>
        <v>NON</v>
      </c>
      <c r="J201" s="11">
        <f>SUM(1&gt;Tableau11757[[#This Row],[Qu.]])</f>
        <v>0</v>
      </c>
      <c r="K201" s="46"/>
    </row>
    <row r="202" spans="2:11" x14ac:dyDescent="0.25">
      <c r="B202" s="31">
        <v>200</v>
      </c>
      <c r="C202" s="12" t="s">
        <v>1508</v>
      </c>
      <c r="D202" s="49">
        <v>2</v>
      </c>
      <c r="E202" s="13" t="s">
        <v>36</v>
      </c>
      <c r="F202" s="29" t="s">
        <v>1295</v>
      </c>
      <c r="G202" s="18"/>
      <c r="H202" s="7"/>
      <c r="I202" s="1" t="str">
        <f>IF(NOT(Tableau11757[[#This Row],[Qu.]]&gt;=1),"OUI","NON")</f>
        <v>NON</v>
      </c>
      <c r="J202" s="11">
        <f>SUM(1&gt;Tableau11757[[#This Row],[Qu.]])</f>
        <v>0</v>
      </c>
      <c r="K202" s="46"/>
    </row>
    <row r="203" spans="2:11" x14ac:dyDescent="0.25">
      <c r="B203" s="31">
        <v>201</v>
      </c>
      <c r="C203" s="12" t="s">
        <v>1509</v>
      </c>
      <c r="D203" s="49">
        <v>4</v>
      </c>
      <c r="E203" s="13" t="s">
        <v>32</v>
      </c>
      <c r="F203" s="29" t="s">
        <v>1291</v>
      </c>
      <c r="G203" s="18"/>
      <c r="H203" s="7"/>
      <c r="I203" s="1" t="str">
        <f>IF(NOT(Tableau11757[[#This Row],[Qu.]]&gt;=1),"OUI","NON")</f>
        <v>NON</v>
      </c>
      <c r="J203" s="11">
        <f>SUM(1&gt;Tableau11757[[#This Row],[Qu.]])</f>
        <v>0</v>
      </c>
      <c r="K203" s="46"/>
    </row>
    <row r="204" spans="2:11" x14ac:dyDescent="0.25">
      <c r="B204" s="31">
        <v>202</v>
      </c>
      <c r="C204" s="12" t="s">
        <v>1510</v>
      </c>
      <c r="D204" s="49">
        <v>4</v>
      </c>
      <c r="E204" s="13" t="s">
        <v>32</v>
      </c>
      <c r="F204" s="29" t="s">
        <v>1295</v>
      </c>
      <c r="G204" s="18"/>
      <c r="H204" s="7"/>
      <c r="I204" s="1" t="str">
        <f>IF(NOT(Tableau11757[[#This Row],[Qu.]]&gt;=1),"OUI","NON")</f>
        <v>NON</v>
      </c>
      <c r="J204" s="11">
        <f>SUM(1&gt;Tableau11757[[#This Row],[Qu.]])</f>
        <v>0</v>
      </c>
      <c r="K204" s="46"/>
    </row>
    <row r="205" spans="2:11" x14ac:dyDescent="0.25">
      <c r="B205" s="31">
        <v>203</v>
      </c>
      <c r="C205" s="12" t="s">
        <v>1511</v>
      </c>
      <c r="D205" s="49">
        <v>1</v>
      </c>
      <c r="E205" s="13" t="s">
        <v>50</v>
      </c>
      <c r="F205" s="29" t="s">
        <v>1291</v>
      </c>
      <c r="G205" s="18"/>
      <c r="H205" s="7"/>
      <c r="I205" s="1" t="str">
        <f>IF(NOT(Tableau11757[[#This Row],[Qu.]]&gt;=1),"OUI","NON")</f>
        <v>NON</v>
      </c>
      <c r="J205" s="11">
        <f>SUM(1&gt;Tableau11757[[#This Row],[Qu.]])</f>
        <v>0</v>
      </c>
      <c r="K205" s="46"/>
    </row>
    <row r="206" spans="2:11" x14ac:dyDescent="0.25">
      <c r="B206" s="31">
        <v>204</v>
      </c>
      <c r="C206" s="12" t="s">
        <v>1512</v>
      </c>
      <c r="D206" s="49">
        <v>2</v>
      </c>
      <c r="E206" s="13" t="s">
        <v>50</v>
      </c>
      <c r="F206" s="29" t="s">
        <v>1291</v>
      </c>
      <c r="G206" s="18"/>
      <c r="H206" s="7"/>
      <c r="I206" s="1" t="str">
        <f>IF(NOT(Tableau11757[[#This Row],[Qu.]]&gt;=1),"OUI","NON")</f>
        <v>NON</v>
      </c>
      <c r="J206" s="11">
        <f>SUM(1&gt;Tableau11757[[#This Row],[Qu.]])</f>
        <v>0</v>
      </c>
      <c r="K206" s="46"/>
    </row>
    <row r="207" spans="2:11" x14ac:dyDescent="0.25">
      <c r="B207" s="31">
        <v>205</v>
      </c>
      <c r="C207" s="12" t="s">
        <v>1513</v>
      </c>
      <c r="D207" s="49">
        <v>4</v>
      </c>
      <c r="E207" s="13" t="s">
        <v>36</v>
      </c>
      <c r="F207" s="29" t="s">
        <v>1291</v>
      </c>
      <c r="G207" s="18"/>
      <c r="H207" s="7"/>
      <c r="I207" s="1" t="str">
        <f>IF(NOT(Tableau11757[[#This Row],[Qu.]]&gt;=1),"OUI","NON")</f>
        <v>NON</v>
      </c>
      <c r="J207" s="11">
        <f>SUM(1&gt;Tableau11757[[#This Row],[Qu.]])</f>
        <v>0</v>
      </c>
      <c r="K207" s="46"/>
    </row>
    <row r="208" spans="2:11" x14ac:dyDescent="0.25">
      <c r="B208" s="31">
        <v>206</v>
      </c>
      <c r="C208" s="12" t="s">
        <v>1514</v>
      </c>
      <c r="D208" s="49">
        <v>4</v>
      </c>
      <c r="E208" s="13" t="s">
        <v>36</v>
      </c>
      <c r="F208" s="29" t="s">
        <v>1291</v>
      </c>
      <c r="G208" s="18"/>
      <c r="H208" s="7"/>
      <c r="I208" s="1" t="str">
        <f>IF(NOT(Tableau11757[[#This Row],[Qu.]]&gt;=1),"OUI","NON")</f>
        <v>NON</v>
      </c>
      <c r="J208" s="11">
        <f>SUM(1&gt;Tableau11757[[#This Row],[Qu.]])</f>
        <v>0</v>
      </c>
      <c r="K208" s="46"/>
    </row>
    <row r="209" spans="2:10" x14ac:dyDescent="0.25">
      <c r="B209" s="31">
        <v>207</v>
      </c>
      <c r="C209" s="12" t="s">
        <v>1515</v>
      </c>
      <c r="D209" s="49">
        <v>4</v>
      </c>
      <c r="E209" s="13" t="s">
        <v>32</v>
      </c>
      <c r="F209" s="29" t="s">
        <v>1295</v>
      </c>
      <c r="G209" s="18"/>
      <c r="H209" s="11"/>
      <c r="I209" s="1" t="str">
        <f>IF(NOT(Tableau11757[[#This Row],[Qu.]]&gt;=1),"OUI","NON")</f>
        <v>NON</v>
      </c>
      <c r="J209" s="11">
        <f>SUM(1&gt;Tableau11757[[#This Row],[Qu.]])</f>
        <v>0</v>
      </c>
    </row>
    <row r="210" spans="2:10" x14ac:dyDescent="0.25">
      <c r="B210" s="31">
        <v>208</v>
      </c>
      <c r="C210" s="12" t="s">
        <v>1516</v>
      </c>
      <c r="D210" s="49">
        <v>2</v>
      </c>
      <c r="E210" s="13" t="s">
        <v>50</v>
      </c>
      <c r="F210" s="29" t="s">
        <v>1291</v>
      </c>
      <c r="G210" s="18"/>
      <c r="H210" s="11"/>
      <c r="I210" s="1" t="str">
        <f>IF(NOT(Tableau11757[[#This Row],[Qu.]]&gt;=1),"OUI","NON")</f>
        <v>NON</v>
      </c>
      <c r="J210" s="11">
        <f>SUM(1&gt;Tableau11757[[#This Row],[Qu.]])</f>
        <v>0</v>
      </c>
    </row>
    <row r="211" spans="2:10" x14ac:dyDescent="0.25">
      <c r="B211" s="31">
        <v>209</v>
      </c>
      <c r="C211" s="12" t="s">
        <v>1517</v>
      </c>
      <c r="D211" s="49">
        <v>4</v>
      </c>
      <c r="E211" s="13" t="s">
        <v>32</v>
      </c>
      <c r="F211" s="29" t="s">
        <v>1295</v>
      </c>
      <c r="G211" s="18"/>
      <c r="H211" s="11"/>
      <c r="I211" s="1" t="str">
        <f>IF(NOT(Tableau11757[[#This Row],[Qu.]]&gt;=1),"OUI","NON")</f>
        <v>NON</v>
      </c>
      <c r="J211" s="11">
        <f>SUM(1&gt;Tableau11757[[#This Row],[Qu.]])</f>
        <v>0</v>
      </c>
    </row>
    <row r="212" spans="2:10" x14ac:dyDescent="0.25">
      <c r="B212" s="31">
        <v>210</v>
      </c>
      <c r="C212" s="12" t="s">
        <v>1518</v>
      </c>
      <c r="D212" s="49">
        <v>2</v>
      </c>
      <c r="E212" s="13" t="s">
        <v>50</v>
      </c>
      <c r="F212" s="29" t="s">
        <v>1295</v>
      </c>
      <c r="G212" s="52"/>
      <c r="H212" s="11"/>
      <c r="I212" s="1" t="str">
        <f>IF(NOT(Tableau11757[[#This Row],[Qu.]]&gt;=1),"OUI","NON")</f>
        <v>NON</v>
      </c>
      <c r="J212" s="11">
        <f>SUM(1&gt;Tableau11757[[#This Row],[Qu.]])</f>
        <v>0</v>
      </c>
    </row>
    <row r="213" spans="2:10" x14ac:dyDescent="0.25">
      <c r="B213" s="31">
        <v>211</v>
      </c>
      <c r="C213" s="12" t="s">
        <v>1519</v>
      </c>
      <c r="D213" s="49">
        <v>0</v>
      </c>
      <c r="E213" s="13" t="s">
        <v>36</v>
      </c>
      <c r="F213" s="29" t="s">
        <v>1291</v>
      </c>
      <c r="G213" s="52"/>
      <c r="H213" s="11"/>
      <c r="I213" s="25" t="str">
        <f>IF(NOT(Tableau11757[[#This Row],[Qu.]]&gt;=1),"OUI","NON")</f>
        <v>OUI</v>
      </c>
      <c r="J213" s="11">
        <f>SUM(1&gt;Tableau11757[[#This Row],[Qu.]])</f>
        <v>1</v>
      </c>
    </row>
    <row r="214" spans="2:10" x14ac:dyDescent="0.25">
      <c r="B214" s="31">
        <v>212</v>
      </c>
      <c r="C214" s="12" t="s">
        <v>1520</v>
      </c>
      <c r="D214" s="49">
        <v>2</v>
      </c>
      <c r="E214" s="13" t="s">
        <v>36</v>
      </c>
      <c r="F214" s="29" t="s">
        <v>1295</v>
      </c>
      <c r="G214" s="18">
        <v>1</v>
      </c>
      <c r="H214" s="11"/>
      <c r="I214" s="25" t="str">
        <f>IF(NOT(Tableau11757[[#This Row],[Qu.]]&gt;=1),"OUI","NON")</f>
        <v>NON</v>
      </c>
      <c r="J214" s="11">
        <f>SUM(1&gt;Tableau11757[[#This Row],[Qu.]])</f>
        <v>0</v>
      </c>
    </row>
    <row r="215" spans="2:10" x14ac:dyDescent="0.25">
      <c r="B215" s="31">
        <v>213</v>
      </c>
      <c r="C215" s="12" t="s">
        <v>1521</v>
      </c>
      <c r="D215" s="49">
        <v>4</v>
      </c>
      <c r="E215" s="13" t="s">
        <v>32</v>
      </c>
      <c r="F215" s="29" t="s">
        <v>1291</v>
      </c>
      <c r="G215" s="52"/>
      <c r="H215" s="11"/>
      <c r="I215" s="25" t="str">
        <f>IF(NOT(Tableau11757[[#This Row],[Qu.]]&gt;=1),"OUI","NON")</f>
        <v>NON</v>
      </c>
      <c r="J215" s="11">
        <f>SUM(1&gt;Tableau11757[[#This Row],[Qu.]])</f>
        <v>0</v>
      </c>
    </row>
    <row r="216" spans="2:10" x14ac:dyDescent="0.25">
      <c r="B216" s="31">
        <v>214</v>
      </c>
      <c r="C216" s="12" t="s">
        <v>1522</v>
      </c>
      <c r="D216" s="49">
        <v>4</v>
      </c>
      <c r="E216" s="13" t="s">
        <v>50</v>
      </c>
      <c r="F216" s="29" t="s">
        <v>1291</v>
      </c>
      <c r="G216" s="18"/>
      <c r="H216" s="11"/>
      <c r="I216" s="25" t="str">
        <f>IF(NOT(Tableau11757[[#This Row],[Qu.]]&gt;=1),"OUI","NON")</f>
        <v>NON</v>
      </c>
      <c r="J216" s="11">
        <f>SUM(1&gt;Tableau11757[[#This Row],[Qu.]])</f>
        <v>0</v>
      </c>
    </row>
    <row r="217" spans="2:10" x14ac:dyDescent="0.25">
      <c r="B217" s="31">
        <v>215</v>
      </c>
      <c r="C217" s="12" t="s">
        <v>1523</v>
      </c>
      <c r="D217" s="49">
        <v>2</v>
      </c>
      <c r="E217" s="13" t="s">
        <v>36</v>
      </c>
      <c r="F217" s="29" t="s">
        <v>1295</v>
      </c>
      <c r="G217" s="18"/>
      <c r="H217" s="11"/>
      <c r="I217" s="25" t="str">
        <f>IF(NOT(Tableau11757[[#This Row],[Qu.]]&gt;=1),"OUI","NON")</f>
        <v>NON</v>
      </c>
      <c r="J217" s="11">
        <f>SUM(1&gt;Tableau11757[[#This Row],[Qu.]])</f>
        <v>0</v>
      </c>
    </row>
    <row r="218" spans="2:10" x14ac:dyDescent="0.25">
      <c r="B218" s="31">
        <v>216</v>
      </c>
      <c r="C218" s="12" t="s">
        <v>1524</v>
      </c>
      <c r="D218" s="49">
        <v>1</v>
      </c>
      <c r="E218" s="13" t="s">
        <v>50</v>
      </c>
      <c r="F218" s="29" t="s">
        <v>1291</v>
      </c>
      <c r="G218" s="52"/>
      <c r="H218" s="11"/>
      <c r="I218" s="25" t="str">
        <f>IF(NOT(Tableau11757[[#This Row],[Qu.]]&gt;=1),"OUI","NON")</f>
        <v>NON</v>
      </c>
      <c r="J218" s="11">
        <f>SUM(1&gt;Tableau11757[[#This Row],[Qu.]])</f>
        <v>0</v>
      </c>
    </row>
    <row r="219" spans="2:10" x14ac:dyDescent="0.25">
      <c r="B219" s="31">
        <v>217</v>
      </c>
      <c r="C219" s="12" t="s">
        <v>1525</v>
      </c>
      <c r="D219" s="49">
        <v>4</v>
      </c>
      <c r="E219" s="13" t="s">
        <v>32</v>
      </c>
      <c r="F219" s="29" t="s">
        <v>1291</v>
      </c>
      <c r="G219" s="52"/>
      <c r="H219" s="11"/>
      <c r="I219" s="25" t="str">
        <f>IF(NOT(Tableau11757[[#This Row],[Qu.]]&gt;=1),"OUI","NON")</f>
        <v>NON</v>
      </c>
      <c r="J219" s="11">
        <f>SUM(1&gt;Tableau11757[[#This Row],[Qu.]])</f>
        <v>0</v>
      </c>
    </row>
    <row r="220" spans="2:10" x14ac:dyDescent="0.25">
      <c r="B220" s="31">
        <v>218</v>
      </c>
      <c r="C220" s="12" t="s">
        <v>1526</v>
      </c>
      <c r="D220" s="49">
        <v>4</v>
      </c>
      <c r="E220" s="13" t="s">
        <v>32</v>
      </c>
      <c r="F220" s="29" t="s">
        <v>1291</v>
      </c>
      <c r="G220" s="52"/>
      <c r="H220" s="11"/>
      <c r="I220" s="25" t="str">
        <f>IF(NOT(Tableau11757[[#This Row],[Qu.]]&gt;=1),"OUI","NON")</f>
        <v>NON</v>
      </c>
      <c r="J220" s="11">
        <f>SUM(1&gt;Tableau11757[[#This Row],[Qu.]])</f>
        <v>0</v>
      </c>
    </row>
    <row r="221" spans="2:10" x14ac:dyDescent="0.25">
      <c r="B221" s="31">
        <v>219</v>
      </c>
      <c r="C221" s="12" t="s">
        <v>1527</v>
      </c>
      <c r="D221" s="49">
        <v>4</v>
      </c>
      <c r="E221" s="13" t="s">
        <v>36</v>
      </c>
      <c r="F221" s="29" t="s">
        <v>1295</v>
      </c>
      <c r="G221" s="52"/>
      <c r="H221" s="11"/>
      <c r="I221" s="25" t="str">
        <f>IF(NOT(Tableau11757[[#This Row],[Qu.]]&gt;=1),"OUI","NON")</f>
        <v>NON</v>
      </c>
      <c r="J221" s="11">
        <f>SUM(1&gt;Tableau11757[[#This Row],[Qu.]])</f>
        <v>0</v>
      </c>
    </row>
    <row r="222" spans="2:10" x14ac:dyDescent="0.25">
      <c r="B222" s="31">
        <v>220</v>
      </c>
      <c r="C222" s="12" t="s">
        <v>1528</v>
      </c>
      <c r="D222" s="49">
        <v>1</v>
      </c>
      <c r="E222" s="13" t="s">
        <v>50</v>
      </c>
      <c r="F222" s="29" t="s">
        <v>1291</v>
      </c>
      <c r="G222" s="52"/>
      <c r="H222" s="11"/>
      <c r="I222" s="25" t="str">
        <f>IF(NOT(Tableau11757[[#This Row],[Qu.]]&gt;=1),"OUI","NON")</f>
        <v>NON</v>
      </c>
      <c r="J222" s="11">
        <f>SUM(1&gt;Tableau11757[[#This Row],[Qu.]])</f>
        <v>0</v>
      </c>
    </row>
    <row r="223" spans="2:10" x14ac:dyDescent="0.25">
      <c r="B223" s="31">
        <v>221</v>
      </c>
      <c r="C223" s="12" t="s">
        <v>1529</v>
      </c>
      <c r="D223" s="49">
        <v>4</v>
      </c>
      <c r="E223" s="13" t="s">
        <v>32</v>
      </c>
      <c r="F223" s="28" t="s">
        <v>1291</v>
      </c>
      <c r="G223" s="1"/>
      <c r="H223" s="11"/>
      <c r="I223" s="25" t="str">
        <f>IF(NOT(Tableau11757[[#This Row],[Qu.]]&gt;=1),"OUI","NON")</f>
        <v>NON</v>
      </c>
      <c r="J223" s="11">
        <f>SUM(1&gt;Tableau11757[[#This Row],[Qu.]])</f>
        <v>0</v>
      </c>
    </row>
    <row r="224" spans="2:10" x14ac:dyDescent="0.25">
      <c r="B224" s="31">
        <v>222</v>
      </c>
      <c r="C224" s="12" t="s">
        <v>1530</v>
      </c>
      <c r="D224" s="49">
        <v>1</v>
      </c>
      <c r="E224" s="13" t="s">
        <v>50</v>
      </c>
      <c r="F224" s="29" t="s">
        <v>1295</v>
      </c>
      <c r="G224" s="52">
        <v>1</v>
      </c>
      <c r="H224" s="11"/>
      <c r="I224" s="25" t="str">
        <f>IF(NOT(Tableau11757[[#This Row],[Qu.]]&gt;=1),"OUI","NON")</f>
        <v>NON</v>
      </c>
      <c r="J224" s="11">
        <f>SUM(1&gt;Tableau11757[[#This Row],[Qu.]])</f>
        <v>0</v>
      </c>
    </row>
    <row r="225" spans="2:10" x14ac:dyDescent="0.25">
      <c r="B225" s="31">
        <v>223</v>
      </c>
      <c r="C225" s="12" t="s">
        <v>1531</v>
      </c>
      <c r="D225" s="49">
        <v>1</v>
      </c>
      <c r="E225" s="13" t="s">
        <v>50</v>
      </c>
      <c r="F225" s="29" t="s">
        <v>1295</v>
      </c>
      <c r="G225" s="52"/>
      <c r="H225" s="11"/>
      <c r="I225" s="25" t="str">
        <f>IF(NOT(Tableau11757[[#This Row],[Qu.]]&gt;=1),"OUI","NON")</f>
        <v>NON</v>
      </c>
      <c r="J225" s="11">
        <f>SUM(1&gt;Tableau11757[[#This Row],[Qu.]])</f>
        <v>0</v>
      </c>
    </row>
    <row r="226" spans="2:10" x14ac:dyDescent="0.25">
      <c r="B226" s="31">
        <v>224</v>
      </c>
      <c r="C226" s="12" t="s">
        <v>1532</v>
      </c>
      <c r="D226" s="49">
        <v>4</v>
      </c>
      <c r="E226" s="13" t="s">
        <v>32</v>
      </c>
      <c r="F226" s="29" t="s">
        <v>1295</v>
      </c>
      <c r="G226" s="52"/>
      <c r="H226" s="11"/>
      <c r="I226" s="25" t="str">
        <f>IF(NOT(Tableau11757[[#This Row],[Qu.]]&gt;=1),"OUI","NON")</f>
        <v>NON</v>
      </c>
      <c r="J226" s="11">
        <f>SUM(1&gt;Tableau11757[[#This Row],[Qu.]])</f>
        <v>0</v>
      </c>
    </row>
    <row r="227" spans="2:10" x14ac:dyDescent="0.25">
      <c r="B227" s="31">
        <v>225</v>
      </c>
      <c r="C227" s="12" t="s">
        <v>1533</v>
      </c>
      <c r="D227" s="49">
        <v>4</v>
      </c>
      <c r="E227" s="13" t="s">
        <v>36</v>
      </c>
      <c r="F227" s="29" t="s">
        <v>1291</v>
      </c>
      <c r="G227" s="52"/>
      <c r="H227" s="11"/>
      <c r="I227" s="25" t="str">
        <f>IF(NOT(Tableau11757[[#This Row],[Qu.]]&gt;=1),"OUI","NON")</f>
        <v>NON</v>
      </c>
      <c r="J227" s="11">
        <f>SUM(1&gt;Tableau11757[[#This Row],[Qu.]])</f>
        <v>0</v>
      </c>
    </row>
    <row r="228" spans="2:10" x14ac:dyDescent="0.25">
      <c r="B228" s="31">
        <v>226</v>
      </c>
      <c r="C228" s="12" t="s">
        <v>1534</v>
      </c>
      <c r="D228" s="49">
        <v>2</v>
      </c>
      <c r="E228" s="13" t="s">
        <v>50</v>
      </c>
      <c r="F228" s="29" t="s">
        <v>1291</v>
      </c>
      <c r="G228" s="52"/>
      <c r="H228" s="11"/>
      <c r="I228" s="25" t="str">
        <f>IF(NOT(Tableau11757[[#This Row],[Qu.]]&gt;=1),"OUI","NON")</f>
        <v>NON</v>
      </c>
      <c r="J228" s="11">
        <f>SUM(1&gt;Tableau11757[[#This Row],[Qu.]])</f>
        <v>0</v>
      </c>
    </row>
    <row r="229" spans="2:10" x14ac:dyDescent="0.25">
      <c r="B229" s="31">
        <v>227</v>
      </c>
      <c r="C229" s="12" t="s">
        <v>1535</v>
      </c>
      <c r="D229" s="49">
        <v>3</v>
      </c>
      <c r="E229" s="13" t="s">
        <v>36</v>
      </c>
      <c r="F229" s="29" t="s">
        <v>1291</v>
      </c>
      <c r="G229" s="52"/>
      <c r="H229" s="11"/>
      <c r="I229" s="25" t="str">
        <f>IF(NOT(Tableau11757[[#This Row],[Qu.]]&gt;=1),"OUI","NON")</f>
        <v>NON</v>
      </c>
      <c r="J229" s="11">
        <f>SUM(1&gt;Tableau11757[[#This Row],[Qu.]])</f>
        <v>0</v>
      </c>
    </row>
    <row r="230" spans="2:10" x14ac:dyDescent="0.25">
      <c r="B230" s="31">
        <v>228</v>
      </c>
      <c r="C230" s="12" t="s">
        <v>1536</v>
      </c>
      <c r="D230" s="49">
        <v>4</v>
      </c>
      <c r="E230" s="13" t="s">
        <v>32</v>
      </c>
      <c r="F230" s="29" t="s">
        <v>1295</v>
      </c>
      <c r="G230" s="52"/>
      <c r="H230" s="11"/>
      <c r="I230" s="25" t="str">
        <f>IF(NOT(Tableau11757[[#This Row],[Qu.]]&gt;=1),"OUI","NON")</f>
        <v>NON</v>
      </c>
      <c r="J230" s="11">
        <f>SUM(1&gt;Tableau11757[[#This Row],[Qu.]])</f>
        <v>0</v>
      </c>
    </row>
    <row r="231" spans="2:10" x14ac:dyDescent="0.25">
      <c r="B231" s="31">
        <v>229</v>
      </c>
      <c r="C231" s="12" t="s">
        <v>1537</v>
      </c>
      <c r="D231" s="49">
        <v>4</v>
      </c>
      <c r="E231" s="13" t="s">
        <v>32</v>
      </c>
      <c r="F231" s="29" t="s">
        <v>1291</v>
      </c>
      <c r="G231" s="52"/>
      <c r="H231" s="11"/>
      <c r="I231" s="25" t="str">
        <f>IF(NOT(Tableau11757[[#This Row],[Qu.]]&gt;=1),"OUI","NON")</f>
        <v>NON</v>
      </c>
      <c r="J231" s="11">
        <f>SUM(1&gt;Tableau11757[[#This Row],[Qu.]])</f>
        <v>0</v>
      </c>
    </row>
    <row r="232" spans="2:10" x14ac:dyDescent="0.25">
      <c r="B232" s="31">
        <v>230</v>
      </c>
      <c r="C232" s="12" t="s">
        <v>1538</v>
      </c>
      <c r="D232" s="49">
        <v>4</v>
      </c>
      <c r="E232" s="13" t="s">
        <v>32</v>
      </c>
      <c r="F232" s="29" t="s">
        <v>1291</v>
      </c>
      <c r="G232" s="52"/>
      <c r="H232" s="11"/>
      <c r="I232" s="25" t="str">
        <f>IF(NOT(Tableau11757[[#This Row],[Qu.]]&gt;=1),"OUI","NON")</f>
        <v>NON</v>
      </c>
      <c r="J232" s="11">
        <f>SUM(1&gt;Tableau11757[[#This Row],[Qu.]])</f>
        <v>0</v>
      </c>
    </row>
    <row r="233" spans="2:10" x14ac:dyDescent="0.25">
      <c r="B233" s="31">
        <v>231</v>
      </c>
      <c r="C233" s="12" t="s">
        <v>1539</v>
      </c>
      <c r="D233" s="49">
        <v>1</v>
      </c>
      <c r="E233" s="13" t="s">
        <v>50</v>
      </c>
      <c r="F233" s="28" t="s">
        <v>1295</v>
      </c>
      <c r="G233" s="1"/>
      <c r="H233" s="11"/>
      <c r="I233" s="25" t="str">
        <f>IF(NOT(Tableau11757[[#This Row],[Qu.]]&gt;=1),"OUI","NON")</f>
        <v>NON</v>
      </c>
      <c r="J233" s="11">
        <f>SUM(1&gt;Tableau11757[[#This Row],[Qu.]])</f>
        <v>0</v>
      </c>
    </row>
    <row r="234" spans="2:10" x14ac:dyDescent="0.25">
      <c r="B234" s="31">
        <v>232</v>
      </c>
      <c r="C234" s="12" t="s">
        <v>1540</v>
      </c>
      <c r="D234" s="49">
        <v>4</v>
      </c>
      <c r="E234" s="13" t="s">
        <v>32</v>
      </c>
      <c r="F234" s="29" t="s">
        <v>1295</v>
      </c>
      <c r="G234" s="52">
        <v>1</v>
      </c>
      <c r="H234" s="11"/>
      <c r="I234" s="25" t="str">
        <f>IF(NOT(Tableau11757[[#This Row],[Qu.]]&gt;=1),"OUI","NON")</f>
        <v>NON</v>
      </c>
      <c r="J234" s="11">
        <f>SUM(1&gt;Tableau11757[[#This Row],[Qu.]])</f>
        <v>0</v>
      </c>
    </row>
    <row r="235" spans="2:10" x14ac:dyDescent="0.25">
      <c r="B235" s="31">
        <v>233</v>
      </c>
      <c r="C235" s="12" t="s">
        <v>1541</v>
      </c>
      <c r="D235" s="49">
        <v>4</v>
      </c>
      <c r="E235" s="13" t="s">
        <v>32</v>
      </c>
      <c r="F235" s="29" t="s">
        <v>1291</v>
      </c>
      <c r="G235" s="52"/>
      <c r="H235" s="11"/>
      <c r="I235" s="25" t="str">
        <f>IF(NOT(Tableau11757[[#This Row],[Qu.]]&gt;=1),"OUI","NON")</f>
        <v>NON</v>
      </c>
      <c r="J235" s="11">
        <f>SUM(1&gt;Tableau11757[[#This Row],[Qu.]])</f>
        <v>0</v>
      </c>
    </row>
    <row r="236" spans="2:10" x14ac:dyDescent="0.25">
      <c r="B236" s="31">
        <v>234</v>
      </c>
      <c r="C236" s="12" t="s">
        <v>1542</v>
      </c>
      <c r="D236" s="49">
        <v>3</v>
      </c>
      <c r="E236" s="13" t="s">
        <v>39</v>
      </c>
      <c r="F236" s="29" t="s">
        <v>1501</v>
      </c>
      <c r="G236" s="52"/>
      <c r="H236" s="11"/>
      <c r="I236" s="25" t="str">
        <f>IF(NOT(Tableau11757[[#This Row],[Qu.]]&gt;=1),"OUI","NON")</f>
        <v>NON</v>
      </c>
      <c r="J236" s="11">
        <f>SUM(1&gt;Tableau11757[[#This Row],[Qu.]])</f>
        <v>0</v>
      </c>
    </row>
    <row r="237" spans="2:10" x14ac:dyDescent="0.25">
      <c r="B237" s="31">
        <v>235</v>
      </c>
      <c r="C237" s="12" t="s">
        <v>1543</v>
      </c>
      <c r="D237" s="49">
        <v>1</v>
      </c>
      <c r="E237" s="13" t="s">
        <v>50</v>
      </c>
      <c r="F237" s="29" t="s">
        <v>1291</v>
      </c>
      <c r="G237" s="52"/>
      <c r="H237" s="11"/>
      <c r="I237" s="25" t="str">
        <f>IF(NOT(Tableau11757[[#This Row],[Qu.]]&gt;=1),"OUI","NON")</f>
        <v>NON</v>
      </c>
      <c r="J237" s="11">
        <f>SUM(1&gt;Tableau11757[[#This Row],[Qu.]])</f>
        <v>0</v>
      </c>
    </row>
    <row r="238" spans="2:10" x14ac:dyDescent="0.25">
      <c r="B238" s="31">
        <v>236</v>
      </c>
      <c r="C238" s="12" t="s">
        <v>1544</v>
      </c>
      <c r="D238" s="49">
        <v>2</v>
      </c>
      <c r="E238" s="13" t="s">
        <v>36</v>
      </c>
      <c r="F238" s="29" t="s">
        <v>1295</v>
      </c>
      <c r="G238" s="52"/>
      <c r="H238" s="11"/>
      <c r="I238" s="25" t="str">
        <f>IF(NOT(Tableau11757[[#This Row],[Qu.]]&gt;=1),"OUI","NON")</f>
        <v>NON</v>
      </c>
      <c r="J238" s="11">
        <f>SUM(1&gt;Tableau11757[[#This Row],[Qu.]])</f>
        <v>0</v>
      </c>
    </row>
    <row r="239" spans="2:10" x14ac:dyDescent="0.25">
      <c r="B239" s="31">
        <v>237</v>
      </c>
      <c r="C239" s="12" t="s">
        <v>1545</v>
      </c>
      <c r="D239" s="49">
        <v>4</v>
      </c>
      <c r="E239" s="13" t="s">
        <v>32</v>
      </c>
      <c r="F239" s="29" t="s">
        <v>1291</v>
      </c>
      <c r="G239" s="52"/>
      <c r="H239" s="11"/>
      <c r="I239" s="25" t="str">
        <f>IF(NOT(Tableau11757[[#This Row],[Qu.]]&gt;=1),"OUI","NON")</f>
        <v>NON</v>
      </c>
      <c r="J239" s="11">
        <f>SUM(1&gt;Tableau11757[[#This Row],[Qu.]])</f>
        <v>0</v>
      </c>
    </row>
    <row r="240" spans="2:10" x14ac:dyDescent="0.25">
      <c r="B240" s="31">
        <v>238</v>
      </c>
      <c r="C240" s="12" t="s">
        <v>1546</v>
      </c>
      <c r="D240" s="49">
        <v>4</v>
      </c>
      <c r="E240" s="13" t="s">
        <v>32</v>
      </c>
      <c r="F240" s="29" t="s">
        <v>1295</v>
      </c>
      <c r="G240" s="52"/>
      <c r="H240" s="11"/>
      <c r="I240" s="25" t="str">
        <f>IF(NOT(Tableau11757[[#This Row],[Qu.]]&gt;=1),"OUI","NON")</f>
        <v>NON</v>
      </c>
      <c r="J240" s="11">
        <f>SUM(1&gt;Tableau11757[[#This Row],[Qu.]])</f>
        <v>0</v>
      </c>
    </row>
    <row r="241" spans="2:10" x14ac:dyDescent="0.25">
      <c r="B241" s="31">
        <v>239</v>
      </c>
      <c r="C241" s="12" t="s">
        <v>1547</v>
      </c>
      <c r="D241" s="49">
        <v>1</v>
      </c>
      <c r="E241" s="13" t="s">
        <v>36</v>
      </c>
      <c r="F241" s="29" t="s">
        <v>1291</v>
      </c>
      <c r="G241" s="52"/>
      <c r="H241" s="11"/>
      <c r="I241" s="25" t="str">
        <f>IF(NOT(Tableau11757[[#This Row],[Qu.]]&gt;=1),"OUI","NON")</f>
        <v>NON</v>
      </c>
      <c r="J241" s="11">
        <f>SUM(1&gt;Tableau11757[[#This Row],[Qu.]])</f>
        <v>0</v>
      </c>
    </row>
    <row r="242" spans="2:10" x14ac:dyDescent="0.25">
      <c r="B242" s="31">
        <v>240</v>
      </c>
      <c r="C242" s="12" t="s">
        <v>1548</v>
      </c>
      <c r="D242" s="49">
        <v>4</v>
      </c>
      <c r="E242" s="13" t="s">
        <v>32</v>
      </c>
      <c r="F242" s="29" t="s">
        <v>1291</v>
      </c>
      <c r="G242" s="52"/>
      <c r="H242" s="11"/>
      <c r="I242" s="25" t="str">
        <f>IF(NOT(Tableau11757[[#This Row],[Qu.]]&gt;=1),"OUI","NON")</f>
        <v>NON</v>
      </c>
      <c r="J242" s="11">
        <f>SUM(1&gt;Tableau11757[[#This Row],[Qu.]])</f>
        <v>0</v>
      </c>
    </row>
    <row r="243" spans="2:10" x14ac:dyDescent="0.25">
      <c r="B243" s="31">
        <v>241</v>
      </c>
      <c r="C243" s="12" t="s">
        <v>1549</v>
      </c>
      <c r="D243" s="49">
        <v>4</v>
      </c>
      <c r="E243" s="13" t="s">
        <v>32</v>
      </c>
      <c r="F243" s="29" t="s">
        <v>1295</v>
      </c>
      <c r="G243" s="52"/>
      <c r="H243" s="11"/>
      <c r="I243" s="25" t="str">
        <f>IF(NOT(Tableau11757[[#This Row],[Qu.]]&gt;=1),"OUI","NON")</f>
        <v>NON</v>
      </c>
      <c r="J243" s="11">
        <f>SUM(1&gt;Tableau11757[[#This Row],[Qu.]])</f>
        <v>0</v>
      </c>
    </row>
    <row r="244" spans="2:10" x14ac:dyDescent="0.25">
      <c r="B244" s="31">
        <v>242</v>
      </c>
      <c r="C244" s="12" t="s">
        <v>1550</v>
      </c>
      <c r="D244" s="49">
        <v>0</v>
      </c>
      <c r="E244" s="13" t="s">
        <v>36</v>
      </c>
      <c r="F244" s="28" t="s">
        <v>1306</v>
      </c>
      <c r="G244" s="1"/>
      <c r="H244" s="11"/>
      <c r="I244" s="25" t="str">
        <f>IF(NOT(Tableau11757[[#This Row],[Qu.]]&gt;=1),"OUI","NON")</f>
        <v>OUI</v>
      </c>
      <c r="J244" s="11">
        <f>SUM(1&gt;Tableau11757[[#This Row],[Qu.]])</f>
        <v>1</v>
      </c>
    </row>
    <row r="245" spans="2:10" x14ac:dyDescent="0.25">
      <c r="B245" s="31">
        <v>243</v>
      </c>
      <c r="C245" s="12" t="s">
        <v>1551</v>
      </c>
      <c r="D245" s="49">
        <v>0</v>
      </c>
      <c r="E245" s="13" t="s">
        <v>50</v>
      </c>
      <c r="F245" s="29" t="s">
        <v>1306</v>
      </c>
      <c r="G245" s="52"/>
      <c r="H245" s="11"/>
      <c r="I245" s="25" t="str">
        <f>IF(NOT(Tableau11757[[#This Row],[Qu.]]&gt;=1),"OUI","NON")</f>
        <v>OUI</v>
      </c>
      <c r="J245" s="11">
        <f>SUM(1&gt;Tableau11757[[#This Row],[Qu.]])</f>
        <v>1</v>
      </c>
    </row>
    <row r="246" spans="2:10" x14ac:dyDescent="0.25">
      <c r="B246" s="31">
        <v>244</v>
      </c>
      <c r="C246" s="12" t="s">
        <v>1552</v>
      </c>
      <c r="D246" s="49">
        <v>0</v>
      </c>
      <c r="E246" s="13" t="s">
        <v>50</v>
      </c>
      <c r="F246" s="28" t="s">
        <v>1306</v>
      </c>
      <c r="G246" s="1"/>
      <c r="H246" s="11"/>
      <c r="I246" s="25" t="str">
        <f>IF(NOT(Tableau11757[[#This Row],[Qu.]]&gt;=1),"OUI","NON")</f>
        <v>OUI</v>
      </c>
      <c r="J246" s="11">
        <f>SUM(1&gt;Tableau11757[[#This Row],[Qu.]])</f>
        <v>1</v>
      </c>
    </row>
    <row r="247" spans="2:10" x14ac:dyDescent="0.25">
      <c r="B247" s="31">
        <v>245</v>
      </c>
      <c r="C247" s="12" t="s">
        <v>1553</v>
      </c>
      <c r="D247" s="49">
        <v>0</v>
      </c>
      <c r="E247" s="13" t="s">
        <v>50</v>
      </c>
      <c r="F247" s="29" t="s">
        <v>1306</v>
      </c>
      <c r="G247" s="52"/>
      <c r="H247" s="11"/>
      <c r="I247" s="25" t="str">
        <f>IF(NOT(Tableau11757[[#This Row],[Qu.]]&gt;=1),"OUI","NON")</f>
        <v>OUI</v>
      </c>
      <c r="J247" s="11">
        <f>SUM(1&gt;Tableau11757[[#This Row],[Qu.]])</f>
        <v>1</v>
      </c>
    </row>
    <row r="248" spans="2:10" x14ac:dyDescent="0.25">
      <c r="B248" s="31">
        <v>246</v>
      </c>
      <c r="C248" s="12" t="s">
        <v>1554</v>
      </c>
      <c r="D248" s="49">
        <v>3</v>
      </c>
      <c r="E248" s="13" t="s">
        <v>50</v>
      </c>
      <c r="F248" s="29" t="s">
        <v>1306</v>
      </c>
      <c r="G248" s="52"/>
      <c r="H248" s="11"/>
      <c r="I248" s="25" t="str">
        <f>IF(NOT(Tableau11757[[#This Row],[Qu.]]&gt;=1),"OUI","NON")</f>
        <v>NON</v>
      </c>
      <c r="J248" s="11">
        <f>SUM(1&gt;Tableau11757[[#This Row],[Qu.]])</f>
        <v>0</v>
      </c>
    </row>
    <row r="249" spans="2:10" x14ac:dyDescent="0.25">
      <c r="B249" s="31">
        <v>247</v>
      </c>
      <c r="C249" s="12" t="s">
        <v>1555</v>
      </c>
      <c r="D249" s="49">
        <v>1</v>
      </c>
      <c r="E249" s="13" t="s">
        <v>50</v>
      </c>
      <c r="F249" s="29" t="s">
        <v>1304</v>
      </c>
      <c r="G249" s="52"/>
      <c r="H249" s="11"/>
      <c r="I249" s="25" t="str">
        <f>IF(NOT(Tableau11757[[#This Row],[Qu.]]&gt;=1),"OUI","NON")</f>
        <v>NON</v>
      </c>
      <c r="J249" s="11">
        <f>SUM(1&gt;Tableau11757[[#This Row],[Qu.]])</f>
        <v>0</v>
      </c>
    </row>
    <row r="250" spans="2:10" x14ac:dyDescent="0.25">
      <c r="B250" s="31">
        <v>248</v>
      </c>
      <c r="C250" s="12" t="s">
        <v>1556</v>
      </c>
      <c r="D250" s="49">
        <v>0</v>
      </c>
      <c r="E250" s="13" t="s">
        <v>36</v>
      </c>
      <c r="F250" s="29" t="s">
        <v>1306</v>
      </c>
      <c r="G250" s="52"/>
      <c r="H250" s="11"/>
      <c r="I250" s="25" t="str">
        <f>IF(NOT(Tableau11757[[#This Row],[Qu.]]&gt;=1),"OUI","NON")</f>
        <v>OUI</v>
      </c>
      <c r="J250" s="11">
        <f>SUM(1&gt;Tableau11757[[#This Row],[Qu.]])</f>
        <v>1</v>
      </c>
    </row>
    <row r="251" spans="2:10" x14ac:dyDescent="0.25">
      <c r="B251" s="31">
        <v>249</v>
      </c>
      <c r="C251" s="12" t="s">
        <v>1557</v>
      </c>
      <c r="D251" s="49">
        <v>0</v>
      </c>
      <c r="E251" s="13" t="s">
        <v>50</v>
      </c>
      <c r="F251" s="28" t="s">
        <v>1306</v>
      </c>
      <c r="G251" s="1"/>
      <c r="H251" s="11"/>
      <c r="I251" s="25" t="str">
        <f>IF(NOT(Tableau11757[[#This Row],[Qu.]]&gt;=1),"OUI","NON")</f>
        <v>OUI</v>
      </c>
      <c r="J251" s="11">
        <f>SUM(1&gt;Tableau11757[[#This Row],[Qu.]])</f>
        <v>1</v>
      </c>
    </row>
    <row r="252" spans="2:10" x14ac:dyDescent="0.25">
      <c r="B252" s="31">
        <v>250</v>
      </c>
      <c r="C252" t="s">
        <v>1558</v>
      </c>
      <c r="D252" s="13">
        <v>1</v>
      </c>
      <c r="E252" s="30" t="s">
        <v>290</v>
      </c>
      <c r="F252" s="22" t="s">
        <v>1559</v>
      </c>
      <c r="G252" s="18"/>
      <c r="H252" s="11"/>
      <c r="I252" s="25" t="str">
        <f>IF(NOT(Tableau11757[[#This Row],[Qu.]]&gt;=1),"OUI","NON")</f>
        <v>NON</v>
      </c>
      <c r="J252" s="11">
        <f>SUM(1&gt;Tableau11757[[#This Row],[Qu.]])</f>
        <v>0</v>
      </c>
    </row>
    <row r="253" spans="2:10" x14ac:dyDescent="0.25">
      <c r="B253" s="31">
        <v>251</v>
      </c>
      <c r="C253" t="s">
        <v>1560</v>
      </c>
      <c r="D253" s="13">
        <v>1</v>
      </c>
      <c r="E253" s="30" t="s">
        <v>290</v>
      </c>
      <c r="F253" s="22" t="s">
        <v>1559</v>
      </c>
      <c r="G253" s="18"/>
      <c r="H253" s="11"/>
      <c r="I253" s="25" t="str">
        <f>IF(NOT(Tableau11757[[#This Row],[Qu.]]&gt;=1),"OUI","NON")</f>
        <v>NON</v>
      </c>
      <c r="J253" s="11">
        <f>SUM(1&gt;Tableau11757[[#This Row],[Qu.]])</f>
        <v>0</v>
      </c>
    </row>
    <row r="254" spans="2:10" x14ac:dyDescent="0.25">
      <c r="B254" s="31">
        <v>252</v>
      </c>
      <c r="C254" t="s">
        <v>1561</v>
      </c>
      <c r="D254" s="13">
        <v>1</v>
      </c>
      <c r="E254" s="30" t="s">
        <v>290</v>
      </c>
      <c r="F254" s="22" t="s">
        <v>1559</v>
      </c>
      <c r="G254" s="18"/>
      <c r="H254" s="11"/>
      <c r="I254" s="25" t="str">
        <f>IF(NOT(Tableau11757[[#This Row],[Qu.]]&gt;=1),"OUI","NON")</f>
        <v>NON</v>
      </c>
      <c r="J254" s="11">
        <f>SUM(1&gt;Tableau11757[[#This Row],[Qu.]])</f>
        <v>0</v>
      </c>
    </row>
    <row r="255" spans="2:10" x14ac:dyDescent="0.25">
      <c r="B255" s="31">
        <v>253</v>
      </c>
      <c r="C255" t="s">
        <v>1562</v>
      </c>
      <c r="D255" s="13">
        <v>1</v>
      </c>
      <c r="E255" s="30" t="s">
        <v>290</v>
      </c>
      <c r="F255" s="22" t="s">
        <v>1559</v>
      </c>
      <c r="G255" s="18"/>
      <c r="H255" s="11"/>
      <c r="I255" s="25" t="str">
        <f>IF(NOT(Tableau11757[[#This Row],[Qu.]]&gt;=1),"OUI","NON")</f>
        <v>NON</v>
      </c>
      <c r="J255" s="11">
        <f>SUM(1&gt;Tableau11757[[#This Row],[Qu.]])</f>
        <v>0</v>
      </c>
    </row>
    <row r="256" spans="2:10" x14ac:dyDescent="0.25">
      <c r="B256" s="31">
        <v>254</v>
      </c>
      <c r="C256" t="s">
        <v>1563</v>
      </c>
      <c r="D256" s="13">
        <v>1</v>
      </c>
      <c r="E256" s="30" t="s">
        <v>290</v>
      </c>
      <c r="F256" s="22" t="s">
        <v>1559</v>
      </c>
      <c r="G256" s="18"/>
      <c r="H256" s="11"/>
      <c r="I256" s="25" t="str">
        <f>IF(NOT(Tableau11757[[#This Row],[Qu.]]&gt;=1),"OUI","NON")</f>
        <v>NON</v>
      </c>
      <c r="J256" s="11">
        <f>SUM(1&gt;Tableau11757[[#This Row],[Qu.]])</f>
        <v>0</v>
      </c>
    </row>
    <row r="257" spans="2:10" x14ac:dyDescent="0.25">
      <c r="B257" s="31">
        <v>255</v>
      </c>
      <c r="C257" t="s">
        <v>1564</v>
      </c>
      <c r="D257" s="13">
        <v>1</v>
      </c>
      <c r="E257" s="30" t="s">
        <v>290</v>
      </c>
      <c r="F257" s="22" t="s">
        <v>1559</v>
      </c>
      <c r="G257" s="18">
        <v>1</v>
      </c>
      <c r="H257" s="11"/>
      <c r="I257" s="25" t="str">
        <f>IF(NOT(Tableau11757[[#This Row],[Qu.]]&gt;=1),"OUI","NON")</f>
        <v>NON</v>
      </c>
      <c r="J257" s="11">
        <f>SUM(1&gt;Tableau11757[[#This Row],[Qu.]])</f>
        <v>0</v>
      </c>
    </row>
    <row r="258" spans="2:10" x14ac:dyDescent="0.25">
      <c r="B258" s="31">
        <v>256</v>
      </c>
      <c r="C258" t="s">
        <v>1565</v>
      </c>
      <c r="D258" s="13">
        <v>1</v>
      </c>
      <c r="E258" s="30" t="s">
        <v>290</v>
      </c>
      <c r="F258" s="22" t="s">
        <v>1559</v>
      </c>
      <c r="G258" s="1"/>
      <c r="H258" s="11"/>
      <c r="I258" s="25" t="str">
        <f>IF(NOT(Tableau11757[[#This Row],[Qu.]]&gt;=1),"OUI","NON")</f>
        <v>NON</v>
      </c>
      <c r="J258" s="11">
        <f>SUM(1&gt;Tableau11757[[#This Row],[Qu.]])</f>
        <v>0</v>
      </c>
    </row>
    <row r="259" spans="2:10" x14ac:dyDescent="0.25">
      <c r="B259" s="31">
        <v>257</v>
      </c>
      <c r="C259" t="s">
        <v>1566</v>
      </c>
      <c r="D259" s="13">
        <v>1</v>
      </c>
      <c r="E259" s="30" t="s">
        <v>290</v>
      </c>
      <c r="F259" s="22" t="s">
        <v>1559</v>
      </c>
      <c r="G259" s="1"/>
      <c r="H259" s="11"/>
      <c r="I259" s="25" t="str">
        <f>IF(NOT(Tableau11757[[#This Row],[Qu.]]&gt;=1),"OUI","NON")</f>
        <v>NON</v>
      </c>
      <c r="J259" s="11">
        <f>SUM(1&gt;Tableau11757[[#This Row],[Qu.]])</f>
        <v>0</v>
      </c>
    </row>
    <row r="260" spans="2:10" x14ac:dyDescent="0.25">
      <c r="B260" s="31">
        <v>258</v>
      </c>
      <c r="C260" t="s">
        <v>1567</v>
      </c>
      <c r="D260" s="13">
        <v>1</v>
      </c>
      <c r="E260" s="30" t="s">
        <v>290</v>
      </c>
      <c r="F260" s="22" t="s">
        <v>1559</v>
      </c>
      <c r="G260" s="52"/>
      <c r="H260" s="11"/>
      <c r="I260" s="25" t="str">
        <f>IF(NOT(Tableau11757[[#This Row],[Qu.]]&gt;=1),"OUI","NON")</f>
        <v>NON</v>
      </c>
      <c r="J260" s="11">
        <f>SUM(1&gt;Tableau11757[[#This Row],[Qu.]])</f>
        <v>0</v>
      </c>
    </row>
    <row r="261" spans="2:10" x14ac:dyDescent="0.25">
      <c r="B261" s="31">
        <v>259</v>
      </c>
      <c r="C261" t="s">
        <v>1568</v>
      </c>
      <c r="D261" s="13">
        <v>1</v>
      </c>
      <c r="E261" s="30" t="s">
        <v>290</v>
      </c>
      <c r="F261" s="22" t="s">
        <v>1559</v>
      </c>
      <c r="G261" s="52"/>
      <c r="H261" s="11"/>
      <c r="I261" s="25" t="str">
        <f>IF(NOT(Tableau11757[[#This Row],[Qu.]]&gt;=1),"OUI","NON")</f>
        <v>NON</v>
      </c>
      <c r="J261" s="11">
        <f>SUM(1&gt;Tableau11757[[#This Row],[Qu.]])</f>
        <v>0</v>
      </c>
    </row>
    <row r="262" spans="2:10" x14ac:dyDescent="0.25">
      <c r="B262" s="31">
        <v>260</v>
      </c>
      <c r="C262" t="s">
        <v>1569</v>
      </c>
      <c r="D262" s="13">
        <v>1</v>
      </c>
      <c r="E262" s="30" t="s">
        <v>290</v>
      </c>
      <c r="F262" s="22" t="s">
        <v>1559</v>
      </c>
      <c r="G262" s="1">
        <v>1</v>
      </c>
      <c r="H262" s="18"/>
      <c r="I262" s="25" t="str">
        <f>IF(NOT(Tableau11757[[#This Row],[Qu.]]&gt;=1),"OUI","NON")</f>
        <v>NON</v>
      </c>
      <c r="J262" s="25">
        <f>SUM(1&gt;Tableau11757[[#This Row],[Qu.]])</f>
        <v>0</v>
      </c>
    </row>
    <row r="263" spans="2:10" x14ac:dyDescent="0.25">
      <c r="B263" s="31">
        <v>261</v>
      </c>
      <c r="C263" t="s">
        <v>1570</v>
      </c>
      <c r="D263" s="13">
        <v>1</v>
      </c>
      <c r="E263" s="30" t="s">
        <v>290</v>
      </c>
      <c r="F263" s="22" t="s">
        <v>1559</v>
      </c>
      <c r="G263" s="1">
        <v>1</v>
      </c>
      <c r="H263" s="18"/>
      <c r="I263" s="25" t="str">
        <f>IF(NOT(Tableau11757[[#This Row],[Qu.]]&gt;=1),"OUI","NON")</f>
        <v>NON</v>
      </c>
      <c r="J263" s="25">
        <f>SUM(1&gt;Tableau11757[[#This Row],[Qu.]])</f>
        <v>0</v>
      </c>
    </row>
    <row r="264" spans="2:10" x14ac:dyDescent="0.25">
      <c r="B264" s="31">
        <v>262</v>
      </c>
      <c r="C264" t="s">
        <v>1571</v>
      </c>
      <c r="D264" s="13">
        <v>1</v>
      </c>
      <c r="E264" s="30" t="s">
        <v>290</v>
      </c>
      <c r="F264" s="22" t="s">
        <v>1559</v>
      </c>
      <c r="G264" s="1"/>
      <c r="H264" s="18"/>
      <c r="I264" s="25" t="str">
        <f>IF(NOT(Tableau11757[[#This Row],[Qu.]]&gt;=1),"OUI","NON")</f>
        <v>NON</v>
      </c>
      <c r="J264" s="25">
        <f>SUM(1&gt;Tableau11757[[#This Row],[Qu.]])</f>
        <v>0</v>
      </c>
    </row>
    <row r="265" spans="2:10" x14ac:dyDescent="0.25">
      <c r="B265" s="31">
        <v>263</v>
      </c>
      <c r="C265" t="s">
        <v>1572</v>
      </c>
      <c r="D265" s="13">
        <v>1</v>
      </c>
      <c r="E265" s="30" t="s">
        <v>290</v>
      </c>
      <c r="F265" s="22" t="s">
        <v>1559</v>
      </c>
      <c r="G265" s="1"/>
      <c r="H265" s="18"/>
      <c r="I265" s="25" t="str">
        <f>IF(NOT(Tableau11757[[#This Row],[Qu.]]&gt;=1),"OUI","NON")</f>
        <v>NON</v>
      </c>
      <c r="J265" s="25">
        <f>SUM(1&gt;Tableau11757[[#This Row],[Qu.]])</f>
        <v>0</v>
      </c>
    </row>
    <row r="266" spans="2:10" x14ac:dyDescent="0.25">
      <c r="B266" s="31">
        <v>264</v>
      </c>
      <c r="C266" t="s">
        <v>1573</v>
      </c>
      <c r="D266" s="13">
        <v>1</v>
      </c>
      <c r="E266" s="30" t="s">
        <v>290</v>
      </c>
      <c r="F266" s="22" t="s">
        <v>1559</v>
      </c>
      <c r="G266" s="1">
        <v>1</v>
      </c>
      <c r="H266" s="18"/>
      <c r="I266" s="25" t="str">
        <f>IF(NOT(Tableau11757[[#This Row],[Qu.]]&gt;=1),"OUI","NON")</f>
        <v>NON</v>
      </c>
      <c r="J266" s="25">
        <f>SUM(1&gt;Tableau11757[[#This Row],[Qu.]])</f>
        <v>0</v>
      </c>
    </row>
    <row r="267" spans="2:10" x14ac:dyDescent="0.25">
      <c r="B267" s="31">
        <v>265</v>
      </c>
      <c r="C267" s="12" t="s">
        <v>1574</v>
      </c>
      <c r="D267" s="49">
        <v>0</v>
      </c>
      <c r="E267" s="1" t="s">
        <v>39</v>
      </c>
      <c r="F267" s="28" t="s">
        <v>1190</v>
      </c>
      <c r="G267" s="1"/>
      <c r="H267" s="18"/>
      <c r="I267" s="25" t="str">
        <f>IF(NOT(Tableau11757[[#This Row],[Qu.]]&gt;=1),"OUI","NON")</f>
        <v>OUI</v>
      </c>
      <c r="J267" s="25">
        <f>SUM(1&gt;Tableau11757[[#This Row],[Qu.]])</f>
        <v>1</v>
      </c>
    </row>
    <row r="268" spans="2:10" x14ac:dyDescent="0.25">
      <c r="B268" s="31">
        <v>266</v>
      </c>
      <c r="C268" s="12" t="s">
        <v>1575</v>
      </c>
      <c r="D268" s="49">
        <v>0</v>
      </c>
      <c r="E268" s="1" t="s">
        <v>32</v>
      </c>
      <c r="F268" s="28" t="s">
        <v>1107</v>
      </c>
      <c r="G268" s="1"/>
      <c r="H268" s="9"/>
      <c r="I268" s="25" t="str">
        <f>IF(NOT(Tableau11757[[#This Row],[Qu.]]&gt;=1),"OUI","NON")</f>
        <v>OUI</v>
      </c>
      <c r="J268" s="25">
        <f>SUM(1&gt;Tableau11757[[#This Row],[Qu.]])</f>
        <v>1</v>
      </c>
    </row>
    <row r="269" spans="2:10" x14ac:dyDescent="0.25">
      <c r="B269" s="31">
        <v>267</v>
      </c>
      <c r="C269" s="12" t="s">
        <v>1576</v>
      </c>
      <c r="D269" s="49">
        <v>0</v>
      </c>
      <c r="E269" s="18" t="s">
        <v>50</v>
      </c>
      <c r="F269" s="29" t="s">
        <v>1113</v>
      </c>
      <c r="G269" s="18"/>
      <c r="H269" s="9"/>
      <c r="I269" s="25" t="str">
        <f>IF(NOT(Tableau11757[[#This Row],[Qu.]]&gt;=1),"OUI","NON")</f>
        <v>OUI</v>
      </c>
      <c r="J269" s="25">
        <f>SUM(1&gt;Tableau11757[[#This Row],[Qu.]])</f>
        <v>1</v>
      </c>
    </row>
    <row r="270" spans="2:10" x14ac:dyDescent="0.25">
      <c r="B270" s="31">
        <v>268</v>
      </c>
      <c r="C270" s="12" t="s">
        <v>1577</v>
      </c>
      <c r="D270" s="49">
        <v>0</v>
      </c>
      <c r="E270" s="18" t="s">
        <v>36</v>
      </c>
      <c r="F270" s="29" t="s">
        <v>1089</v>
      </c>
      <c r="G270" s="18"/>
      <c r="H270" s="9"/>
      <c r="I270" s="25" t="str">
        <f>IF(NOT(Tableau11757[[#This Row],[Qu.]]&gt;=1),"OUI","NON")</f>
        <v>OUI</v>
      </c>
      <c r="J270" s="25">
        <f>SUM(1&gt;Tableau11757[[#This Row],[Qu.]])</f>
        <v>1</v>
      </c>
    </row>
    <row r="271" spans="2:10" x14ac:dyDescent="0.25">
      <c r="B271" s="31">
        <v>269</v>
      </c>
      <c r="C271" s="12" t="s">
        <v>1578</v>
      </c>
      <c r="D271" s="49">
        <v>4</v>
      </c>
      <c r="E271" s="18" t="s">
        <v>32</v>
      </c>
      <c r="F271" s="29" t="s">
        <v>1306</v>
      </c>
      <c r="G271" s="18"/>
      <c r="H271" s="9"/>
      <c r="I271" s="25" t="str">
        <f>IF(NOT(Tableau11757[[#This Row],[Qu.]]&gt;=1),"OUI","NON")</f>
        <v>NON</v>
      </c>
      <c r="J271" s="25">
        <f>SUM(1&gt;Tableau11757[[#This Row],[Qu.]])</f>
        <v>0</v>
      </c>
    </row>
    <row r="272" spans="2:10" x14ac:dyDescent="0.25">
      <c r="B272" s="31">
        <v>270</v>
      </c>
      <c r="C272" s="12" t="s">
        <v>1579</v>
      </c>
      <c r="D272" s="49">
        <v>0</v>
      </c>
      <c r="E272" s="18" t="s">
        <v>39</v>
      </c>
      <c r="F272" s="29" t="s">
        <v>1190</v>
      </c>
      <c r="G272" s="18"/>
      <c r="H272" s="9"/>
      <c r="I272" s="25" t="str">
        <f>IF(NOT(Tableau11757[[#This Row],[Qu.]]&gt;=1),"OUI","NON")</f>
        <v>OUI</v>
      </c>
      <c r="J272" s="25">
        <f>SUM(1&gt;Tableau11757[[#This Row],[Qu.]])</f>
        <v>1</v>
      </c>
    </row>
    <row r="273" spans="2:10" x14ac:dyDescent="0.25">
      <c r="B273" s="31">
        <v>271</v>
      </c>
      <c r="C273" s="12" t="s">
        <v>1580</v>
      </c>
      <c r="D273" s="49">
        <v>0</v>
      </c>
      <c r="E273" s="18" t="s">
        <v>36</v>
      </c>
      <c r="F273" s="29" t="s">
        <v>1089</v>
      </c>
      <c r="G273" s="18"/>
      <c r="H273" s="9"/>
      <c r="I273" s="25" t="str">
        <f>IF(NOT(Tableau11757[[#This Row],[Qu.]]&gt;=1),"OUI","NON")</f>
        <v>OUI</v>
      </c>
      <c r="J273" s="25">
        <f>SUM(1&gt;Tableau11757[[#This Row],[Qu.]])</f>
        <v>1</v>
      </c>
    </row>
    <row r="274" spans="2:10" x14ac:dyDescent="0.25">
      <c r="B274" s="31">
        <v>272</v>
      </c>
      <c r="C274" s="12" t="s">
        <v>1581</v>
      </c>
      <c r="D274" s="13">
        <v>0</v>
      </c>
      <c r="E274" s="18" t="s">
        <v>32</v>
      </c>
      <c r="F274" s="29" t="s">
        <v>1089</v>
      </c>
      <c r="G274" s="18"/>
      <c r="H274" s="9"/>
      <c r="I274" s="25" t="str">
        <f>IF(NOT(Tableau11757[[#This Row],[Qu.]]&gt;=1),"OUI","NON")</f>
        <v>OUI</v>
      </c>
      <c r="J274" s="25">
        <f>SUM(1&gt;Tableau11757[[#This Row],[Qu.]])</f>
        <v>1</v>
      </c>
    </row>
    <row r="275" spans="2:10" x14ac:dyDescent="0.25">
      <c r="B275" s="31">
        <v>273</v>
      </c>
      <c r="C275" s="12" t="s">
        <v>1582</v>
      </c>
      <c r="D275" s="49">
        <v>0</v>
      </c>
      <c r="E275" s="18" t="s">
        <v>50</v>
      </c>
      <c r="F275" s="29" t="s">
        <v>1113</v>
      </c>
      <c r="G275" s="18"/>
      <c r="H275" s="9"/>
      <c r="I275" s="25" t="str">
        <f>IF(NOT(Tableau11757[[#This Row],[Qu.]]&gt;=1),"OUI","NON")</f>
        <v>OUI</v>
      </c>
      <c r="J275" s="25">
        <f>SUM(1&gt;Tableau11757[[#This Row],[Qu.]])</f>
        <v>1</v>
      </c>
    </row>
    <row r="276" spans="2:10" x14ac:dyDescent="0.25">
      <c r="B276" s="31">
        <v>274</v>
      </c>
      <c r="C276" s="12" t="s">
        <v>1583</v>
      </c>
      <c r="D276" s="49">
        <v>0</v>
      </c>
      <c r="E276" s="18" t="s">
        <v>32</v>
      </c>
      <c r="F276" s="29" t="s">
        <v>1306</v>
      </c>
      <c r="G276" s="18"/>
      <c r="H276" s="9"/>
      <c r="I276" s="25" t="str">
        <f>IF(NOT(Tableau11757[[#This Row],[Qu.]]&gt;=1),"OUI","NON")</f>
        <v>OUI</v>
      </c>
      <c r="J276" s="25">
        <f>SUM(1&gt;Tableau11757[[#This Row],[Qu.]])</f>
        <v>1</v>
      </c>
    </row>
    <row r="277" spans="2:10" x14ac:dyDescent="0.25">
      <c r="B277" s="11"/>
      <c r="C277" s="11"/>
      <c r="E277" s="1"/>
      <c r="F277" s="23"/>
      <c r="G277" s="19"/>
      <c r="H277" s="9"/>
      <c r="I277" s="11"/>
      <c r="J277" s="55"/>
    </row>
    <row r="278" spans="2:10" x14ac:dyDescent="0.25">
      <c r="B278" s="11"/>
      <c r="C278" s="11"/>
      <c r="E278" s="1"/>
      <c r="F278" s="23"/>
      <c r="G278" s="19"/>
      <c r="H278" s="9"/>
      <c r="I278" s="11"/>
      <c r="J278" s="55"/>
    </row>
    <row r="279" spans="2:10" x14ac:dyDescent="0.25">
      <c r="B279" s="11"/>
      <c r="C279" s="11"/>
      <c r="E279" s="1"/>
      <c r="F279" s="23"/>
      <c r="G279" s="19"/>
      <c r="H279" s="9"/>
      <c r="I279" s="11"/>
      <c r="J279" s="55"/>
    </row>
    <row r="280" spans="2:10" x14ac:dyDescent="0.25">
      <c r="B280" s="11"/>
      <c r="C280" s="11"/>
      <c r="E280" s="1"/>
      <c r="F280" s="23"/>
      <c r="G280" s="19"/>
      <c r="H280" s="9"/>
      <c r="I280" s="11"/>
      <c r="J280" s="55"/>
    </row>
    <row r="281" spans="2:10" x14ac:dyDescent="0.25">
      <c r="B281" s="11"/>
      <c r="C281" s="11"/>
      <c r="E281" s="1"/>
      <c r="F281" s="23"/>
      <c r="G281" s="19"/>
      <c r="H281" s="9"/>
      <c r="I281" s="11"/>
      <c r="J281" s="55"/>
    </row>
    <row r="282" spans="2:10" x14ac:dyDescent="0.25">
      <c r="B282" s="11"/>
      <c r="C282" s="11"/>
      <c r="E282" s="1"/>
      <c r="F282" s="23"/>
      <c r="G282" s="19"/>
      <c r="H282" s="9"/>
      <c r="I282" s="11"/>
      <c r="J282" s="55"/>
    </row>
    <row r="283" spans="2:10" x14ac:dyDescent="0.25">
      <c r="B283" s="11"/>
      <c r="C283" s="11"/>
      <c r="E283" s="1"/>
      <c r="F283" s="23"/>
      <c r="G283" s="19"/>
      <c r="H283" s="9"/>
      <c r="I283" s="11"/>
      <c r="J283" s="55"/>
    </row>
    <row r="284" spans="2:10" x14ac:dyDescent="0.25">
      <c r="B284" s="11"/>
      <c r="C284" s="11"/>
      <c r="E284" s="1"/>
      <c r="F284" s="23"/>
      <c r="G284" s="19"/>
      <c r="H284" s="9"/>
      <c r="I284" s="11"/>
      <c r="J284" s="55"/>
    </row>
    <row r="285" spans="2:10" x14ac:dyDescent="0.25">
      <c r="B285" s="11"/>
      <c r="C285" s="11"/>
      <c r="E285" s="1"/>
      <c r="F285" s="23"/>
      <c r="G285" s="19"/>
      <c r="H285" s="9"/>
      <c r="I285" s="11"/>
      <c r="J285" s="55"/>
    </row>
    <row r="286" spans="2:10" x14ac:dyDescent="0.25">
      <c r="B286" s="11"/>
      <c r="C286" s="11"/>
      <c r="E286" s="1"/>
      <c r="F286" s="23"/>
      <c r="G286" s="19"/>
      <c r="H286" s="9"/>
      <c r="I286" s="11"/>
      <c r="J286" s="55"/>
    </row>
    <row r="287" spans="2:10" x14ac:dyDescent="0.25">
      <c r="B287" s="11"/>
      <c r="C287" s="11"/>
      <c r="E287" s="1"/>
      <c r="F287" s="23"/>
      <c r="G287" s="19"/>
      <c r="H287" s="9"/>
      <c r="I287" s="11"/>
      <c r="J287" s="55"/>
    </row>
    <row r="288" spans="2:10" x14ac:dyDescent="0.25">
      <c r="B288" s="11"/>
      <c r="C288" s="11"/>
      <c r="E288" s="1"/>
      <c r="F288" s="23"/>
      <c r="G288" s="19"/>
      <c r="H288" s="9"/>
      <c r="I288" s="11"/>
      <c r="J288" s="55"/>
    </row>
    <row r="289" spans="2:11" x14ac:dyDescent="0.25">
      <c r="B289" s="11"/>
      <c r="C289" s="11"/>
      <c r="E289" s="1"/>
      <c r="F289" s="23"/>
      <c r="G289" s="19"/>
      <c r="H289" s="9"/>
      <c r="I289" s="11"/>
      <c r="J289" s="55"/>
      <c r="K289" s="55"/>
    </row>
    <row r="290" spans="2:11" x14ac:dyDescent="0.25">
      <c r="B290" s="11"/>
      <c r="C290" s="11"/>
      <c r="E290" s="1"/>
      <c r="F290" s="23"/>
      <c r="G290" s="19"/>
      <c r="H290" s="9"/>
      <c r="I290" s="11"/>
      <c r="J290" s="55"/>
      <c r="K290" s="55"/>
    </row>
    <row r="291" spans="2:11" x14ac:dyDescent="0.25">
      <c r="B291" s="11"/>
      <c r="C291" s="11"/>
      <c r="E291" s="1"/>
      <c r="F291" s="23"/>
      <c r="G291" s="19"/>
      <c r="H291" s="9"/>
      <c r="I291" s="11"/>
      <c r="J291" s="55"/>
      <c r="K291" s="55"/>
    </row>
    <row r="292" spans="2:11" x14ac:dyDescent="0.25">
      <c r="B292" s="11"/>
      <c r="C292" s="11"/>
      <c r="E292" s="1"/>
      <c r="F292" s="23"/>
      <c r="G292" s="19"/>
      <c r="H292" s="9"/>
      <c r="I292" s="11"/>
      <c r="J292" s="55"/>
      <c r="K292" s="55"/>
    </row>
    <row r="293" spans="2:11" x14ac:dyDescent="0.25">
      <c r="B293" s="11"/>
      <c r="C293" s="11"/>
      <c r="E293" s="1"/>
      <c r="F293" s="23"/>
      <c r="G293" s="19"/>
      <c r="H293" s="9"/>
      <c r="I293" s="11"/>
      <c r="J293" s="55"/>
      <c r="K293" s="55"/>
    </row>
    <row r="294" spans="2:11" x14ac:dyDescent="0.25">
      <c r="B294" s="52"/>
      <c r="C294" s="49"/>
      <c r="E294" s="49"/>
      <c r="F294" s="22"/>
      <c r="G294" s="50"/>
      <c r="H294" s="9"/>
      <c r="I294" s="11"/>
      <c r="J294" s="55"/>
      <c r="K294" s="55"/>
    </row>
    <row r="295" spans="2:11" x14ac:dyDescent="0.25">
      <c r="B295" s="52"/>
      <c r="C295" s="49"/>
      <c r="E295" s="49"/>
      <c r="F295" s="22"/>
      <c r="G295" s="50"/>
      <c r="H295" s="9"/>
      <c r="I295" s="11"/>
      <c r="J295" s="55"/>
      <c r="K295" s="55"/>
    </row>
    <row r="296" spans="2:11" x14ac:dyDescent="0.25">
      <c r="B296" s="52"/>
      <c r="C296" s="49"/>
      <c r="E296" s="49"/>
      <c r="F296" s="22"/>
      <c r="G296" s="50"/>
      <c r="H296" s="9"/>
      <c r="I296" s="11"/>
      <c r="J296" s="55"/>
      <c r="K296" s="55"/>
    </row>
    <row r="297" spans="2:11" x14ac:dyDescent="0.25">
      <c r="B297" s="52"/>
      <c r="C297" s="49"/>
      <c r="E297" s="49"/>
      <c r="F297" s="22"/>
      <c r="G297" s="50"/>
      <c r="H297" s="9"/>
      <c r="I297" s="11"/>
      <c r="J297" s="55"/>
      <c r="K297" s="55"/>
    </row>
    <row r="298" spans="2:11" x14ac:dyDescent="0.25">
      <c r="B298" s="52"/>
      <c r="C298" s="49"/>
      <c r="E298" s="49"/>
      <c r="F298" s="22"/>
      <c r="G298" s="50"/>
      <c r="H298" s="9"/>
      <c r="I298" s="11"/>
      <c r="J298" s="55"/>
      <c r="K298" s="55"/>
    </row>
    <row r="299" spans="2:11" x14ac:dyDescent="0.25">
      <c r="B299" s="52"/>
      <c r="C299" s="49"/>
      <c r="E299" s="49"/>
      <c r="F299" s="22"/>
      <c r="G299" s="50"/>
      <c r="H299" s="9"/>
      <c r="I299" s="11"/>
      <c r="J299" s="1"/>
      <c r="K299" s="11"/>
    </row>
    <row r="300" spans="2:11" x14ac:dyDescent="0.25">
      <c r="B300" s="11"/>
      <c r="C300" s="11"/>
      <c r="E300" s="1"/>
      <c r="F300" s="23"/>
      <c r="G300" s="19"/>
      <c r="H300" s="9"/>
      <c r="I300" s="11"/>
      <c r="J300" s="1"/>
      <c r="K300" s="11"/>
    </row>
    <row r="301" spans="2:11" x14ac:dyDescent="0.25">
      <c r="B301" s="11"/>
      <c r="C301" s="11"/>
      <c r="E301" s="1"/>
      <c r="F301" s="23"/>
      <c r="G301" s="19"/>
      <c r="H301" s="9"/>
      <c r="I301" s="11"/>
      <c r="J301" s="1"/>
      <c r="K301" s="11"/>
    </row>
    <row r="302" spans="2:1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x14ac:dyDescent="0.25">
      <c r="B305" s="11"/>
      <c r="C305" s="11"/>
      <c r="E305" s="1"/>
      <c r="F305" s="23"/>
      <c r="G305" s="19"/>
      <c r="H305" s="9"/>
      <c r="I305" s="11"/>
      <c r="J305" s="1"/>
      <c r="K305" s="11"/>
    </row>
    <row r="306" spans="2:11" x14ac:dyDescent="0.25">
      <c r="B306" s="11"/>
      <c r="C306" s="11"/>
      <c r="E306" s="1"/>
      <c r="F306" s="23"/>
      <c r="G306" s="19"/>
      <c r="H306" s="9"/>
      <c r="I306" s="11"/>
      <c r="J306" s="1"/>
      <c r="K306" s="11"/>
    </row>
    <row r="307" spans="2:11" x14ac:dyDescent="0.25">
      <c r="B307" s="11"/>
      <c r="C307" s="11"/>
      <c r="E307" s="1"/>
      <c r="F307" s="23"/>
      <c r="G307" s="19"/>
      <c r="H307" s="9"/>
      <c r="I307" s="11"/>
      <c r="J307" s="1"/>
      <c r="K307" s="11"/>
    </row>
    <row r="308" spans="2:11" x14ac:dyDescent="0.25">
      <c r="B308" s="11"/>
      <c r="C308" s="11"/>
      <c r="E308" s="1"/>
      <c r="F308" s="23"/>
      <c r="G308" s="19"/>
      <c r="H308" s="9"/>
      <c r="I308" s="11"/>
      <c r="J308" s="1"/>
      <c r="K308" s="11"/>
    </row>
    <row r="309" spans="2:11" x14ac:dyDescent="0.25">
      <c r="B309" s="11"/>
      <c r="C309" s="11"/>
      <c r="E309" s="1"/>
      <c r="F309" s="23"/>
      <c r="G309" s="19"/>
      <c r="H309" s="9"/>
      <c r="I309" s="11"/>
      <c r="J309" s="1"/>
      <c r="K309" s="11"/>
    </row>
    <row r="310" spans="2:11" x14ac:dyDescent="0.25">
      <c r="B310" s="11"/>
      <c r="C310" s="11"/>
      <c r="E310" s="1"/>
      <c r="F310" s="23"/>
      <c r="G310" s="19"/>
      <c r="H310" s="9"/>
      <c r="I310" s="11"/>
      <c r="J310" s="1"/>
      <c r="K310" s="11"/>
    </row>
    <row r="311" spans="2:11" x14ac:dyDescent="0.25">
      <c r="B311" s="11"/>
      <c r="C311" s="11"/>
      <c r="E311" s="1"/>
      <c r="F311" s="23"/>
      <c r="G311" s="19"/>
      <c r="H311" s="9"/>
      <c r="I311" s="11"/>
      <c r="J311" s="1"/>
      <c r="K311" s="11"/>
    </row>
    <row r="312" spans="2:11" x14ac:dyDescent="0.25">
      <c r="B312" s="11"/>
      <c r="C312" s="11"/>
      <c r="E312" s="1"/>
      <c r="F312" s="23"/>
      <c r="G312" s="19"/>
      <c r="H312" s="9"/>
      <c r="I312" s="11"/>
      <c r="J312" s="1"/>
      <c r="K312" s="11"/>
    </row>
    <row r="313" spans="2:11" x14ac:dyDescent="0.25">
      <c r="B313" s="11"/>
      <c r="C313" s="11"/>
      <c r="E313" s="1"/>
      <c r="F313" s="23"/>
      <c r="G313" s="19"/>
      <c r="H313" s="9"/>
      <c r="I313" s="11"/>
      <c r="J313" s="1"/>
      <c r="K313" s="11"/>
    </row>
    <row r="314" spans="2:11" x14ac:dyDescent="0.25">
      <c r="B314" s="11"/>
      <c r="C314" s="11"/>
      <c r="E314" s="1"/>
      <c r="F314" s="23"/>
      <c r="G314" s="19"/>
      <c r="H314" s="9"/>
      <c r="I314" s="11"/>
      <c r="J314" s="1"/>
      <c r="K314" s="11"/>
    </row>
    <row r="315" spans="2:11" x14ac:dyDescent="0.25">
      <c r="B315" s="11"/>
      <c r="C315" s="11"/>
      <c r="E315" s="1"/>
      <c r="F315" s="23"/>
      <c r="G315" s="19"/>
      <c r="H315" s="9"/>
      <c r="I315" s="11"/>
      <c r="J315" s="1"/>
      <c r="K315" s="11"/>
    </row>
    <row r="316" spans="2:11" x14ac:dyDescent="0.25">
      <c r="B316" s="11"/>
      <c r="C316" s="11"/>
      <c r="E316" s="1"/>
      <c r="F316" s="23"/>
      <c r="G316" s="19"/>
      <c r="H316" s="9"/>
      <c r="I316" s="11"/>
      <c r="J316" s="1"/>
      <c r="K316" s="11"/>
    </row>
    <row r="317" spans="2:11" x14ac:dyDescent="0.25">
      <c r="B317" s="11"/>
      <c r="C317" s="11"/>
      <c r="E317" s="1"/>
      <c r="F317" s="23"/>
      <c r="G317" s="19"/>
      <c r="H317" s="9"/>
      <c r="I317" s="11"/>
      <c r="J317" s="46"/>
      <c r="K317" s="45"/>
    </row>
    <row r="318" spans="2:11" x14ac:dyDescent="0.25">
      <c r="B318" s="11"/>
      <c r="C318" s="11"/>
      <c r="E318" s="1"/>
      <c r="F318" s="23"/>
      <c r="G318" s="19"/>
      <c r="H318" s="9"/>
      <c r="I318" s="11"/>
      <c r="J318" s="46"/>
      <c r="K318" s="45"/>
    </row>
    <row r="319" spans="2:11" x14ac:dyDescent="0.25">
      <c r="B319" s="11"/>
      <c r="C319" s="11"/>
      <c r="E319" s="1"/>
      <c r="F319" s="23"/>
      <c r="G319" s="19"/>
      <c r="H319" s="9"/>
      <c r="I319" s="11"/>
      <c r="J319" s="46"/>
      <c r="K319" s="45"/>
    </row>
    <row r="320" spans="2:11" x14ac:dyDescent="0.25">
      <c r="B320" s="11"/>
      <c r="C320" s="11"/>
      <c r="E320" s="1"/>
      <c r="F320" s="23"/>
      <c r="G320" s="19"/>
      <c r="H320" s="9"/>
      <c r="I320" s="11"/>
      <c r="J320" s="46"/>
      <c r="K320" s="45"/>
    </row>
    <row r="321" spans="2:11" x14ac:dyDescent="0.25">
      <c r="B321" s="52"/>
      <c r="C321" s="49"/>
      <c r="E321" s="49"/>
      <c r="F321" s="22"/>
      <c r="G321" s="50"/>
      <c r="H321" s="9"/>
      <c r="I321" s="11"/>
      <c r="J321" s="46"/>
      <c r="K321" s="45"/>
    </row>
    <row r="322" spans="2:11" x14ac:dyDescent="0.25">
      <c r="B322" s="52"/>
      <c r="C322" s="49"/>
      <c r="E322" s="49"/>
      <c r="F322" s="22"/>
      <c r="G322" s="50"/>
      <c r="H322" s="9"/>
      <c r="I322" s="11"/>
      <c r="J322" s="46"/>
      <c r="K322" s="45"/>
    </row>
    <row r="323" spans="2:11" x14ac:dyDescent="0.25">
      <c r="B323" s="52"/>
      <c r="C323" s="49"/>
      <c r="E323" s="49"/>
      <c r="F323" s="22"/>
      <c r="G323" s="50"/>
      <c r="H323" s="9"/>
      <c r="I323" s="11"/>
      <c r="J323" s="46"/>
      <c r="K323" s="45"/>
    </row>
    <row r="324" spans="2:11" x14ac:dyDescent="0.25">
      <c r="B324" s="52"/>
      <c r="C324" s="49"/>
      <c r="E324" s="49"/>
      <c r="F324" s="22"/>
      <c r="G324" s="50"/>
      <c r="H324" s="9"/>
      <c r="I324" s="11"/>
      <c r="J324" s="46"/>
      <c r="K324" s="45"/>
    </row>
    <row r="325" spans="2:11" x14ac:dyDescent="0.25">
      <c r="B325" s="52"/>
      <c r="C325" s="49"/>
      <c r="E325" s="49"/>
      <c r="F325" s="22"/>
      <c r="G325" s="50"/>
      <c r="H325" s="9"/>
      <c r="I325" s="11"/>
      <c r="J325" s="46"/>
      <c r="K325" s="45"/>
    </row>
    <row r="326" spans="2:11" x14ac:dyDescent="0.25">
      <c r="B326" s="52"/>
      <c r="C326" s="49"/>
      <c r="E326" s="49"/>
      <c r="F326" s="22"/>
      <c r="G326" s="50"/>
      <c r="H326" s="9"/>
      <c r="I326" s="11"/>
      <c r="J326" s="46"/>
      <c r="K326" s="45"/>
    </row>
    <row r="327" spans="2:11" x14ac:dyDescent="0.25">
      <c r="B327" s="52"/>
      <c r="C327" s="49"/>
      <c r="E327" s="49"/>
      <c r="F327" s="22"/>
      <c r="G327" s="50"/>
      <c r="H327" s="9"/>
      <c r="I327" s="11"/>
      <c r="J327" s="46"/>
      <c r="K327" s="45"/>
    </row>
    <row r="328" spans="2:11" x14ac:dyDescent="0.25">
      <c r="B328" s="52"/>
      <c r="C328" s="49"/>
      <c r="E328" s="49"/>
      <c r="F328" s="22"/>
      <c r="G328" s="50"/>
      <c r="H328" s="9"/>
      <c r="I328" s="11"/>
      <c r="J328" s="46"/>
      <c r="K328" s="45"/>
    </row>
    <row r="329" spans="2:11" x14ac:dyDescent="0.25">
      <c r="B329" s="52"/>
      <c r="C329" s="49"/>
      <c r="E329" s="49"/>
      <c r="F329" s="22"/>
      <c r="G329" s="50"/>
      <c r="H329" s="9"/>
      <c r="I329" s="11"/>
      <c r="J329" s="46"/>
      <c r="K329" s="45"/>
    </row>
    <row r="330" spans="2:11" x14ac:dyDescent="0.25">
      <c r="B330" s="52"/>
      <c r="C330" s="49"/>
      <c r="E330" s="49"/>
      <c r="F330" s="22"/>
      <c r="G330" s="50"/>
      <c r="H330" s="9"/>
      <c r="I330" s="11"/>
      <c r="J330" s="46"/>
      <c r="K330" s="45"/>
    </row>
    <row r="331" spans="2:11" x14ac:dyDescent="0.25">
      <c r="B331" s="52"/>
      <c r="C331" s="49"/>
      <c r="E331" s="49"/>
      <c r="F331" s="22"/>
      <c r="G331" s="50"/>
      <c r="H331" s="9"/>
      <c r="I331" s="11"/>
      <c r="J331" s="46"/>
      <c r="K331" s="45"/>
    </row>
    <row r="332" spans="2:11" x14ac:dyDescent="0.25">
      <c r="B332" s="52"/>
      <c r="C332" s="49"/>
      <c r="E332" s="49"/>
      <c r="F332" s="22"/>
      <c r="G332" s="50"/>
      <c r="H332" s="9"/>
      <c r="I332" s="11"/>
      <c r="J332" s="46"/>
      <c r="K332" s="45"/>
    </row>
    <row r="333" spans="2:11" x14ac:dyDescent="0.25">
      <c r="B333" s="52"/>
      <c r="C333" s="49"/>
      <c r="E333" s="49"/>
      <c r="F333" s="22"/>
      <c r="G333" s="50"/>
      <c r="H333" s="9"/>
      <c r="I333" s="11"/>
      <c r="J333" s="46"/>
      <c r="K333" s="45"/>
    </row>
    <row r="334" spans="2:11" x14ac:dyDescent="0.25">
      <c r="B334" s="52"/>
      <c r="C334" s="49"/>
      <c r="E334" s="49"/>
      <c r="F334" s="22"/>
      <c r="G334" s="50"/>
      <c r="H334" s="9"/>
      <c r="I334" s="11"/>
      <c r="J334" s="46"/>
      <c r="K334" s="45"/>
    </row>
    <row r="335" spans="2:11" x14ac:dyDescent="0.25">
      <c r="B335" s="52"/>
      <c r="C335" s="49"/>
      <c r="E335" s="49"/>
      <c r="F335" s="22"/>
      <c r="G335" s="50"/>
      <c r="H335" s="9"/>
      <c r="I335" s="11"/>
      <c r="J335" s="46"/>
      <c r="K335" s="45"/>
    </row>
    <row r="336" spans="2:11" x14ac:dyDescent="0.25">
      <c r="B336" s="52"/>
      <c r="C336" s="49"/>
      <c r="E336" s="49"/>
      <c r="F336" s="22"/>
      <c r="G336" s="50"/>
      <c r="H336" s="9"/>
      <c r="I336" s="11"/>
      <c r="J336" s="46"/>
      <c r="K336" s="45"/>
    </row>
    <row r="337" spans="2:11" x14ac:dyDescent="0.25">
      <c r="B337" s="52"/>
      <c r="C337" s="49"/>
      <c r="E337" s="49"/>
      <c r="F337" s="22"/>
      <c r="G337" s="50"/>
      <c r="H337" s="9"/>
      <c r="I337" s="11"/>
      <c r="J337" s="46"/>
      <c r="K337" s="45"/>
    </row>
    <row r="338" spans="2:11" x14ac:dyDescent="0.25">
      <c r="B338" s="52"/>
      <c r="C338" s="49"/>
      <c r="E338" s="49"/>
      <c r="F338" s="22"/>
      <c r="G338" s="50"/>
      <c r="H338" s="9"/>
      <c r="I338" s="11"/>
      <c r="J338" s="46"/>
      <c r="K338" s="45"/>
    </row>
    <row r="339" spans="2:11" x14ac:dyDescent="0.25">
      <c r="B339" s="52"/>
      <c r="C339" s="49"/>
      <c r="E339" s="49"/>
      <c r="F339" s="22"/>
      <c r="G339" s="50"/>
      <c r="H339" s="9"/>
      <c r="I339" s="11"/>
      <c r="J339" s="46"/>
      <c r="K339" s="45"/>
    </row>
    <row r="340" spans="2:11" x14ac:dyDescent="0.25">
      <c r="B340" s="52"/>
      <c r="C340" s="49"/>
      <c r="E340" s="49"/>
      <c r="F340" s="22"/>
      <c r="G340" s="50"/>
      <c r="H340" s="9"/>
      <c r="I340" s="11"/>
      <c r="J340" s="46"/>
      <c r="K340" s="45"/>
    </row>
    <row r="341" spans="2:11" x14ac:dyDescent="0.25">
      <c r="B341" s="52"/>
      <c r="C341" s="49"/>
      <c r="E341" s="49"/>
      <c r="F341" s="22"/>
      <c r="G341" s="50"/>
      <c r="H341" s="9"/>
      <c r="I341" s="11"/>
      <c r="J341" s="46"/>
      <c r="K341" s="45"/>
    </row>
    <row r="342" spans="2:11" x14ac:dyDescent="0.25">
      <c r="B342" s="52"/>
      <c r="C342" s="49"/>
      <c r="E342" s="49"/>
      <c r="F342" s="22"/>
      <c r="G342" s="50"/>
      <c r="H342" s="9"/>
      <c r="I342" s="11"/>
      <c r="J342" s="46"/>
      <c r="K342" s="45"/>
    </row>
    <row r="343" spans="2:11" x14ac:dyDescent="0.25">
      <c r="B343" s="52"/>
      <c r="C343" s="49"/>
      <c r="E343" s="49"/>
      <c r="F343" s="22"/>
      <c r="G343" s="50"/>
      <c r="H343" s="9"/>
      <c r="I343" s="11"/>
      <c r="J343" s="46"/>
      <c r="K343" s="45"/>
    </row>
    <row r="344" spans="2:11" x14ac:dyDescent="0.25">
      <c r="B344" s="52"/>
      <c r="C344" s="49"/>
      <c r="E344" s="49"/>
      <c r="F344" s="22"/>
      <c r="G344" s="50"/>
      <c r="H344" s="9"/>
      <c r="I344" s="11"/>
      <c r="J344" s="46"/>
      <c r="K344" s="45"/>
    </row>
    <row r="345" spans="2:11" x14ac:dyDescent="0.25">
      <c r="B345" s="52"/>
      <c r="C345" s="49"/>
      <c r="E345" s="49"/>
      <c r="F345" s="22"/>
      <c r="G345" s="50"/>
      <c r="H345" s="9"/>
      <c r="I345" s="11"/>
      <c r="J345" s="46"/>
      <c r="K345" s="45"/>
    </row>
    <row r="346" spans="2:11" x14ac:dyDescent="0.25">
      <c r="B346" s="52"/>
      <c r="C346" s="49"/>
      <c r="E346" s="49"/>
      <c r="F346" s="22"/>
      <c r="G346" s="50"/>
      <c r="H346" s="9"/>
      <c r="I346" s="11"/>
      <c r="J346" s="46"/>
      <c r="K346" s="45"/>
    </row>
    <row r="347" spans="2:11" x14ac:dyDescent="0.25">
      <c r="B347" s="52"/>
      <c r="C347" s="49"/>
      <c r="E347" s="49"/>
      <c r="F347" s="22"/>
      <c r="G347" s="50"/>
      <c r="H347" s="9"/>
      <c r="I347" s="11"/>
      <c r="J347" s="46"/>
      <c r="K347" s="45"/>
    </row>
    <row r="348" spans="2:11" x14ac:dyDescent="0.25">
      <c r="B348" s="52"/>
      <c r="C348" s="49"/>
      <c r="E348" s="49"/>
      <c r="F348" s="22"/>
      <c r="G348" s="50"/>
      <c r="H348" s="9"/>
      <c r="I348" s="11"/>
      <c r="J348" s="46"/>
      <c r="K348" s="45"/>
    </row>
    <row r="349" spans="2:11" x14ac:dyDescent="0.25">
      <c r="B349" s="52"/>
      <c r="C349" s="49"/>
      <c r="E349" s="49"/>
      <c r="F349" s="22"/>
      <c r="G349" s="50"/>
      <c r="H349" s="9"/>
      <c r="I349" s="11"/>
      <c r="J349" s="46"/>
      <c r="K349" s="45"/>
    </row>
    <row r="350" spans="2:11" x14ac:dyDescent="0.25">
      <c r="B350" s="52"/>
      <c r="C350" s="49"/>
      <c r="E350" s="49"/>
      <c r="F350" s="22"/>
      <c r="G350" s="50"/>
      <c r="H350" s="9"/>
      <c r="I350" s="11"/>
      <c r="J350" s="46"/>
      <c r="K350" s="45"/>
    </row>
    <row r="351" spans="2:11" x14ac:dyDescent="0.25">
      <c r="B351" s="52"/>
      <c r="C351" s="49"/>
      <c r="E351" s="49"/>
      <c r="F351" s="22"/>
      <c r="G351" s="50"/>
      <c r="H351" s="9"/>
      <c r="I351" s="11"/>
      <c r="J351" s="46"/>
      <c r="K351" s="45"/>
    </row>
    <row r="352" spans="2:11" x14ac:dyDescent="0.25">
      <c r="B352" s="52"/>
      <c r="C352" s="49"/>
      <c r="E352" s="49"/>
      <c r="F352" s="22"/>
      <c r="G352" s="50"/>
      <c r="H352" s="9"/>
      <c r="I352" s="11"/>
      <c r="J352" s="46"/>
      <c r="K352" s="45"/>
    </row>
    <row r="353" spans="2:11" x14ac:dyDescent="0.25">
      <c r="B353" s="52"/>
      <c r="C353" s="49"/>
      <c r="E353" s="49"/>
      <c r="F353" s="22"/>
      <c r="G353" s="50"/>
      <c r="H353" s="9"/>
      <c r="I353" s="11"/>
      <c r="J353" s="46"/>
      <c r="K353" s="45"/>
    </row>
    <row r="354" spans="2:11" x14ac:dyDescent="0.25">
      <c r="B354" s="52"/>
      <c r="C354" s="49"/>
      <c r="E354" s="49"/>
      <c r="F354" s="22"/>
      <c r="G354" s="50"/>
      <c r="H354" s="9"/>
      <c r="I354" s="11"/>
      <c r="J354" s="46"/>
      <c r="K354" s="45"/>
    </row>
    <row r="355" spans="2:11" x14ac:dyDescent="0.25">
      <c r="B355" s="52"/>
      <c r="C355" s="49"/>
      <c r="E355" s="49"/>
      <c r="F355" s="22"/>
      <c r="G355" s="50"/>
      <c r="H355" s="9"/>
      <c r="I355" s="11"/>
      <c r="J355" s="46"/>
      <c r="K355" s="45"/>
    </row>
    <row r="356" spans="2:11" x14ac:dyDescent="0.25">
      <c r="B356" s="52"/>
      <c r="C356" s="49"/>
      <c r="E356" s="49"/>
      <c r="F356" s="22"/>
      <c r="G356" s="50"/>
      <c r="H356" s="9"/>
      <c r="I356" s="11"/>
      <c r="J356" s="46"/>
      <c r="K356" s="45"/>
    </row>
    <row r="357" spans="2:11" x14ac:dyDescent="0.25">
      <c r="B357" s="52"/>
      <c r="C357" s="49"/>
      <c r="E357" s="49"/>
      <c r="F357" s="22"/>
      <c r="G357" s="50"/>
      <c r="H357" s="9"/>
      <c r="I357" s="11"/>
      <c r="J357" s="46"/>
      <c r="K357" s="45"/>
    </row>
    <row r="358" spans="2:11" x14ac:dyDescent="0.25">
      <c r="B358" s="52"/>
      <c r="C358" s="49"/>
      <c r="E358" s="49"/>
      <c r="F358" s="22"/>
      <c r="G358" s="50"/>
      <c r="H358" s="9"/>
      <c r="I358" s="11"/>
      <c r="J358" s="46"/>
      <c r="K358" s="45"/>
    </row>
    <row r="359" spans="2:11" x14ac:dyDescent="0.25">
      <c r="B359" s="52"/>
      <c r="C359" s="49"/>
      <c r="E359" s="49"/>
      <c r="F359" s="22"/>
      <c r="G359" s="50"/>
      <c r="H359" s="9"/>
      <c r="I359" s="11"/>
      <c r="J359" s="46"/>
      <c r="K359" s="45"/>
    </row>
    <row r="360" spans="2:11" x14ac:dyDescent="0.25">
      <c r="B360" s="52"/>
      <c r="C360" s="49"/>
      <c r="E360" s="49"/>
      <c r="F360" s="22"/>
      <c r="G360" s="50"/>
      <c r="H360" s="9"/>
      <c r="I360" s="11"/>
      <c r="J360" s="46"/>
      <c r="K360" s="45"/>
    </row>
    <row r="361" spans="2:11" x14ac:dyDescent="0.25">
      <c r="B361" s="52"/>
      <c r="C361" s="49"/>
      <c r="E361" s="49"/>
      <c r="F361" s="22"/>
      <c r="G361" s="50"/>
      <c r="H361" s="9"/>
      <c r="I361" s="11"/>
      <c r="J361" s="46"/>
      <c r="K361" s="45"/>
    </row>
    <row r="362" spans="2:11" x14ac:dyDescent="0.25">
      <c r="B362" s="52"/>
      <c r="C362" s="49"/>
      <c r="E362" s="49"/>
      <c r="F362" s="22"/>
      <c r="G362" s="50"/>
      <c r="H362" s="9"/>
      <c r="I362" s="11"/>
      <c r="J362" s="46"/>
      <c r="K362" s="45"/>
    </row>
    <row r="363" spans="2:11" x14ac:dyDescent="0.25">
      <c r="B363" s="52"/>
      <c r="C363" s="49"/>
      <c r="E363" s="49"/>
      <c r="F363" s="22"/>
      <c r="G363" s="50"/>
      <c r="H363" s="9"/>
      <c r="I363" s="11"/>
      <c r="J363" s="46"/>
      <c r="K363" s="45"/>
    </row>
    <row r="364" spans="2:11" x14ac:dyDescent="0.25">
      <c r="B364" s="52"/>
      <c r="C364" s="49"/>
      <c r="E364" s="49"/>
      <c r="F364" s="22"/>
      <c r="G364" s="50"/>
      <c r="H364" s="9"/>
      <c r="I364" s="11"/>
      <c r="J364" s="46"/>
      <c r="K364" s="45"/>
    </row>
    <row r="365" spans="2:11" x14ac:dyDescent="0.25">
      <c r="B365" s="52"/>
      <c r="C365" s="49"/>
      <c r="E365" s="49"/>
      <c r="F365" s="22"/>
      <c r="G365" s="50"/>
      <c r="H365" s="9"/>
      <c r="I365" s="11"/>
      <c r="J365" s="46"/>
      <c r="K365" s="45"/>
    </row>
    <row r="366" spans="2:11" x14ac:dyDescent="0.25">
      <c r="B366" s="52"/>
      <c r="C366" s="49"/>
      <c r="E366" s="49"/>
      <c r="F366" s="22"/>
      <c r="G366" s="50"/>
      <c r="H366" s="9"/>
      <c r="I366" s="11"/>
      <c r="J366" s="46"/>
      <c r="K366" s="45"/>
    </row>
    <row r="367" spans="2:11" x14ac:dyDescent="0.25">
      <c r="B367" s="52"/>
      <c r="C367" s="49"/>
      <c r="E367" s="49"/>
      <c r="F367" s="22"/>
      <c r="G367" s="50"/>
      <c r="H367" s="9"/>
      <c r="I367" s="11"/>
      <c r="J367" s="46"/>
      <c r="K367" s="45"/>
    </row>
    <row r="368" spans="2:11" x14ac:dyDescent="0.25">
      <c r="B368" s="52"/>
      <c r="C368" s="49"/>
      <c r="E368" s="49"/>
      <c r="F368" s="22"/>
      <c r="G368" s="50"/>
      <c r="H368" s="9"/>
      <c r="I368" s="11"/>
      <c r="J368" s="46"/>
      <c r="K368" s="45"/>
    </row>
    <row r="369" spans="2:11" x14ac:dyDescent="0.25">
      <c r="B369" s="52"/>
      <c r="C369" s="49"/>
      <c r="E369" s="49"/>
      <c r="F369" s="22"/>
      <c r="G369" s="50"/>
      <c r="H369" s="9"/>
      <c r="I369" s="11"/>
      <c r="J369" s="46"/>
      <c r="K369" s="45"/>
    </row>
    <row r="370" spans="2:11" x14ac:dyDescent="0.25">
      <c r="B370" s="52"/>
      <c r="C370" s="49"/>
      <c r="E370" s="49"/>
      <c r="F370" s="22"/>
      <c r="G370" s="50"/>
      <c r="H370" s="9"/>
      <c r="I370" s="11"/>
      <c r="J370" s="46"/>
      <c r="K370" s="45"/>
    </row>
    <row r="371" spans="2:11" x14ac:dyDescent="0.25">
      <c r="B371" s="52"/>
      <c r="C371" s="49"/>
      <c r="E371" s="49"/>
      <c r="F371" s="22"/>
      <c r="G371" s="50"/>
      <c r="H371" s="9"/>
      <c r="I371" s="11"/>
      <c r="J371" s="46"/>
      <c r="K371" s="45"/>
    </row>
    <row r="372" spans="2:11" x14ac:dyDescent="0.25">
      <c r="B372" s="52"/>
      <c r="C372" s="49"/>
      <c r="E372" s="49"/>
      <c r="F372" s="22"/>
      <c r="G372" s="50"/>
      <c r="H372" s="9"/>
      <c r="I372" s="11"/>
      <c r="J372" s="46"/>
      <c r="K372" s="45"/>
    </row>
    <row r="373" spans="2:11" x14ac:dyDescent="0.25">
      <c r="B373" s="52"/>
      <c r="C373" s="49"/>
      <c r="E373" s="49"/>
      <c r="F373" s="22"/>
      <c r="G373" s="50"/>
      <c r="H373" s="9"/>
      <c r="I373" s="11"/>
      <c r="J373" s="46"/>
      <c r="K373" s="45"/>
    </row>
    <row r="374" spans="2:11" x14ac:dyDescent="0.25">
      <c r="B374" s="52"/>
      <c r="C374" s="49"/>
      <c r="E374" s="49"/>
      <c r="F374" s="22"/>
      <c r="G374" s="50"/>
      <c r="H374" s="9"/>
      <c r="I374" s="11"/>
      <c r="J374" s="46"/>
      <c r="K374" s="45"/>
    </row>
    <row r="375" spans="2:11" x14ac:dyDescent="0.25">
      <c r="B375" s="52"/>
      <c r="C375" s="49"/>
      <c r="E375" s="49"/>
      <c r="F375" s="22"/>
      <c r="G375" s="50"/>
      <c r="H375" s="9"/>
      <c r="I375" s="11"/>
      <c r="J375" s="46"/>
      <c r="K375" s="45"/>
    </row>
    <row r="376" spans="2:11" x14ac:dyDescent="0.25">
      <c r="B376" s="52"/>
      <c r="C376" s="49"/>
      <c r="E376" s="49"/>
      <c r="F376" s="22"/>
      <c r="G376" s="50"/>
      <c r="H376" s="9"/>
      <c r="I376" s="11"/>
      <c r="J376" s="46"/>
      <c r="K376" s="45"/>
    </row>
    <row r="377" spans="2:11" x14ac:dyDescent="0.25">
      <c r="B377" s="52"/>
      <c r="C377" s="49"/>
      <c r="E377" s="49"/>
      <c r="F377" s="22"/>
      <c r="G377" s="50"/>
      <c r="H377" s="9"/>
      <c r="I377" s="11"/>
      <c r="J377" s="46"/>
      <c r="K377" s="45"/>
    </row>
    <row r="378" spans="2:11" x14ac:dyDescent="0.25">
      <c r="B378" s="52"/>
      <c r="C378" s="49"/>
      <c r="E378" s="49"/>
      <c r="F378" s="22"/>
      <c r="G378" s="50"/>
      <c r="H378" s="9"/>
      <c r="I378" s="11"/>
      <c r="J378" s="46"/>
      <c r="K378" s="45"/>
    </row>
    <row r="379" spans="2:11" x14ac:dyDescent="0.25">
      <c r="B379" s="52"/>
      <c r="C379" s="49"/>
      <c r="E379" s="49"/>
      <c r="F379" s="22"/>
      <c r="G379" s="50"/>
      <c r="H379" s="9"/>
      <c r="I379" s="11"/>
      <c r="J379" s="46"/>
      <c r="K379" s="45"/>
    </row>
    <row r="380" spans="2:11" x14ac:dyDescent="0.25">
      <c r="B380" s="52"/>
      <c r="C380" s="49"/>
      <c r="E380" s="49"/>
      <c r="F380" s="22"/>
      <c r="G380" s="50"/>
      <c r="H380" s="9"/>
      <c r="I380" s="11"/>
      <c r="J380" s="46"/>
      <c r="K380" s="45"/>
    </row>
    <row r="381" spans="2:11" x14ac:dyDescent="0.25">
      <c r="B381" s="52"/>
      <c r="C381" s="49"/>
      <c r="E381" s="49"/>
      <c r="F381" s="22"/>
      <c r="G381" s="50"/>
      <c r="H381" s="9"/>
      <c r="I381" s="11"/>
      <c r="J381" s="46"/>
      <c r="K381" s="45"/>
    </row>
    <row r="382" spans="2:11" x14ac:dyDescent="0.25">
      <c r="B382" s="18"/>
      <c r="C382" s="13"/>
      <c r="E382" s="13"/>
      <c r="F382" s="22"/>
      <c r="G382" s="20"/>
      <c r="H382" s="9"/>
      <c r="I382" s="11"/>
      <c r="J382" s="46"/>
      <c r="K382" s="45"/>
    </row>
    <row r="383" spans="2:11" x14ac:dyDescent="0.25">
      <c r="B383" s="18"/>
      <c r="C383" s="13"/>
      <c r="E383" s="13"/>
      <c r="F383" s="22"/>
      <c r="G383" s="20"/>
      <c r="H383" s="9"/>
      <c r="I383" s="11"/>
      <c r="J383" s="46"/>
      <c r="K383" s="45"/>
    </row>
    <row r="384" spans="2:11" x14ac:dyDescent="0.25">
      <c r="B384" s="18"/>
      <c r="C384" s="13"/>
      <c r="E384" s="13"/>
      <c r="F384" s="22"/>
      <c r="G384" s="20"/>
      <c r="H384" s="9"/>
      <c r="I384" s="11"/>
      <c r="J384" s="46"/>
      <c r="K384" s="45"/>
    </row>
    <row r="385" spans="2:11" x14ac:dyDescent="0.25">
      <c r="B385" s="18"/>
      <c r="C385" s="13"/>
      <c r="E385" s="13"/>
      <c r="F385" s="22"/>
      <c r="G385" s="20"/>
      <c r="H385" s="9"/>
      <c r="I385" s="11"/>
      <c r="J385" s="46"/>
      <c r="K385" s="45"/>
    </row>
    <row r="386" spans="2:11" x14ac:dyDescent="0.25">
      <c r="B386" s="18"/>
      <c r="C386" s="13"/>
      <c r="E386" s="13"/>
      <c r="F386" s="22"/>
      <c r="G386" s="20"/>
      <c r="H386" s="9"/>
      <c r="I386" s="11"/>
      <c r="J386" s="46"/>
      <c r="K386" s="45"/>
    </row>
    <row r="387" spans="2:11" x14ac:dyDescent="0.25">
      <c r="B387" s="18"/>
      <c r="C387" s="13"/>
      <c r="E387" s="13"/>
      <c r="F387" s="22"/>
      <c r="G387" s="20"/>
      <c r="H387" s="9"/>
      <c r="I387" s="11"/>
      <c r="J387" s="46"/>
      <c r="K387" s="45"/>
    </row>
    <row r="388" spans="2:11" x14ac:dyDescent="0.25">
      <c r="B388" s="52"/>
      <c r="C388" s="49"/>
      <c r="E388" s="49"/>
      <c r="F388" s="22"/>
      <c r="G388" s="50"/>
      <c r="H388" s="9"/>
      <c r="I388" s="11"/>
      <c r="J388" s="46"/>
      <c r="K388" s="45"/>
    </row>
    <row r="389" spans="2:11" x14ac:dyDescent="0.25">
      <c r="B389" s="52"/>
      <c r="C389" s="49"/>
      <c r="E389" s="49"/>
      <c r="F389" s="22"/>
      <c r="G389" s="50"/>
      <c r="H389" s="9"/>
      <c r="I389" s="11"/>
      <c r="J389" s="46"/>
      <c r="K389" s="45"/>
    </row>
    <row r="390" spans="2:11" x14ac:dyDescent="0.25">
      <c r="B390" s="52"/>
      <c r="C390" s="49"/>
      <c r="E390" s="49"/>
      <c r="F390" s="22"/>
      <c r="G390" s="50"/>
      <c r="H390" s="9"/>
      <c r="I390" s="11"/>
      <c r="J390" s="46"/>
      <c r="K390" s="45"/>
    </row>
    <row r="391" spans="2:11" x14ac:dyDescent="0.25">
      <c r="B391" s="52"/>
      <c r="C391" s="49"/>
      <c r="E391" s="49"/>
      <c r="F391" s="22"/>
      <c r="G391" s="50"/>
      <c r="H391" s="9"/>
      <c r="I391" s="11"/>
      <c r="J391" s="46"/>
      <c r="K391" s="45"/>
    </row>
    <row r="392" spans="2:11" x14ac:dyDescent="0.25">
      <c r="B392" s="52"/>
      <c r="C392" s="49"/>
      <c r="E392" s="49"/>
      <c r="F392" s="22"/>
      <c r="G392" s="50"/>
      <c r="H392" s="9"/>
      <c r="I392" s="11"/>
      <c r="J392" s="46"/>
      <c r="K392" s="45"/>
    </row>
    <row r="393" spans="2:11" x14ac:dyDescent="0.25">
      <c r="B393" s="52"/>
      <c r="C393" s="49"/>
      <c r="E393" s="49"/>
      <c r="F393" s="22"/>
      <c r="G393" s="50"/>
      <c r="H393" s="9"/>
      <c r="I393" s="11"/>
      <c r="J393" s="46"/>
      <c r="K393" s="45"/>
    </row>
    <row r="394" spans="2:11" x14ac:dyDescent="0.25">
      <c r="B394" s="52"/>
      <c r="C394" s="49"/>
      <c r="E394" s="49"/>
      <c r="F394" s="22"/>
      <c r="G394" s="50"/>
      <c r="H394" s="9"/>
      <c r="I394" s="11"/>
      <c r="J394" s="46"/>
      <c r="K394" s="45"/>
    </row>
    <row r="395" spans="2:11" x14ac:dyDescent="0.25">
      <c r="B395" s="52"/>
      <c r="C395" s="49"/>
      <c r="E395" s="49"/>
      <c r="F395" s="22"/>
      <c r="G395" s="50"/>
      <c r="H395" s="9"/>
      <c r="I395" s="11"/>
      <c r="J395" s="46"/>
      <c r="K395" s="45"/>
    </row>
    <row r="396" spans="2:11" x14ac:dyDescent="0.25">
      <c r="B396" s="52"/>
      <c r="C396" s="49"/>
      <c r="E396" s="49"/>
      <c r="F396" s="22"/>
      <c r="G396" s="50"/>
      <c r="H396" s="9"/>
      <c r="I396" s="11"/>
      <c r="J396" s="46"/>
      <c r="K396" s="45"/>
    </row>
    <row r="397" spans="2:11" x14ac:dyDescent="0.25">
      <c r="B397" s="52"/>
      <c r="C397" s="49"/>
      <c r="E397" s="49"/>
      <c r="F397" s="22"/>
      <c r="G397" s="50"/>
      <c r="H397" s="9"/>
      <c r="I397" s="11"/>
      <c r="J397" s="46"/>
      <c r="K397" s="45"/>
    </row>
    <row r="398" spans="2:11" x14ac:dyDescent="0.25">
      <c r="B398" s="52"/>
      <c r="C398" s="49"/>
      <c r="E398" s="49"/>
      <c r="F398" s="22"/>
      <c r="G398" s="50"/>
      <c r="H398" s="9"/>
      <c r="I398" s="11"/>
      <c r="J398" s="46"/>
      <c r="K398" s="45"/>
    </row>
    <row r="399" spans="2:11" x14ac:dyDescent="0.25">
      <c r="B399" s="52"/>
      <c r="C399" s="49"/>
      <c r="E399" s="49"/>
      <c r="F399" s="22"/>
      <c r="G399" s="50"/>
      <c r="H399" s="9"/>
      <c r="I399" s="11"/>
      <c r="J399" s="46"/>
      <c r="K399" s="45"/>
    </row>
    <row r="400" spans="2:11" x14ac:dyDescent="0.25">
      <c r="B400" s="52"/>
      <c r="C400" s="49"/>
      <c r="E400" s="49"/>
      <c r="F400" s="22"/>
      <c r="G400" s="50"/>
      <c r="H400" s="9"/>
      <c r="I400" s="11"/>
      <c r="J400" s="46"/>
      <c r="K400" s="45"/>
    </row>
    <row r="401" spans="2:11" x14ac:dyDescent="0.25">
      <c r="B401" s="52"/>
      <c r="C401" s="49"/>
      <c r="E401" s="49"/>
      <c r="F401" s="22"/>
      <c r="G401" s="50"/>
      <c r="H401" s="9"/>
      <c r="I401" s="11"/>
      <c r="J401" s="46"/>
      <c r="K401" s="45"/>
    </row>
    <row r="402" spans="2:11" x14ac:dyDescent="0.25">
      <c r="B402" s="52"/>
      <c r="C402" s="49"/>
      <c r="E402" s="49"/>
      <c r="F402" s="22"/>
      <c r="G402" s="50"/>
      <c r="H402" s="9"/>
      <c r="I402" s="11"/>
      <c r="J402" s="46"/>
      <c r="K402" s="45"/>
    </row>
    <row r="403" spans="2:11" x14ac:dyDescent="0.25">
      <c r="B403" s="52"/>
      <c r="C403" s="49"/>
      <c r="E403" s="49"/>
      <c r="F403" s="22"/>
      <c r="G403" s="50"/>
      <c r="H403" s="9"/>
      <c r="I403" s="11"/>
      <c r="J403" s="46"/>
      <c r="K403" s="45"/>
    </row>
    <row r="404" spans="2:11" x14ac:dyDescent="0.25">
      <c r="B404" s="52"/>
      <c r="C404" s="49"/>
      <c r="E404" s="49"/>
      <c r="F404" s="22"/>
      <c r="G404" s="50"/>
      <c r="H404" s="9"/>
      <c r="I404" s="11"/>
      <c r="J404" s="46"/>
      <c r="K404" s="45"/>
    </row>
    <row r="405" spans="2:11" x14ac:dyDescent="0.25">
      <c r="B405" s="52"/>
      <c r="C405" s="49"/>
      <c r="E405" s="49"/>
      <c r="F405" s="22"/>
      <c r="G405" s="50"/>
      <c r="H405" s="9"/>
      <c r="I405" s="11"/>
      <c r="J405" s="46"/>
      <c r="K405" s="45"/>
    </row>
    <row r="406" spans="2:11" x14ac:dyDescent="0.25">
      <c r="B406" s="52"/>
      <c r="C406" s="49"/>
      <c r="E406" s="49"/>
      <c r="F406" s="22"/>
      <c r="G406" s="50"/>
      <c r="H406" s="9"/>
      <c r="I406" s="11"/>
      <c r="J406" s="46"/>
      <c r="K406" s="45"/>
    </row>
    <row r="407" spans="2:11" x14ac:dyDescent="0.25">
      <c r="B407" s="52"/>
      <c r="C407" s="49"/>
      <c r="E407" s="49"/>
      <c r="F407" s="22"/>
      <c r="G407" s="50"/>
      <c r="H407" s="9"/>
      <c r="I407" s="11"/>
      <c r="J407" s="46"/>
      <c r="K407" s="45"/>
    </row>
    <row r="408" spans="2:11" x14ac:dyDescent="0.25">
      <c r="B408" s="52"/>
      <c r="C408" s="49"/>
      <c r="E408" s="49"/>
      <c r="F408" s="22"/>
      <c r="G408" s="50"/>
      <c r="H408" s="9"/>
      <c r="I408" s="11"/>
      <c r="J408" s="46"/>
      <c r="K408" s="45"/>
    </row>
    <row r="409" spans="2:11" x14ac:dyDescent="0.25">
      <c r="B409" s="52"/>
      <c r="C409" s="49"/>
      <c r="E409" s="49"/>
      <c r="F409" s="22"/>
      <c r="G409" s="50"/>
      <c r="H409" s="9"/>
      <c r="I409" s="11"/>
      <c r="J409" s="46"/>
      <c r="K409" s="45"/>
    </row>
    <row r="410" spans="2:11" x14ac:dyDescent="0.25">
      <c r="B410" s="52"/>
      <c r="C410" s="49"/>
      <c r="E410" s="49"/>
      <c r="F410" s="22"/>
      <c r="G410" s="50"/>
      <c r="H410" s="9"/>
      <c r="I410" s="11"/>
      <c r="J410" s="46"/>
      <c r="K410" s="45"/>
    </row>
    <row r="411" spans="2:11" x14ac:dyDescent="0.25">
      <c r="B411" s="52"/>
      <c r="C411" s="49"/>
      <c r="E411" s="49"/>
      <c r="F411" s="22"/>
      <c r="G411" s="50"/>
      <c r="H411" s="9"/>
      <c r="I411" s="11"/>
      <c r="J411" s="46"/>
      <c r="K411" s="45"/>
    </row>
    <row r="412" spans="2:11" x14ac:dyDescent="0.25">
      <c r="B412" s="52"/>
      <c r="C412" s="49"/>
      <c r="E412" s="49"/>
      <c r="F412" s="22"/>
      <c r="G412" s="50"/>
      <c r="H412" s="9"/>
      <c r="I412" s="11"/>
      <c r="J412" s="46"/>
      <c r="K412" s="45"/>
    </row>
    <row r="413" spans="2:11" x14ac:dyDescent="0.25">
      <c r="B413" s="52"/>
      <c r="C413" s="49"/>
      <c r="E413" s="49"/>
      <c r="F413" s="22"/>
      <c r="G413" s="50"/>
      <c r="H413" s="9"/>
      <c r="I413" s="11"/>
      <c r="J413" s="46"/>
      <c r="K413" s="45"/>
    </row>
    <row r="414" spans="2:11" x14ac:dyDescent="0.25">
      <c r="B414" s="52"/>
      <c r="C414" s="49"/>
      <c r="E414" s="49"/>
      <c r="F414" s="22"/>
      <c r="G414" s="50"/>
      <c r="H414" s="9"/>
      <c r="I414" s="11"/>
      <c r="J414" s="46"/>
      <c r="K414" s="45"/>
    </row>
    <row r="415" spans="2:11" x14ac:dyDescent="0.25">
      <c r="B415" s="52"/>
      <c r="C415" s="49"/>
      <c r="E415" s="49"/>
      <c r="F415" s="22"/>
      <c r="G415" s="50"/>
      <c r="H415" s="9"/>
      <c r="I415" s="11"/>
      <c r="J415" s="46"/>
      <c r="K415" s="45"/>
    </row>
    <row r="416" spans="2:11" x14ac:dyDescent="0.25">
      <c r="B416" s="52"/>
      <c r="C416" s="49"/>
      <c r="E416" s="49"/>
      <c r="F416" s="22"/>
      <c r="G416" s="50"/>
      <c r="H416" s="9"/>
      <c r="I416" s="11"/>
      <c r="J416" s="46"/>
      <c r="K416" s="45"/>
    </row>
    <row r="417" spans="2:11" x14ac:dyDescent="0.25">
      <c r="B417" s="52"/>
      <c r="C417" s="49"/>
      <c r="E417" s="49"/>
      <c r="F417" s="22"/>
      <c r="G417" s="50"/>
      <c r="H417" s="9"/>
      <c r="I417" s="11"/>
      <c r="J417" s="46"/>
      <c r="K417" s="45"/>
    </row>
    <row r="418" spans="2:11" x14ac:dyDescent="0.25">
      <c r="B418" s="52"/>
      <c r="C418" s="49"/>
      <c r="E418" s="49"/>
      <c r="F418" s="22"/>
      <c r="G418" s="50"/>
      <c r="H418" s="9"/>
      <c r="I418" s="11"/>
      <c r="J418" s="46"/>
      <c r="K418" s="45"/>
    </row>
    <row r="419" spans="2:11" x14ac:dyDescent="0.25">
      <c r="B419" s="52"/>
      <c r="C419" s="49"/>
      <c r="E419" s="49"/>
      <c r="F419" s="22"/>
      <c r="G419" s="50"/>
      <c r="H419" s="9"/>
      <c r="I419" s="11"/>
      <c r="J419" s="46"/>
      <c r="K419" s="45"/>
    </row>
    <row r="420" spans="2:11" x14ac:dyDescent="0.25">
      <c r="B420" s="52"/>
      <c r="C420" s="49"/>
      <c r="E420" s="49"/>
      <c r="F420" s="22"/>
      <c r="G420" s="50"/>
      <c r="H420" s="9"/>
      <c r="I420" s="11"/>
      <c r="J420" s="46"/>
      <c r="K420" s="45"/>
    </row>
    <row r="421" spans="2:11" x14ac:dyDescent="0.25">
      <c r="B421" s="52"/>
      <c r="C421" s="49"/>
      <c r="E421" s="49"/>
      <c r="F421" s="22"/>
      <c r="G421" s="50"/>
      <c r="H421" s="9"/>
      <c r="I421" s="11"/>
      <c r="J421" s="46"/>
      <c r="K421" s="45"/>
    </row>
    <row r="422" spans="2:11" x14ac:dyDescent="0.25">
      <c r="B422" s="52"/>
      <c r="C422" s="49"/>
      <c r="E422" s="49"/>
      <c r="F422" s="22"/>
      <c r="G422" s="50"/>
      <c r="H422" s="9"/>
      <c r="I422" s="11"/>
      <c r="J422" s="46"/>
      <c r="K422" s="45"/>
    </row>
    <row r="423" spans="2:11" x14ac:dyDescent="0.25">
      <c r="B423" s="52"/>
      <c r="C423" s="49"/>
      <c r="E423" s="49"/>
      <c r="F423" s="22"/>
      <c r="G423" s="50"/>
      <c r="H423" s="9"/>
      <c r="I423" s="11"/>
      <c r="J423" s="46"/>
      <c r="K423" s="45"/>
    </row>
    <row r="424" spans="2:11" x14ac:dyDescent="0.25">
      <c r="B424" s="52"/>
      <c r="C424" s="49"/>
      <c r="E424" s="49"/>
      <c r="F424" s="22"/>
      <c r="G424" s="50"/>
      <c r="H424" s="9"/>
      <c r="I424" s="11"/>
      <c r="J424" s="46"/>
      <c r="K424" s="45"/>
    </row>
    <row r="425" spans="2:11" x14ac:dyDescent="0.25">
      <c r="B425" s="52"/>
      <c r="C425" s="49"/>
      <c r="E425" s="49"/>
      <c r="F425" s="22"/>
      <c r="G425" s="50"/>
      <c r="H425" s="9"/>
      <c r="I425" s="11"/>
      <c r="J425" s="46"/>
      <c r="K425" s="45"/>
    </row>
    <row r="426" spans="2:11" x14ac:dyDescent="0.25">
      <c r="B426" s="52"/>
      <c r="C426" s="49"/>
      <c r="E426" s="49"/>
      <c r="F426" s="22"/>
      <c r="G426" s="50"/>
      <c r="H426" s="9"/>
      <c r="I426" s="11"/>
      <c r="J426" s="46"/>
      <c r="K426" s="45"/>
    </row>
    <row r="427" spans="2:11" x14ac:dyDescent="0.25">
      <c r="B427" s="52"/>
      <c r="C427" s="49"/>
      <c r="E427" s="49"/>
      <c r="F427" s="22"/>
      <c r="G427" s="50"/>
      <c r="H427" s="9"/>
      <c r="I427" s="11"/>
      <c r="J427" s="46"/>
      <c r="K427" s="45"/>
    </row>
    <row r="428" spans="2:11" x14ac:dyDescent="0.25">
      <c r="B428" s="52"/>
      <c r="C428" s="49"/>
      <c r="E428" s="49"/>
      <c r="F428" s="22"/>
      <c r="G428" s="50"/>
      <c r="H428" s="9"/>
      <c r="I428" s="11"/>
      <c r="J428" s="46"/>
      <c r="K428" s="45"/>
    </row>
    <row r="429" spans="2:11" x14ac:dyDescent="0.25">
      <c r="B429" s="52"/>
      <c r="C429" s="49"/>
      <c r="E429" s="49"/>
      <c r="F429" s="22"/>
      <c r="G429" s="50"/>
      <c r="H429" s="9"/>
      <c r="I429" s="11"/>
      <c r="J429" s="46"/>
      <c r="K429" s="45"/>
    </row>
    <row r="430" spans="2:11" x14ac:dyDescent="0.25">
      <c r="B430" s="52"/>
      <c r="C430" s="49"/>
      <c r="E430" s="49"/>
      <c r="F430" s="22"/>
      <c r="G430" s="50"/>
      <c r="H430" s="9"/>
      <c r="I430" s="11"/>
      <c r="J430" s="46"/>
      <c r="K430" s="45"/>
    </row>
    <row r="431" spans="2:11" x14ac:dyDescent="0.25">
      <c r="B431" s="52"/>
      <c r="C431" s="49"/>
      <c r="E431" s="49"/>
      <c r="F431" s="22"/>
      <c r="G431" s="50"/>
      <c r="H431" s="9"/>
      <c r="I431" s="11"/>
      <c r="J431" s="46"/>
      <c r="K431" s="45"/>
    </row>
    <row r="432" spans="2:11" x14ac:dyDescent="0.25">
      <c r="B432" s="52"/>
      <c r="C432" s="49"/>
      <c r="E432" s="49"/>
      <c r="F432" s="22"/>
      <c r="G432" s="50"/>
      <c r="H432" s="9"/>
      <c r="I432" s="11"/>
      <c r="J432" s="46"/>
      <c r="K432" s="45"/>
    </row>
    <row r="433" spans="2:11" x14ac:dyDescent="0.25">
      <c r="B433" s="52"/>
      <c r="C433" s="49"/>
      <c r="E433" s="49"/>
      <c r="F433" s="22"/>
      <c r="G433" s="50"/>
      <c r="H433" s="9"/>
      <c r="I433" s="11"/>
      <c r="J433" s="46"/>
      <c r="K433" s="45"/>
    </row>
    <row r="434" spans="2:11" x14ac:dyDescent="0.25">
      <c r="B434" s="52"/>
      <c r="C434" s="49"/>
      <c r="E434" s="49"/>
      <c r="F434" s="22"/>
      <c r="G434" s="50"/>
      <c r="H434" s="9"/>
      <c r="I434" s="11"/>
      <c r="J434" s="46"/>
      <c r="K434" s="45"/>
    </row>
    <row r="435" spans="2:11" x14ac:dyDescent="0.25">
      <c r="B435" s="52"/>
      <c r="C435" s="49"/>
      <c r="E435" s="49"/>
      <c r="F435" s="22"/>
      <c r="G435" s="50"/>
      <c r="H435" s="9"/>
      <c r="I435" s="11"/>
      <c r="J435" s="46"/>
      <c r="K435" s="45"/>
    </row>
    <row r="436" spans="2:11" x14ac:dyDescent="0.25">
      <c r="B436" s="52"/>
      <c r="C436" s="49"/>
      <c r="E436" s="49"/>
      <c r="F436" s="22"/>
      <c r="G436" s="50"/>
      <c r="H436" s="9"/>
      <c r="I436" s="11"/>
      <c r="J436" s="46"/>
      <c r="K436" s="45"/>
    </row>
    <row r="437" spans="2:11" x14ac:dyDescent="0.25">
      <c r="B437" s="52"/>
      <c r="C437" s="49"/>
      <c r="E437" s="49"/>
      <c r="F437" s="22"/>
      <c r="G437" s="50"/>
      <c r="H437" s="9"/>
      <c r="I437" s="11"/>
      <c r="J437" s="46"/>
      <c r="K437" s="45"/>
    </row>
    <row r="438" spans="2:11" x14ac:dyDescent="0.25">
      <c r="B438" s="52"/>
      <c r="C438" s="49"/>
      <c r="E438" s="49"/>
      <c r="F438" s="22"/>
      <c r="G438" s="50"/>
      <c r="H438" s="9"/>
      <c r="I438" s="11"/>
      <c r="J438" s="46"/>
      <c r="K438" s="45"/>
    </row>
    <row r="439" spans="2:11" x14ac:dyDescent="0.25">
      <c r="B439" s="52"/>
      <c r="C439" s="49"/>
      <c r="E439" s="49"/>
      <c r="F439" s="22"/>
      <c r="G439" s="50"/>
      <c r="H439" s="9"/>
      <c r="I439" s="11"/>
      <c r="J439" s="46"/>
      <c r="K439" s="45"/>
    </row>
    <row r="440" spans="2:11" x14ac:dyDescent="0.25">
      <c r="B440" s="52"/>
      <c r="C440" s="49"/>
      <c r="E440" s="49"/>
      <c r="F440" s="22"/>
      <c r="G440" s="50"/>
      <c r="H440" s="9"/>
      <c r="I440" s="11"/>
      <c r="J440" s="46"/>
      <c r="K440" s="45"/>
    </row>
    <row r="441" spans="2:11" x14ac:dyDescent="0.25">
      <c r="B441" s="52"/>
      <c r="C441" s="49"/>
      <c r="E441" s="49"/>
      <c r="F441" s="22"/>
      <c r="G441" s="50"/>
      <c r="H441" s="9"/>
      <c r="I441" s="11"/>
      <c r="J441" s="46"/>
      <c r="K441" s="45"/>
    </row>
    <row r="442" spans="2:11" x14ac:dyDescent="0.25">
      <c r="B442" s="52"/>
      <c r="C442" s="49"/>
      <c r="E442" s="49"/>
      <c r="F442" s="22"/>
      <c r="G442" s="50"/>
      <c r="H442" s="9"/>
      <c r="I442" s="11"/>
      <c r="J442" s="46"/>
      <c r="K442" s="45"/>
    </row>
    <row r="443" spans="2:11" x14ac:dyDescent="0.25">
      <c r="B443" s="52"/>
      <c r="C443" s="49"/>
      <c r="E443" s="49"/>
      <c r="F443" s="22"/>
      <c r="G443" s="50"/>
      <c r="H443" s="9"/>
      <c r="I443" s="11"/>
      <c r="J443" s="46"/>
      <c r="K443" s="45"/>
    </row>
    <row r="444" spans="2:11" x14ac:dyDescent="0.25">
      <c r="B444" s="52"/>
      <c r="C444" s="49"/>
      <c r="E444" s="49"/>
      <c r="F444" s="22"/>
      <c r="G444" s="50"/>
      <c r="H444" s="9"/>
      <c r="I444" s="11"/>
      <c r="J444" s="46"/>
      <c r="K444" s="45"/>
    </row>
    <row r="445" spans="2:11" x14ac:dyDescent="0.25">
      <c r="B445" s="52"/>
      <c r="C445" s="49"/>
      <c r="E445" s="49"/>
      <c r="F445" s="22"/>
      <c r="G445" s="50"/>
      <c r="H445" s="9"/>
      <c r="I445" s="11"/>
      <c r="J445" s="46"/>
      <c r="K445" s="45"/>
    </row>
    <row r="446" spans="2:11" x14ac:dyDescent="0.25">
      <c r="B446" s="52"/>
      <c r="C446" s="49"/>
      <c r="E446" s="49"/>
      <c r="F446" s="22"/>
      <c r="G446" s="50"/>
      <c r="H446" s="9"/>
      <c r="I446" s="11"/>
      <c r="J446" s="46"/>
      <c r="K446" s="45"/>
    </row>
    <row r="447" spans="2:11" x14ac:dyDescent="0.25">
      <c r="B447" s="52"/>
      <c r="C447" s="49"/>
      <c r="E447" s="49"/>
      <c r="F447" s="22"/>
      <c r="G447" s="50"/>
      <c r="H447" s="9"/>
      <c r="I447" s="11"/>
      <c r="J447" s="46"/>
      <c r="K447" s="45"/>
    </row>
    <row r="448" spans="2:11" x14ac:dyDescent="0.25">
      <c r="B448" s="52"/>
      <c r="C448" s="49"/>
      <c r="E448" s="49"/>
      <c r="F448" s="22"/>
      <c r="G448" s="50"/>
      <c r="H448" s="9"/>
      <c r="I448" s="11"/>
      <c r="J448" s="46"/>
      <c r="K448" s="45"/>
    </row>
    <row r="449" spans="2:11" x14ac:dyDescent="0.25">
      <c r="B449" s="52"/>
      <c r="C449" s="49"/>
      <c r="E449" s="49"/>
      <c r="F449" s="22"/>
      <c r="G449" s="50"/>
      <c r="H449" s="9"/>
      <c r="I449" s="11"/>
      <c r="J449" s="46"/>
      <c r="K449" s="45"/>
    </row>
    <row r="450" spans="2:11" x14ac:dyDescent="0.25">
      <c r="B450" s="52"/>
      <c r="C450" s="49"/>
      <c r="E450" s="49"/>
      <c r="F450" s="22"/>
      <c r="G450" s="50"/>
      <c r="H450" s="9"/>
      <c r="I450" s="11"/>
      <c r="J450" s="46"/>
      <c r="K450" s="45"/>
    </row>
    <row r="451" spans="2:11" x14ac:dyDescent="0.25">
      <c r="B451" s="52"/>
      <c r="C451" s="49"/>
      <c r="E451" s="49"/>
      <c r="F451" s="22"/>
      <c r="G451" s="50"/>
      <c r="H451" s="9"/>
      <c r="I451" s="11"/>
      <c r="J451" s="46"/>
      <c r="K451" s="45"/>
    </row>
    <row r="452" spans="2:11" x14ac:dyDescent="0.25">
      <c r="B452" s="52"/>
      <c r="C452" s="49"/>
      <c r="E452" s="49"/>
      <c r="F452" s="22"/>
      <c r="G452" s="50"/>
      <c r="H452" s="9"/>
      <c r="I452" s="11"/>
      <c r="J452" s="46"/>
      <c r="K452" s="45"/>
    </row>
    <row r="453" spans="2:11" x14ac:dyDescent="0.25">
      <c r="B453" s="52"/>
      <c r="C453" s="49"/>
      <c r="E453" s="49"/>
      <c r="F453" s="22"/>
      <c r="G453" s="50"/>
      <c r="H453" s="9"/>
      <c r="I453" s="11"/>
      <c r="J453" s="46"/>
      <c r="K453" s="45"/>
    </row>
    <row r="454" spans="2:11" x14ac:dyDescent="0.25">
      <c r="B454" s="52"/>
      <c r="C454" s="49"/>
      <c r="E454" s="49"/>
      <c r="F454" s="22"/>
      <c r="G454" s="50"/>
      <c r="H454" s="9"/>
      <c r="I454" s="11"/>
      <c r="J454" s="46"/>
      <c r="K454" s="45"/>
    </row>
    <row r="455" spans="2:11" x14ac:dyDescent="0.25">
      <c r="B455" s="52"/>
      <c r="C455" s="49"/>
      <c r="E455" s="49"/>
      <c r="F455" s="22"/>
      <c r="G455" s="50"/>
      <c r="H455" s="9"/>
      <c r="I455" s="11"/>
      <c r="J455" s="46"/>
      <c r="K455" s="45"/>
    </row>
    <row r="456" spans="2:11" x14ac:dyDescent="0.25">
      <c r="B456" s="52"/>
      <c r="C456" s="49"/>
      <c r="E456" s="49"/>
      <c r="F456" s="22"/>
      <c r="G456" s="50"/>
      <c r="H456" s="9"/>
      <c r="I456" s="11"/>
      <c r="J456" s="46"/>
      <c r="K456" s="45"/>
    </row>
    <row r="457" spans="2:11" x14ac:dyDescent="0.25">
      <c r="B457" s="52"/>
      <c r="C457" s="49"/>
      <c r="E457" s="49"/>
      <c r="F457" s="22"/>
      <c r="G457" s="50"/>
      <c r="H457" s="9"/>
      <c r="I457" s="11"/>
      <c r="J457" s="46"/>
      <c r="K457" s="45"/>
    </row>
    <row r="458" spans="2:11" x14ac:dyDescent="0.25">
      <c r="B458" s="52"/>
      <c r="C458" s="49"/>
      <c r="E458" s="49"/>
      <c r="F458" s="22"/>
      <c r="G458" s="50"/>
      <c r="H458" s="9"/>
      <c r="I458" s="11"/>
      <c r="J458" s="46"/>
      <c r="K458" s="45"/>
    </row>
    <row r="459" spans="2:11" x14ac:dyDescent="0.25">
      <c r="B459" s="52"/>
      <c r="C459" s="49"/>
      <c r="E459" s="49"/>
      <c r="F459" s="22"/>
      <c r="G459" s="50"/>
      <c r="H459" s="9"/>
      <c r="I459" s="11"/>
      <c r="J459" s="46"/>
      <c r="K459" s="45"/>
    </row>
    <row r="460" spans="2:11" x14ac:dyDescent="0.25">
      <c r="B460" s="52"/>
      <c r="C460" s="49"/>
      <c r="E460" s="49"/>
      <c r="F460" s="22"/>
      <c r="G460" s="50"/>
      <c r="H460" s="9"/>
      <c r="I460" s="11"/>
      <c r="J460" s="46"/>
      <c r="K460" s="45"/>
    </row>
    <row r="461" spans="2:11" x14ac:dyDescent="0.25">
      <c r="B461" s="52"/>
      <c r="C461" s="49"/>
      <c r="E461" s="49"/>
      <c r="F461" s="22"/>
      <c r="G461" s="50"/>
      <c r="H461" s="9"/>
      <c r="I461" s="11"/>
      <c r="J461" s="46"/>
      <c r="K461" s="45"/>
    </row>
    <row r="462" spans="2:11" x14ac:dyDescent="0.25">
      <c r="B462" s="52"/>
      <c r="C462" s="49"/>
      <c r="E462" s="49"/>
      <c r="F462" s="22"/>
      <c r="G462" s="50"/>
      <c r="H462" s="9"/>
      <c r="I462" s="11"/>
      <c r="J462" s="46"/>
      <c r="K462" s="45"/>
    </row>
    <row r="463" spans="2:11" x14ac:dyDescent="0.25">
      <c r="B463" s="52"/>
      <c r="C463" s="49"/>
      <c r="E463" s="49"/>
      <c r="F463" s="22"/>
      <c r="G463" s="50"/>
      <c r="H463" s="9"/>
      <c r="I463" s="11"/>
      <c r="J463" s="46"/>
      <c r="K463" s="45"/>
    </row>
    <row r="464" spans="2:11" x14ac:dyDescent="0.25">
      <c r="B464" s="52"/>
      <c r="C464" s="49"/>
      <c r="E464" s="49"/>
      <c r="F464" s="22"/>
      <c r="G464" s="50"/>
      <c r="H464" s="9"/>
      <c r="I464" s="11"/>
      <c r="J464" s="46"/>
      <c r="K464" s="45"/>
    </row>
    <row r="465" spans="2:11" x14ac:dyDescent="0.25">
      <c r="B465" s="52"/>
      <c r="C465" s="49"/>
      <c r="E465" s="49"/>
      <c r="F465" s="22"/>
      <c r="G465" s="50"/>
      <c r="H465" s="9"/>
      <c r="I465" s="11"/>
      <c r="J465" s="46"/>
      <c r="K465" s="45"/>
    </row>
    <row r="466" spans="2:11" x14ac:dyDescent="0.25">
      <c r="B466" s="52"/>
      <c r="C466" s="49"/>
      <c r="E466" s="49"/>
      <c r="F466" s="22"/>
      <c r="G466" s="50"/>
      <c r="H466" s="9"/>
      <c r="I466" s="11"/>
      <c r="J466" s="46"/>
      <c r="K466" s="45"/>
    </row>
    <row r="467" spans="2:11" x14ac:dyDescent="0.25">
      <c r="B467" s="52"/>
      <c r="C467" s="49"/>
      <c r="E467" s="49"/>
      <c r="F467" s="22"/>
      <c r="G467" s="50"/>
      <c r="H467" s="9"/>
      <c r="I467" s="11"/>
      <c r="J467" s="46"/>
      <c r="K467" s="45"/>
    </row>
    <row r="468" spans="2:11" x14ac:dyDescent="0.25">
      <c r="B468" s="52"/>
      <c r="C468" s="49"/>
      <c r="E468" s="49"/>
      <c r="F468" s="22"/>
      <c r="G468" s="50"/>
      <c r="H468" s="9"/>
      <c r="I468" s="11"/>
      <c r="J468" s="46"/>
      <c r="K468" s="45"/>
    </row>
    <row r="469" spans="2:11" x14ac:dyDescent="0.25">
      <c r="B469" s="52"/>
      <c r="C469" s="49"/>
      <c r="E469" s="49"/>
      <c r="F469" s="22"/>
      <c r="G469" s="50"/>
      <c r="H469" s="9"/>
      <c r="I469" s="11"/>
      <c r="J469" s="46"/>
      <c r="K469" s="45"/>
    </row>
    <row r="470" spans="2:11" x14ac:dyDescent="0.25">
      <c r="B470" s="52"/>
      <c r="C470" s="49"/>
      <c r="E470" s="49"/>
      <c r="F470" s="22"/>
      <c r="G470" s="50"/>
      <c r="H470" s="9"/>
      <c r="I470" s="11"/>
      <c r="J470" s="46"/>
      <c r="K470" s="45"/>
    </row>
    <row r="471" spans="2:11" x14ac:dyDescent="0.25">
      <c r="B471" s="52"/>
      <c r="C471" s="49"/>
      <c r="E471" s="49"/>
      <c r="F471" s="22"/>
      <c r="G471" s="50"/>
      <c r="H471" s="9"/>
      <c r="I471" s="11"/>
      <c r="J471" s="46"/>
      <c r="K471" s="45"/>
    </row>
    <row r="472" spans="2:11" x14ac:dyDescent="0.25">
      <c r="B472" s="52"/>
      <c r="C472" s="49"/>
      <c r="E472" s="49"/>
      <c r="F472" s="22"/>
      <c r="G472" s="50"/>
      <c r="H472" s="9"/>
      <c r="I472" s="11"/>
      <c r="J472" s="46"/>
      <c r="K472" s="45"/>
    </row>
    <row r="473" spans="2:11" x14ac:dyDescent="0.25">
      <c r="B473" s="52"/>
      <c r="C473" s="49"/>
      <c r="E473" s="49"/>
      <c r="F473" s="22"/>
      <c r="G473" s="50"/>
      <c r="H473" s="9"/>
      <c r="I473" s="11"/>
      <c r="J473" s="46"/>
      <c r="K473" s="45"/>
    </row>
    <row r="474" spans="2:11" x14ac:dyDescent="0.25">
      <c r="B474" s="52"/>
      <c r="C474" s="49"/>
      <c r="E474" s="49"/>
      <c r="F474" s="22"/>
      <c r="G474" s="50"/>
      <c r="H474" s="9"/>
      <c r="I474" s="11"/>
      <c r="J474" s="46"/>
      <c r="K474" s="45"/>
    </row>
    <row r="475" spans="2:11" x14ac:dyDescent="0.25">
      <c r="B475" s="52"/>
      <c r="C475" s="49"/>
      <c r="E475" s="49"/>
      <c r="F475" s="22"/>
      <c r="G475" s="50"/>
      <c r="H475" s="9"/>
      <c r="I475" s="11"/>
      <c r="J475" s="46"/>
      <c r="K475" s="45"/>
    </row>
    <row r="476" spans="2:11" x14ac:dyDescent="0.25">
      <c r="B476" s="52"/>
      <c r="C476" s="49"/>
      <c r="E476" s="49"/>
      <c r="F476" s="22"/>
      <c r="G476" s="50"/>
      <c r="H476" s="9"/>
      <c r="I476" s="11"/>
      <c r="J476" s="46"/>
      <c r="K476" s="45"/>
    </row>
    <row r="477" spans="2:11" x14ac:dyDescent="0.25">
      <c r="B477" s="52"/>
      <c r="C477" s="49"/>
      <c r="E477" s="49"/>
      <c r="F477" s="22"/>
      <c r="G477" s="50"/>
      <c r="H477" s="9"/>
      <c r="I477" s="11"/>
      <c r="J477" s="46"/>
      <c r="K477" s="45"/>
    </row>
    <row r="478" spans="2:11" x14ac:dyDescent="0.25">
      <c r="B478" s="52"/>
      <c r="C478" s="49"/>
      <c r="E478" s="49"/>
      <c r="F478" s="22"/>
      <c r="G478" s="50"/>
      <c r="H478" s="9"/>
      <c r="I478" s="11"/>
      <c r="J478" s="46"/>
      <c r="K478" s="45"/>
    </row>
    <row r="479" spans="2:11" x14ac:dyDescent="0.25">
      <c r="B479" s="52"/>
      <c r="C479" s="49"/>
      <c r="E479" s="49"/>
      <c r="F479" s="22"/>
      <c r="G479" s="50"/>
      <c r="H479" s="9"/>
      <c r="I479" s="45"/>
      <c r="J479" s="55"/>
      <c r="K479" s="46"/>
    </row>
    <row r="480" spans="2:11" x14ac:dyDescent="0.25">
      <c r="B480" s="52"/>
      <c r="C480" s="49"/>
      <c r="E480" s="49"/>
      <c r="F480" s="22"/>
      <c r="G480" s="50"/>
      <c r="H480" s="9"/>
      <c r="I480" s="7"/>
      <c r="J480" s="55"/>
      <c r="K480" s="7"/>
    </row>
    <row r="481" spans="2:11" x14ac:dyDescent="0.25">
      <c r="B481" s="52"/>
      <c r="C481" s="49"/>
      <c r="E481" s="49"/>
      <c r="F481" s="22"/>
      <c r="G481" s="50"/>
      <c r="H481" s="9"/>
      <c r="I481" s="7"/>
      <c r="J481" s="55"/>
      <c r="K481" s="7"/>
    </row>
    <row r="482" spans="2:11" x14ac:dyDescent="0.25">
      <c r="B482" s="52"/>
      <c r="C482" s="49"/>
      <c r="E482" s="49"/>
      <c r="F482" s="22"/>
      <c r="G482" s="50"/>
      <c r="H482" s="9"/>
      <c r="I482" s="7"/>
      <c r="J482" s="55"/>
      <c r="K482" s="7"/>
    </row>
    <row r="483" spans="2:11" x14ac:dyDescent="0.25">
      <c r="B483" s="52"/>
      <c r="C483" s="49"/>
      <c r="E483" s="49"/>
      <c r="F483" s="22"/>
      <c r="G483" s="50"/>
      <c r="H483" s="9"/>
      <c r="I483" s="7"/>
      <c r="J483" s="55"/>
      <c r="K483" s="7"/>
    </row>
    <row r="484" spans="2:11" x14ac:dyDescent="0.25">
      <c r="B484" s="52"/>
      <c r="C484" s="49"/>
      <c r="E484" s="49"/>
      <c r="F484" s="22"/>
      <c r="G484" s="50"/>
      <c r="H484" s="9"/>
      <c r="I484" s="7"/>
      <c r="J484" s="55"/>
      <c r="K484" s="7"/>
    </row>
    <row r="485" spans="2:11" x14ac:dyDescent="0.25">
      <c r="B485" s="52"/>
      <c r="C485" s="49"/>
      <c r="E485" s="49"/>
      <c r="F485" s="22"/>
      <c r="G485" s="50"/>
      <c r="H485" s="9"/>
      <c r="I485" s="7"/>
      <c r="J485" s="55"/>
      <c r="K485" s="7"/>
    </row>
    <row r="486" spans="2:11" x14ac:dyDescent="0.25">
      <c r="B486" s="52"/>
      <c r="C486" s="49"/>
      <c r="E486" s="49"/>
      <c r="F486" s="22"/>
      <c r="G486" s="50"/>
      <c r="H486" s="9"/>
      <c r="I486" s="7"/>
      <c r="J486" s="55"/>
      <c r="K486" s="7"/>
    </row>
    <row r="487" spans="2:11" x14ac:dyDescent="0.25">
      <c r="B487" s="52"/>
      <c r="C487" s="49"/>
      <c r="E487" s="49"/>
      <c r="F487" s="22"/>
      <c r="G487" s="50"/>
      <c r="H487" s="9"/>
      <c r="I487" s="7"/>
      <c r="J487" s="55"/>
      <c r="K487" s="7"/>
    </row>
    <row r="488" spans="2:11" x14ac:dyDescent="0.25">
      <c r="B488" s="52"/>
      <c r="C488" s="49"/>
      <c r="E488" s="49"/>
      <c r="F488" s="22"/>
      <c r="G488" s="50"/>
      <c r="H488" s="9"/>
      <c r="I488" s="7"/>
      <c r="J488" s="55"/>
      <c r="K488" s="7"/>
    </row>
    <row r="489" spans="2:11" x14ac:dyDescent="0.25">
      <c r="B489" s="52"/>
      <c r="C489" s="49"/>
      <c r="E489" s="49"/>
      <c r="F489" s="22"/>
      <c r="G489" s="50"/>
      <c r="H489" s="9"/>
      <c r="I489" s="7"/>
      <c r="J489" s="55"/>
      <c r="K489" s="7"/>
    </row>
    <row r="490" spans="2:11" x14ac:dyDescent="0.25">
      <c r="B490" s="52"/>
      <c r="C490" s="49"/>
      <c r="E490" s="49"/>
      <c r="F490" s="22"/>
      <c r="G490" s="50"/>
      <c r="H490" s="9"/>
      <c r="I490" s="7"/>
      <c r="J490" s="55"/>
      <c r="K490" s="7"/>
    </row>
    <row r="491" spans="2:11" x14ac:dyDescent="0.25">
      <c r="B491" s="52"/>
      <c r="C491" s="49"/>
      <c r="E491" s="49"/>
      <c r="F491" s="22"/>
      <c r="G491" s="50"/>
      <c r="H491" s="9"/>
      <c r="I491" s="7"/>
      <c r="J491" s="55"/>
      <c r="K491" s="7"/>
    </row>
    <row r="492" spans="2:11" x14ac:dyDescent="0.25">
      <c r="B492" s="52"/>
      <c r="C492" s="49"/>
      <c r="E492" s="49"/>
      <c r="F492" s="22"/>
      <c r="G492" s="50"/>
      <c r="H492" s="9"/>
      <c r="I492" s="7"/>
      <c r="J492" s="55"/>
      <c r="K492" s="7"/>
    </row>
    <row r="493" spans="2:11" x14ac:dyDescent="0.25">
      <c r="B493" s="52"/>
      <c r="C493" s="49"/>
      <c r="E493" s="49"/>
      <c r="F493" s="22"/>
      <c r="G493" s="50"/>
      <c r="H493" s="9"/>
      <c r="I493" s="7"/>
      <c r="J493" s="55"/>
      <c r="K493" s="7"/>
    </row>
    <row r="494" spans="2:11" x14ac:dyDescent="0.25">
      <c r="B494" s="52"/>
      <c r="C494" s="49"/>
      <c r="E494" s="49"/>
      <c r="F494" s="22"/>
      <c r="G494" s="50"/>
      <c r="H494" s="9"/>
      <c r="I494" s="7"/>
      <c r="J494" s="55"/>
      <c r="K494" s="7"/>
    </row>
    <row r="495" spans="2:11" x14ac:dyDescent="0.25">
      <c r="B495" s="52"/>
      <c r="C495" s="49"/>
      <c r="E495" s="49"/>
      <c r="F495" s="22"/>
      <c r="G495" s="50"/>
      <c r="H495" s="9"/>
      <c r="I495" s="7"/>
      <c r="J495" s="55"/>
      <c r="K495" s="7"/>
    </row>
    <row r="496" spans="2:11" x14ac:dyDescent="0.25">
      <c r="B496" s="52"/>
      <c r="C496" s="49"/>
      <c r="E496" s="49"/>
      <c r="F496" s="22"/>
      <c r="G496" s="50"/>
      <c r="H496" s="9"/>
      <c r="I496" s="7"/>
      <c r="J496" s="55"/>
      <c r="K496" s="7"/>
    </row>
    <row r="497" spans="2:11" x14ac:dyDescent="0.25">
      <c r="B497" s="52"/>
      <c r="C497" s="49"/>
      <c r="E497" s="49"/>
      <c r="F497" s="22"/>
      <c r="G497" s="50"/>
      <c r="H497" s="9"/>
      <c r="I497" s="7"/>
      <c r="J497" s="55"/>
      <c r="K497" s="7"/>
    </row>
    <row r="498" spans="2:11" x14ac:dyDescent="0.25">
      <c r="B498" s="52"/>
      <c r="C498" s="49"/>
      <c r="E498" s="49"/>
      <c r="F498" s="22"/>
      <c r="G498" s="50"/>
      <c r="H498" s="9"/>
      <c r="I498" s="7"/>
      <c r="J498" s="55"/>
      <c r="K498" s="7"/>
    </row>
    <row r="499" spans="2:11" x14ac:dyDescent="0.25">
      <c r="B499" s="52"/>
      <c r="C499" s="49"/>
      <c r="E499" s="49"/>
      <c r="F499" s="22"/>
      <c r="G499" s="50"/>
      <c r="H499" s="9"/>
      <c r="I499" s="7"/>
      <c r="J499" s="55"/>
      <c r="K499" s="7"/>
    </row>
    <row r="500" spans="2:11" x14ac:dyDescent="0.25">
      <c r="B500" s="52"/>
      <c r="C500" s="49"/>
      <c r="E500" s="49"/>
      <c r="F500" s="22"/>
      <c r="G500" s="50"/>
      <c r="H500" s="9"/>
      <c r="I500" s="7"/>
      <c r="J500" s="55"/>
      <c r="K500" s="7"/>
    </row>
    <row r="501" spans="2:11" x14ac:dyDescent="0.25">
      <c r="B501" s="52"/>
      <c r="C501" s="49"/>
      <c r="E501" s="49"/>
      <c r="F501" s="22"/>
      <c r="G501" s="50"/>
      <c r="H501" s="9"/>
      <c r="I501" s="7"/>
      <c r="J501" s="55"/>
      <c r="K501" s="7"/>
    </row>
    <row r="502" spans="2:11" x14ac:dyDescent="0.25">
      <c r="B502" s="52"/>
      <c r="C502" s="49"/>
      <c r="E502" s="49"/>
      <c r="F502" s="22"/>
      <c r="G502" s="50"/>
      <c r="H502" s="9"/>
      <c r="I502" s="7"/>
      <c r="J502" s="55"/>
      <c r="K502" s="7"/>
    </row>
    <row r="503" spans="2:11" x14ac:dyDescent="0.25">
      <c r="B503" s="52"/>
      <c r="C503" s="49"/>
      <c r="E503" s="49"/>
      <c r="F503" s="22"/>
      <c r="G503" s="50"/>
      <c r="H503" s="9"/>
      <c r="I503" s="7"/>
      <c r="J503" s="55"/>
      <c r="K503" s="7"/>
    </row>
    <row r="504" spans="2:11" x14ac:dyDescent="0.25">
      <c r="B504" s="52"/>
      <c r="C504" s="49"/>
      <c r="E504" s="49"/>
      <c r="F504" s="22"/>
      <c r="G504" s="50"/>
      <c r="H504" s="9"/>
      <c r="I504" s="7"/>
      <c r="J504" s="55"/>
      <c r="K504" s="7"/>
    </row>
    <row r="505" spans="2:11" x14ac:dyDescent="0.25">
      <c r="B505" s="52"/>
      <c r="C505" s="49"/>
      <c r="E505" s="49"/>
      <c r="F505" s="22"/>
      <c r="G505" s="50"/>
      <c r="H505" s="9"/>
      <c r="I505" s="7"/>
      <c r="J505" s="55"/>
      <c r="K505" s="7"/>
    </row>
    <row r="506" spans="2:11" x14ac:dyDescent="0.25">
      <c r="B506" s="52"/>
      <c r="C506" s="49"/>
      <c r="E506" s="49"/>
      <c r="F506" s="22"/>
      <c r="G506" s="50"/>
      <c r="H506" s="9"/>
      <c r="I506" s="7"/>
      <c r="J506" s="55"/>
      <c r="K506" s="7"/>
    </row>
    <row r="507" spans="2:11" x14ac:dyDescent="0.25">
      <c r="B507" s="52"/>
      <c r="C507" s="49"/>
      <c r="E507" s="49"/>
      <c r="F507" s="22"/>
      <c r="G507" s="50"/>
      <c r="H507" s="9"/>
      <c r="I507" s="7"/>
      <c r="J507" s="55"/>
      <c r="K507" s="7"/>
    </row>
    <row r="508" spans="2:11" x14ac:dyDescent="0.25">
      <c r="B508" s="52"/>
      <c r="C508" s="49"/>
      <c r="E508" s="49"/>
      <c r="F508" s="22"/>
      <c r="G508" s="50"/>
      <c r="H508" s="9"/>
      <c r="I508" s="7"/>
      <c r="J508" s="55"/>
      <c r="K508" s="7"/>
    </row>
    <row r="509" spans="2:11" x14ac:dyDescent="0.25">
      <c r="B509" s="52"/>
      <c r="C509" s="49"/>
      <c r="E509" s="49"/>
      <c r="F509" s="22"/>
      <c r="G509" s="50"/>
      <c r="H509" s="9"/>
      <c r="I509" s="7"/>
      <c r="J509" s="55"/>
      <c r="K509" s="7"/>
    </row>
    <row r="510" spans="2:11" x14ac:dyDescent="0.25">
      <c r="B510" s="18"/>
      <c r="C510" s="13"/>
      <c r="E510" s="13"/>
      <c r="F510" s="22"/>
      <c r="G510" s="20"/>
      <c r="H510" s="9"/>
      <c r="I510" s="7"/>
      <c r="J510" s="55"/>
      <c r="K510" s="7"/>
    </row>
    <row r="511" spans="2:11" x14ac:dyDescent="0.25">
      <c r="B511" s="18"/>
      <c r="C511" s="13"/>
      <c r="E511" s="13"/>
      <c r="F511" s="22"/>
      <c r="G511" s="20"/>
      <c r="H511" s="9"/>
      <c r="I511" s="7"/>
      <c r="J511" s="55"/>
      <c r="K511" s="7"/>
    </row>
    <row r="512" spans="2:11" x14ac:dyDescent="0.25">
      <c r="B512" s="18"/>
      <c r="C512" s="13"/>
      <c r="E512" s="13"/>
      <c r="F512" s="22"/>
      <c r="G512" s="20"/>
      <c r="H512" s="9"/>
      <c r="I512" s="7"/>
      <c r="J512" s="55"/>
      <c r="K512" s="7"/>
    </row>
    <row r="513" spans="2:11" x14ac:dyDescent="0.25">
      <c r="B513" s="18"/>
      <c r="C513" s="13"/>
      <c r="E513" s="13"/>
      <c r="F513" s="22"/>
      <c r="G513" s="20"/>
      <c r="H513" s="9"/>
      <c r="I513" s="7"/>
      <c r="J513" s="55"/>
      <c r="K513" s="7"/>
    </row>
    <row r="514" spans="2:11" x14ac:dyDescent="0.25">
      <c r="B514" s="18"/>
      <c r="C514" s="13"/>
      <c r="E514" s="13"/>
      <c r="F514" s="22"/>
      <c r="G514" s="20"/>
      <c r="H514" s="9"/>
      <c r="I514" s="7"/>
      <c r="J514" s="55"/>
      <c r="K514" s="7"/>
    </row>
    <row r="515" spans="2:11" x14ac:dyDescent="0.25">
      <c r="B515" s="18"/>
      <c r="C515" s="13"/>
      <c r="E515" s="13"/>
      <c r="F515" s="22"/>
      <c r="G515" s="20"/>
      <c r="H515" s="9"/>
      <c r="I515" s="7"/>
      <c r="J515" s="55"/>
      <c r="K515" s="7"/>
    </row>
    <row r="516" spans="2:11" x14ac:dyDescent="0.25">
      <c r="B516" s="18"/>
      <c r="C516" s="13"/>
      <c r="E516" s="13"/>
      <c r="F516" s="22"/>
      <c r="G516" s="20"/>
      <c r="H516" s="9"/>
      <c r="I516" s="7"/>
      <c r="J516" s="55"/>
      <c r="K516" s="7"/>
    </row>
    <row r="517" spans="2:11" x14ac:dyDescent="0.25">
      <c r="B517" s="18"/>
      <c r="C517" s="13"/>
      <c r="E517" s="13"/>
      <c r="F517" s="22"/>
      <c r="G517" s="20"/>
      <c r="H517" s="9"/>
      <c r="I517" s="7"/>
      <c r="J517" s="55"/>
      <c r="K517" s="7"/>
    </row>
    <row r="518" spans="2:11" x14ac:dyDescent="0.25">
      <c r="B518" s="18"/>
      <c r="C518" s="13"/>
      <c r="E518" s="13"/>
      <c r="F518" s="22"/>
      <c r="G518" s="20"/>
      <c r="H518" s="9"/>
      <c r="I518" s="7"/>
      <c r="J518" s="55"/>
      <c r="K518" s="7"/>
    </row>
    <row r="519" spans="2:11" x14ac:dyDescent="0.25">
      <c r="B519" s="18"/>
      <c r="C519" s="13"/>
      <c r="E519" s="13"/>
      <c r="F519" s="22"/>
      <c r="G519" s="20"/>
      <c r="H519" s="9"/>
      <c r="I519" s="7"/>
      <c r="J519" s="55"/>
      <c r="K519" s="7"/>
    </row>
    <row r="520" spans="2:11" x14ac:dyDescent="0.25">
      <c r="B520" s="18"/>
      <c r="C520" s="13"/>
      <c r="E520" s="13"/>
      <c r="F520" s="22"/>
      <c r="G520" s="20"/>
      <c r="H520" s="9"/>
      <c r="I520" s="7"/>
      <c r="J520" s="55"/>
      <c r="K520" s="7"/>
    </row>
    <row r="521" spans="2:11" x14ac:dyDescent="0.25">
      <c r="B521" s="18"/>
      <c r="C521" s="13"/>
      <c r="E521" s="13"/>
      <c r="F521" s="22"/>
      <c r="G521" s="20"/>
      <c r="H521" s="9"/>
      <c r="I521" s="7"/>
      <c r="J521" s="55"/>
      <c r="K521" s="7"/>
    </row>
    <row r="522" spans="2:11" x14ac:dyDescent="0.25">
      <c r="B522" s="18"/>
      <c r="C522" s="13"/>
      <c r="E522" s="13"/>
      <c r="F522" s="22"/>
      <c r="G522" s="20"/>
      <c r="H522" s="9"/>
      <c r="I522" s="7"/>
      <c r="J522" s="55"/>
      <c r="K522" s="7"/>
    </row>
    <row r="523" spans="2:11" x14ac:dyDescent="0.25">
      <c r="B523" s="18"/>
      <c r="C523" s="13"/>
      <c r="E523" s="13"/>
      <c r="F523" s="22"/>
      <c r="G523" s="20"/>
      <c r="H523" s="9"/>
      <c r="I523" s="7"/>
      <c r="J523" s="55"/>
      <c r="K523" s="7"/>
    </row>
    <row r="524" spans="2:11" x14ac:dyDescent="0.25">
      <c r="B524" s="18"/>
      <c r="C524" s="13"/>
      <c r="E524" s="13"/>
      <c r="F524" s="22"/>
      <c r="G524" s="20"/>
      <c r="H524" s="9"/>
      <c r="I524" s="7"/>
      <c r="J524" s="55"/>
      <c r="K524" s="7"/>
    </row>
    <row r="525" spans="2:11" x14ac:dyDescent="0.25">
      <c r="B525" s="18"/>
      <c r="C525" s="13"/>
      <c r="E525" s="13"/>
      <c r="F525" s="22"/>
      <c r="G525" s="20"/>
      <c r="H525" s="9"/>
      <c r="I525" s="7"/>
      <c r="J525" s="55"/>
      <c r="K525" s="7"/>
    </row>
    <row r="526" spans="2:11" x14ac:dyDescent="0.25">
      <c r="B526" s="18"/>
      <c r="C526" s="13"/>
      <c r="E526" s="13"/>
      <c r="F526" s="22"/>
      <c r="G526" s="20"/>
      <c r="H526" s="9"/>
      <c r="I526" s="7"/>
      <c r="J526" s="55"/>
      <c r="K526" s="7"/>
    </row>
    <row r="527" spans="2:11" x14ac:dyDescent="0.25">
      <c r="B527" s="18"/>
      <c r="C527" s="13"/>
      <c r="E527" s="13"/>
      <c r="F527" s="22"/>
      <c r="G527" s="20"/>
      <c r="H527" s="9"/>
      <c r="I527" s="7"/>
      <c r="J527" s="55"/>
      <c r="K527" s="7"/>
    </row>
    <row r="528" spans="2:11" x14ac:dyDescent="0.25">
      <c r="B528" s="52"/>
      <c r="C528" s="49"/>
      <c r="E528" s="49"/>
      <c r="F528" s="22"/>
      <c r="G528" s="50"/>
      <c r="H528" s="9"/>
      <c r="I528" s="7"/>
      <c r="J528" s="55"/>
      <c r="K528" s="7"/>
    </row>
    <row r="529" spans="2:11" x14ac:dyDescent="0.25">
      <c r="B529" s="52"/>
      <c r="C529" s="49"/>
      <c r="E529" s="49"/>
      <c r="F529" s="22"/>
      <c r="G529" s="50"/>
      <c r="H529" s="9"/>
      <c r="I529" s="7"/>
      <c r="J529" s="55"/>
      <c r="K529" s="7"/>
    </row>
    <row r="530" spans="2:11" x14ac:dyDescent="0.25">
      <c r="B530" s="52"/>
      <c r="C530" s="49"/>
      <c r="E530" s="49"/>
      <c r="F530" s="22"/>
      <c r="G530" s="50"/>
      <c r="H530" s="9"/>
      <c r="I530" s="7"/>
      <c r="J530" s="55"/>
      <c r="K530" s="7"/>
    </row>
    <row r="531" spans="2:11" x14ac:dyDescent="0.25">
      <c r="B531" s="52"/>
      <c r="C531" s="49"/>
      <c r="E531" s="49"/>
      <c r="F531" s="22"/>
      <c r="G531" s="50"/>
      <c r="H531" s="9"/>
      <c r="I531" s="7"/>
      <c r="J531" s="55"/>
      <c r="K531" s="7"/>
    </row>
    <row r="532" spans="2:11" x14ac:dyDescent="0.25">
      <c r="B532" s="52"/>
      <c r="C532" s="49"/>
      <c r="E532" s="49"/>
      <c r="F532" s="22"/>
      <c r="G532" s="50"/>
      <c r="H532" s="9"/>
      <c r="I532" s="7"/>
      <c r="J532" s="55"/>
      <c r="K532" s="7"/>
    </row>
    <row r="533" spans="2:11" x14ac:dyDescent="0.25">
      <c r="B533" s="52"/>
      <c r="C533" s="49"/>
      <c r="E533" s="49"/>
      <c r="F533" s="22"/>
      <c r="G533" s="50"/>
      <c r="H533" s="9"/>
      <c r="I533" s="7"/>
      <c r="J533" s="55"/>
      <c r="K533" s="7"/>
    </row>
    <row r="534" spans="2:11" x14ac:dyDescent="0.25">
      <c r="B534" s="52"/>
      <c r="C534" s="49"/>
      <c r="E534" s="49"/>
      <c r="F534" s="22"/>
      <c r="G534" s="50"/>
      <c r="H534" s="9"/>
      <c r="I534" s="7"/>
      <c r="J534" s="55"/>
      <c r="K534" s="7"/>
    </row>
    <row r="535" spans="2:11" x14ac:dyDescent="0.25">
      <c r="B535" s="52"/>
      <c r="C535" s="49"/>
      <c r="E535" s="49"/>
      <c r="F535" s="22"/>
      <c r="G535" s="50"/>
      <c r="H535" s="9"/>
      <c r="I535" s="7"/>
      <c r="J535" s="55"/>
      <c r="K535" s="7"/>
    </row>
    <row r="536" spans="2:11" x14ac:dyDescent="0.25">
      <c r="B536" s="52"/>
      <c r="C536" s="49"/>
      <c r="E536" s="49"/>
      <c r="F536" s="22"/>
      <c r="G536" s="50"/>
      <c r="H536" s="9"/>
      <c r="I536" s="7"/>
      <c r="J536" s="55"/>
      <c r="K536" s="7"/>
    </row>
    <row r="537" spans="2:11" x14ac:dyDescent="0.25">
      <c r="B537" s="52"/>
      <c r="C537" s="49"/>
      <c r="E537" s="49"/>
      <c r="F537" s="22"/>
      <c r="G537" s="50"/>
      <c r="H537" s="9"/>
      <c r="I537" s="7"/>
      <c r="J537" s="55"/>
      <c r="K537" s="7"/>
    </row>
    <row r="538" spans="2:11" x14ac:dyDescent="0.25">
      <c r="B538" s="52"/>
      <c r="C538" s="49"/>
      <c r="E538" s="49"/>
      <c r="F538" s="22"/>
      <c r="G538" s="50"/>
      <c r="H538" s="47"/>
      <c r="I538" s="7"/>
      <c r="J538" s="55"/>
      <c r="K538" s="7"/>
    </row>
    <row r="539" spans="2:11" x14ac:dyDescent="0.25">
      <c r="B539" s="51"/>
      <c r="C539" s="58"/>
      <c r="E539" s="57"/>
      <c r="G539" s="59"/>
      <c r="H539" s="56"/>
      <c r="I539" s="7"/>
      <c r="J539" s="55"/>
      <c r="K539" s="7"/>
    </row>
    <row r="540" spans="2:11" x14ac:dyDescent="0.25">
      <c r="B540" s="51"/>
      <c r="C540" s="58"/>
      <c r="E540" s="57"/>
      <c r="G540" s="59"/>
      <c r="H540" s="56"/>
      <c r="I540" s="7"/>
      <c r="J540" s="55"/>
      <c r="K540" s="7"/>
    </row>
    <row r="541" spans="2:11" x14ac:dyDescent="0.25">
      <c r="B541" s="51"/>
      <c r="C541" s="58"/>
      <c r="E541" s="57"/>
      <c r="G541" s="59"/>
      <c r="H541" s="56"/>
      <c r="I541" s="7"/>
      <c r="J541" s="55"/>
      <c r="K541" s="7"/>
    </row>
    <row r="542" spans="2:11" x14ac:dyDescent="0.25">
      <c r="B542" s="51"/>
      <c r="C542" s="58"/>
      <c r="E542" s="57"/>
      <c r="G542" s="59"/>
      <c r="H542" s="56"/>
      <c r="I542" s="7"/>
      <c r="J542" s="55"/>
      <c r="K542" s="7"/>
    </row>
    <row r="543" spans="2:11" x14ac:dyDescent="0.25">
      <c r="B543" s="51"/>
      <c r="C543" s="58"/>
      <c r="E543" s="57"/>
      <c r="G543" s="59"/>
      <c r="H543" s="56"/>
      <c r="I543" s="7"/>
      <c r="J543" s="55"/>
      <c r="K543" s="7"/>
    </row>
    <row r="544" spans="2:11" x14ac:dyDescent="0.25">
      <c r="B544" s="51"/>
      <c r="C544" s="58"/>
      <c r="E544" s="57"/>
      <c r="G544" s="59"/>
      <c r="H544" s="56"/>
      <c r="I544" s="7"/>
      <c r="J544" s="55"/>
      <c r="K544" s="7"/>
    </row>
    <row r="545" spans="2:11" x14ac:dyDescent="0.25">
      <c r="B545" s="51"/>
      <c r="C545" s="58"/>
      <c r="E545" s="57"/>
      <c r="G545" s="59"/>
      <c r="H545" s="56"/>
      <c r="I545" s="7"/>
      <c r="J545" s="55"/>
      <c r="K545" s="7"/>
    </row>
    <row r="546" spans="2:11" x14ac:dyDescent="0.25">
      <c r="B546" s="51"/>
      <c r="C546" s="58"/>
      <c r="E546" s="57"/>
      <c r="G546" s="59"/>
      <c r="H546" s="56"/>
      <c r="I546" s="7"/>
      <c r="J546" s="55"/>
      <c r="K546" s="7"/>
    </row>
    <row r="547" spans="2:11" x14ac:dyDescent="0.25">
      <c r="B547" s="51"/>
      <c r="C547" s="58"/>
      <c r="E547" s="57"/>
      <c r="G547" s="59"/>
      <c r="H547" s="56"/>
      <c r="I547" s="7"/>
      <c r="J547" s="55"/>
      <c r="K547" s="7"/>
    </row>
    <row r="548" spans="2:11" x14ac:dyDescent="0.25">
      <c r="B548" s="51"/>
      <c r="C548" s="58"/>
      <c r="E548" s="57"/>
      <c r="G548" s="59"/>
      <c r="H548" s="56"/>
      <c r="I548" s="7"/>
      <c r="J548" s="55"/>
      <c r="K548" s="7"/>
    </row>
    <row r="549" spans="2:11" x14ac:dyDescent="0.25">
      <c r="B549" s="51"/>
      <c r="C549" s="58"/>
      <c r="E549" s="57"/>
      <c r="G549" s="59"/>
      <c r="H549" s="56"/>
      <c r="I549" s="7"/>
      <c r="J549" s="55"/>
      <c r="K549" s="7"/>
    </row>
    <row r="550" spans="2:11" x14ac:dyDescent="0.25">
      <c r="B550" s="51"/>
      <c r="C550" s="58"/>
      <c r="E550" s="57"/>
      <c r="G550" s="59"/>
      <c r="H550" s="56"/>
      <c r="I550" s="7"/>
      <c r="J550" s="55"/>
      <c r="K550" s="7"/>
    </row>
    <row r="551" spans="2:11" x14ac:dyDescent="0.25">
      <c r="B551" s="51"/>
      <c r="C551" s="58"/>
      <c r="E551" s="57"/>
      <c r="G551" s="59"/>
      <c r="H551" s="56"/>
      <c r="I551" s="7"/>
      <c r="J551" s="55"/>
      <c r="K551" s="7"/>
    </row>
    <row r="552" spans="2:11" x14ac:dyDescent="0.25">
      <c r="B552" s="51"/>
      <c r="C552" s="58"/>
      <c r="E552" s="57"/>
      <c r="G552" s="59"/>
      <c r="H552" s="56"/>
      <c r="I552" s="7"/>
      <c r="J552" s="55"/>
      <c r="K552" s="7"/>
    </row>
    <row r="553" spans="2:11" x14ac:dyDescent="0.25">
      <c r="B553" s="51"/>
      <c r="C553" s="58"/>
      <c r="E553" s="57"/>
      <c r="G553" s="59"/>
      <c r="H553" s="56"/>
      <c r="I553" s="7"/>
      <c r="J553" s="55"/>
      <c r="K553" s="7"/>
    </row>
    <row r="554" spans="2:11" x14ac:dyDescent="0.25">
      <c r="B554" s="51"/>
      <c r="C554" s="58"/>
      <c r="E554" s="57"/>
      <c r="G554" s="59"/>
      <c r="H554" s="56"/>
      <c r="I554" s="7"/>
      <c r="J554" s="55"/>
      <c r="K554" s="7"/>
    </row>
    <row r="555" spans="2:11" x14ac:dyDescent="0.25">
      <c r="B555" s="51"/>
      <c r="C555" s="58"/>
      <c r="E555" s="57"/>
      <c r="G555" s="59"/>
      <c r="H555" s="56"/>
      <c r="I555" s="7"/>
      <c r="J555" s="55"/>
      <c r="K555" s="7"/>
    </row>
    <row r="556" spans="2:11" x14ac:dyDescent="0.25">
      <c r="B556" s="51"/>
      <c r="C556" s="58"/>
      <c r="E556" s="57"/>
      <c r="G556" s="59"/>
      <c r="H556" s="56"/>
      <c r="I556" s="7"/>
      <c r="J556" s="55"/>
      <c r="K556" s="7"/>
    </row>
    <row r="557" spans="2:11" x14ac:dyDescent="0.25">
      <c r="B557" s="51"/>
      <c r="C557" s="58"/>
      <c r="E557" s="57"/>
      <c r="G557" s="59"/>
      <c r="H557" s="56"/>
      <c r="I557" s="7"/>
      <c r="J557" s="55"/>
      <c r="K557" s="7"/>
    </row>
    <row r="558" spans="2:11" x14ac:dyDescent="0.25">
      <c r="B558" s="51"/>
      <c r="C558" s="58"/>
      <c r="E558" s="57"/>
      <c r="G558" s="59"/>
      <c r="H558" s="56"/>
      <c r="I558" s="7"/>
      <c r="J558" s="55"/>
      <c r="K558" s="7"/>
    </row>
    <row r="559" spans="2:11" x14ac:dyDescent="0.25">
      <c r="B559" s="51"/>
      <c r="C559" s="58"/>
      <c r="E559" s="57"/>
      <c r="G559" s="59"/>
      <c r="H559" s="56"/>
      <c r="I559" s="7"/>
      <c r="J559" s="55"/>
      <c r="K559" s="7"/>
    </row>
    <row r="560" spans="2:11" x14ac:dyDescent="0.25">
      <c r="B560" s="51"/>
      <c r="C560" s="58"/>
      <c r="E560" s="57"/>
      <c r="G560" s="59"/>
      <c r="H560" s="56"/>
      <c r="I560" s="7"/>
      <c r="J560" s="55"/>
      <c r="K560" s="7"/>
    </row>
    <row r="561" spans="2:11" x14ac:dyDescent="0.25">
      <c r="B561" s="51"/>
      <c r="C561" s="58"/>
      <c r="E561" s="57"/>
      <c r="G561" s="59"/>
      <c r="H561" s="56"/>
      <c r="I561" s="7"/>
      <c r="J561" s="55"/>
      <c r="K561" s="7"/>
    </row>
    <row r="562" spans="2:11" x14ac:dyDescent="0.25">
      <c r="B562" s="51"/>
      <c r="C562" s="58"/>
      <c r="E562" s="57"/>
      <c r="G562" s="59"/>
      <c r="H562" s="56"/>
      <c r="I562" s="7"/>
      <c r="J562" s="55"/>
      <c r="K562" s="7"/>
    </row>
    <row r="563" spans="2:11" x14ac:dyDescent="0.25">
      <c r="B563" s="51"/>
      <c r="C563" s="58"/>
      <c r="E563" s="57"/>
      <c r="G563" s="59"/>
      <c r="H563" s="56"/>
      <c r="I563" s="7"/>
      <c r="J563" s="55"/>
      <c r="K563" s="7"/>
    </row>
    <row r="564" spans="2:11" x14ac:dyDescent="0.25">
      <c r="B564" s="51"/>
      <c r="C564" s="58"/>
      <c r="E564" s="57"/>
      <c r="G564" s="59"/>
      <c r="H564" s="56"/>
      <c r="I564" s="7"/>
      <c r="J564" s="55"/>
      <c r="K564" s="7"/>
    </row>
    <row r="565" spans="2:11" x14ac:dyDescent="0.25">
      <c r="B565" s="51"/>
      <c r="C565" s="58"/>
      <c r="E565" s="57"/>
      <c r="G565" s="59"/>
      <c r="H565" s="56"/>
      <c r="I565" s="7"/>
      <c r="J565" s="55"/>
      <c r="K565" s="7"/>
    </row>
    <row r="566" spans="2:11" x14ac:dyDescent="0.25">
      <c r="B566" s="51"/>
      <c r="C566" s="58"/>
      <c r="E566" s="57"/>
      <c r="G566" s="59"/>
      <c r="H566" s="56"/>
      <c r="I566" s="7"/>
      <c r="J566" s="55"/>
      <c r="K566" s="7"/>
    </row>
    <row r="567" spans="2:11" x14ac:dyDescent="0.25">
      <c r="B567" s="51"/>
      <c r="C567" s="58"/>
      <c r="E567" s="57"/>
      <c r="G567" s="59"/>
      <c r="H567" s="56"/>
      <c r="I567" s="7"/>
      <c r="J567" s="55"/>
      <c r="K567" s="7"/>
    </row>
    <row r="568" spans="2:11" x14ac:dyDescent="0.25">
      <c r="B568" s="51"/>
      <c r="C568" s="58"/>
      <c r="E568" s="57"/>
      <c r="G568" s="59"/>
      <c r="H568" s="56"/>
      <c r="I568" s="7"/>
      <c r="J568" s="55"/>
      <c r="K568" s="7"/>
    </row>
    <row r="569" spans="2:11" x14ac:dyDescent="0.25">
      <c r="B569" s="51"/>
      <c r="C569" s="58"/>
      <c r="E569" s="57"/>
      <c r="G569" s="59"/>
      <c r="H569" s="56"/>
      <c r="I569" s="7"/>
      <c r="J569" s="55"/>
      <c r="K569" s="7"/>
    </row>
    <row r="570" spans="2:11" x14ac:dyDescent="0.25">
      <c r="B570" s="51"/>
      <c r="C570" s="58"/>
      <c r="E570" s="57"/>
      <c r="G570" s="59"/>
      <c r="H570" s="56"/>
      <c r="I570" s="7"/>
      <c r="J570" s="55"/>
      <c r="K570" s="7"/>
    </row>
    <row r="571" spans="2:11" x14ac:dyDescent="0.25">
      <c r="B571" s="51"/>
      <c r="C571" s="58"/>
      <c r="E571" s="57"/>
      <c r="G571" s="59"/>
      <c r="H571" s="56"/>
      <c r="I571" s="7"/>
      <c r="J571" s="55"/>
      <c r="K571" s="7"/>
    </row>
    <row r="572" spans="2:11" x14ac:dyDescent="0.25">
      <c r="B572" s="51"/>
      <c r="C572" s="58"/>
      <c r="E572" s="57"/>
      <c r="G572" s="59"/>
      <c r="H572" s="56"/>
      <c r="I572" s="7"/>
      <c r="J572" s="55"/>
      <c r="K572" s="7"/>
    </row>
    <row r="573" spans="2:11" x14ac:dyDescent="0.25">
      <c r="B573" s="51"/>
      <c r="C573" s="58"/>
      <c r="E573" s="57"/>
      <c r="G573" s="59"/>
      <c r="H573" s="56"/>
      <c r="I573" s="7"/>
      <c r="J573" s="55"/>
      <c r="K573" s="7"/>
    </row>
    <row r="574" spans="2:11" x14ac:dyDescent="0.25">
      <c r="B574" s="51"/>
      <c r="C574" s="58"/>
      <c r="E574" s="57"/>
      <c r="G574" s="59"/>
      <c r="H574" s="56"/>
      <c r="I574" s="7"/>
      <c r="J574" s="55"/>
      <c r="K574" s="7"/>
    </row>
    <row r="575" spans="2:11" x14ac:dyDescent="0.25">
      <c r="B575" s="51"/>
      <c r="C575" s="58"/>
      <c r="E575" s="57"/>
      <c r="G575" s="59"/>
      <c r="H575" s="56"/>
      <c r="I575" s="7"/>
      <c r="J575" s="55"/>
      <c r="K575" s="7"/>
    </row>
    <row r="576" spans="2:11" x14ac:dyDescent="0.25">
      <c r="B576" s="51"/>
      <c r="C576" s="58"/>
      <c r="E576" s="57"/>
      <c r="G576" s="59"/>
      <c r="H576" s="56"/>
      <c r="I576" s="7"/>
      <c r="J576" s="55"/>
      <c r="K576" s="7"/>
    </row>
    <row r="577" spans="2:11" x14ac:dyDescent="0.25">
      <c r="B577" s="51"/>
      <c r="C577" s="58"/>
      <c r="E577" s="57"/>
      <c r="G577" s="59"/>
      <c r="H577" s="56"/>
      <c r="I577" s="7"/>
      <c r="J577" s="55"/>
      <c r="K577" s="7"/>
    </row>
    <row r="578" spans="2:11" x14ac:dyDescent="0.25">
      <c r="B578" s="51"/>
      <c r="C578" s="58"/>
      <c r="E578" s="57"/>
      <c r="G578" s="59"/>
      <c r="H578" s="56"/>
      <c r="I578" s="7"/>
      <c r="J578" s="55"/>
      <c r="K578" s="7"/>
    </row>
    <row r="579" spans="2:11" x14ac:dyDescent="0.25">
      <c r="B579" s="51"/>
      <c r="C579" s="58"/>
      <c r="E579" s="57"/>
      <c r="G579" s="59"/>
      <c r="H579" s="56"/>
      <c r="I579" s="7"/>
      <c r="J579" s="55"/>
      <c r="K579" s="7"/>
    </row>
    <row r="580" spans="2:11" x14ac:dyDescent="0.25">
      <c r="B580" s="51"/>
      <c r="C580" s="58"/>
      <c r="E580" s="57"/>
      <c r="G580" s="59"/>
      <c r="H580" s="56"/>
      <c r="I580" s="7"/>
      <c r="J580" s="55"/>
      <c r="K580" s="7"/>
    </row>
    <row r="581" spans="2:11" x14ac:dyDescent="0.25">
      <c r="B581" s="51"/>
      <c r="C581" s="58"/>
      <c r="E581" s="57"/>
      <c r="G581" s="59"/>
      <c r="H581" s="56"/>
      <c r="I581" s="7"/>
      <c r="J581" s="55"/>
      <c r="K581" s="7"/>
    </row>
    <row r="582" spans="2:11" x14ac:dyDescent="0.25">
      <c r="B582" s="51"/>
      <c r="C582" s="58"/>
      <c r="E582" s="57"/>
      <c r="G582" s="59"/>
      <c r="H582" s="56"/>
      <c r="I582" s="7"/>
      <c r="J582" s="55"/>
      <c r="K582" s="7"/>
    </row>
    <row r="583" spans="2:11" x14ac:dyDescent="0.25">
      <c r="B583" s="51"/>
      <c r="C583" s="58"/>
      <c r="E583" s="57"/>
      <c r="G583" s="59"/>
      <c r="H583" s="56"/>
      <c r="I583" s="7"/>
      <c r="J583" s="55"/>
      <c r="K583" s="7"/>
    </row>
    <row r="584" spans="2:11" x14ac:dyDescent="0.25">
      <c r="B584" s="51"/>
      <c r="C584" s="58"/>
      <c r="E584" s="57"/>
      <c r="G584" s="59"/>
      <c r="H584" s="56"/>
      <c r="I584" s="7"/>
      <c r="J584" s="55"/>
      <c r="K584" s="7"/>
    </row>
    <row r="585" spans="2:11" x14ac:dyDescent="0.25">
      <c r="B585" s="51"/>
      <c r="C585" s="58"/>
      <c r="E585" s="57"/>
      <c r="G585" s="59"/>
      <c r="H585" s="56"/>
      <c r="I585" s="7"/>
      <c r="J585" s="55"/>
      <c r="K585" s="7"/>
    </row>
    <row r="586" spans="2:11" x14ac:dyDescent="0.25">
      <c r="B586" s="51"/>
      <c r="C586" s="58"/>
      <c r="E586" s="57"/>
      <c r="G586" s="59"/>
      <c r="H586" s="56"/>
      <c r="I586" s="7"/>
      <c r="J586" s="55"/>
      <c r="K586" s="7"/>
    </row>
    <row r="587" spans="2:11" x14ac:dyDescent="0.25">
      <c r="B587" s="51"/>
      <c r="C587" s="58"/>
      <c r="E587" s="57"/>
      <c r="G587" s="59"/>
      <c r="H587" s="56"/>
      <c r="I587" s="7"/>
      <c r="J587" s="55"/>
      <c r="K587" s="7"/>
    </row>
    <row r="588" spans="2:11" x14ac:dyDescent="0.25">
      <c r="B588" s="51"/>
      <c r="C588" s="58"/>
      <c r="E588" s="57"/>
      <c r="G588" s="59"/>
      <c r="H588" s="56"/>
      <c r="I588" s="7"/>
      <c r="J588" s="55"/>
      <c r="K588" s="7"/>
    </row>
    <row r="589" spans="2:11" x14ac:dyDescent="0.25">
      <c r="B589" s="51"/>
      <c r="C589" s="58"/>
      <c r="E589" s="57"/>
      <c r="G589" s="59"/>
      <c r="H589" s="56"/>
      <c r="I589" s="7"/>
      <c r="J589" s="55"/>
      <c r="K589" s="7"/>
    </row>
    <row r="590" spans="2:11" x14ac:dyDescent="0.25">
      <c r="B590" s="51"/>
      <c r="C590" s="58"/>
      <c r="E590" s="57"/>
      <c r="G590" s="59"/>
      <c r="H590" s="56"/>
      <c r="I590" s="7"/>
      <c r="J590" s="55"/>
      <c r="K590" s="7"/>
    </row>
    <row r="591" spans="2:11" x14ac:dyDescent="0.25">
      <c r="B591" s="51"/>
      <c r="C591" s="58"/>
      <c r="E591" s="57"/>
      <c r="G591" s="59"/>
      <c r="H591" s="56"/>
      <c r="I591" s="7"/>
      <c r="J591" s="55"/>
      <c r="K591" s="7"/>
    </row>
    <row r="592" spans="2:11" x14ac:dyDescent="0.25">
      <c r="B592" s="51"/>
      <c r="C592" s="58"/>
      <c r="E592" s="57"/>
      <c r="G592" s="59"/>
      <c r="H592" s="56"/>
      <c r="I592" s="7"/>
      <c r="J592" s="55"/>
      <c r="K592" s="7"/>
    </row>
    <row r="593" spans="2:11" x14ac:dyDescent="0.25">
      <c r="B593" s="51"/>
      <c r="C593" s="58"/>
      <c r="E593" s="57"/>
      <c r="G593" s="59"/>
      <c r="H593" s="56"/>
      <c r="I593" s="7"/>
      <c r="J593" s="55"/>
      <c r="K593" s="7"/>
    </row>
    <row r="594" spans="2:11" x14ac:dyDescent="0.25">
      <c r="B594" s="51"/>
      <c r="C594" s="58"/>
      <c r="E594" s="57"/>
      <c r="G594" s="59"/>
      <c r="H594" s="56"/>
      <c r="I594" s="7"/>
      <c r="J594" s="55"/>
      <c r="K594" s="7"/>
    </row>
    <row r="595" spans="2:11" x14ac:dyDescent="0.25">
      <c r="B595" s="51"/>
      <c r="C595" s="58"/>
      <c r="E595" s="57"/>
      <c r="G595" s="59"/>
      <c r="H595" s="56"/>
      <c r="I595" s="7"/>
      <c r="J595" s="55"/>
      <c r="K595" s="7"/>
    </row>
    <row r="596" spans="2:11" x14ac:dyDescent="0.25">
      <c r="B596" s="51"/>
      <c r="C596" s="58"/>
      <c r="E596" s="57"/>
      <c r="G596" s="59"/>
      <c r="H596" s="56"/>
      <c r="I596" s="7"/>
      <c r="J596" s="55"/>
      <c r="K596" s="7"/>
    </row>
    <row r="597" spans="2:11" x14ac:dyDescent="0.25">
      <c r="B597" s="51"/>
      <c r="C597" s="58"/>
      <c r="E597" s="57"/>
      <c r="G597" s="59"/>
      <c r="H597" s="56"/>
      <c r="I597" s="7"/>
      <c r="J597" s="55"/>
      <c r="K597" s="7"/>
    </row>
    <row r="598" spans="2:11" x14ac:dyDescent="0.25">
      <c r="B598" s="51"/>
      <c r="C598" s="58"/>
      <c r="E598" s="57"/>
      <c r="G598" s="59"/>
      <c r="H598" s="56"/>
      <c r="I598" s="7"/>
      <c r="J598" s="55"/>
      <c r="K598" s="7"/>
    </row>
    <row r="599" spans="2:11" x14ac:dyDescent="0.25">
      <c r="B599" s="51"/>
      <c r="C599" s="58"/>
      <c r="E599" s="57"/>
      <c r="G599" s="59"/>
      <c r="H599" s="56"/>
      <c r="I599" s="55"/>
      <c r="J599" s="55"/>
      <c r="K599" s="55"/>
    </row>
    <row r="600" spans="2:11" x14ac:dyDescent="0.25">
      <c r="B600" s="51"/>
      <c r="C600" s="58"/>
      <c r="E600" s="57"/>
      <c r="G600" s="59"/>
      <c r="H600" s="56"/>
      <c r="I600" s="55"/>
      <c r="J600" s="55"/>
      <c r="K600" s="55"/>
    </row>
    <row r="601" spans="2:11" x14ac:dyDescent="0.25">
      <c r="B601" s="51"/>
      <c r="C601" s="58"/>
      <c r="E601" s="57"/>
      <c r="G601" s="59"/>
      <c r="H601" s="56"/>
      <c r="I601" s="55"/>
      <c r="J601" s="55"/>
      <c r="K601" s="55"/>
    </row>
    <row r="602" spans="2:11" x14ac:dyDescent="0.25">
      <c r="B602" s="51"/>
      <c r="C602" s="58"/>
      <c r="E602" s="57"/>
      <c r="G602" s="59"/>
      <c r="H602" s="56"/>
      <c r="I602" s="55"/>
      <c r="J602" s="55"/>
      <c r="K602" s="55"/>
    </row>
    <row r="603" spans="2:11" x14ac:dyDescent="0.25">
      <c r="B603" s="51"/>
      <c r="C603" s="58"/>
      <c r="E603" s="57"/>
      <c r="G603" s="59"/>
      <c r="H603" s="56"/>
      <c r="I603" s="55"/>
      <c r="J603" s="55"/>
      <c r="K603" s="55"/>
    </row>
    <row r="604" spans="2:11" x14ac:dyDescent="0.25">
      <c r="B604" s="51"/>
      <c r="C604" s="58"/>
      <c r="E604" s="57"/>
      <c r="G604" s="59"/>
      <c r="H604" s="56"/>
      <c r="I604" s="55"/>
      <c r="J604" s="55"/>
      <c r="K604" s="55"/>
    </row>
    <row r="605" spans="2:11" x14ac:dyDescent="0.25">
      <c r="B605" s="51"/>
      <c r="C605" s="58"/>
      <c r="E605" s="57"/>
      <c r="G605" s="59"/>
      <c r="H605" s="56"/>
      <c r="I605" s="55"/>
      <c r="J605" s="55"/>
      <c r="K605" s="55"/>
    </row>
    <row r="606" spans="2:11" x14ac:dyDescent="0.25">
      <c r="B606" s="51"/>
      <c r="C606" s="58"/>
      <c r="E606" s="57"/>
      <c r="G606" s="59"/>
      <c r="H606" s="56"/>
      <c r="I606" s="55"/>
      <c r="J606" s="55"/>
      <c r="K606" s="55"/>
    </row>
    <row r="607" spans="2:11" x14ac:dyDescent="0.25">
      <c r="B607" s="51"/>
      <c r="C607" s="58"/>
      <c r="E607" s="57"/>
      <c r="G607" s="59"/>
      <c r="H607" s="56"/>
      <c r="I607" s="55"/>
      <c r="J607" s="55"/>
      <c r="K607" s="55"/>
    </row>
    <row r="608" spans="2:11" x14ac:dyDescent="0.25">
      <c r="B608" s="51"/>
      <c r="C608" s="58"/>
      <c r="E608" s="57"/>
      <c r="G608" s="59"/>
      <c r="H608" s="56"/>
      <c r="I608" s="55"/>
      <c r="J608" s="55"/>
      <c r="K608" s="55"/>
    </row>
    <row r="609" spans="2:3" x14ac:dyDescent="0.25">
      <c r="B609" s="51"/>
      <c r="C609" s="58"/>
    </row>
    <row r="610" spans="2:3" x14ac:dyDescent="0.25">
      <c r="B610" s="51"/>
      <c r="C610" s="58"/>
    </row>
    <row r="611" spans="2:3" x14ac:dyDescent="0.25">
      <c r="B611" s="51"/>
      <c r="C611" s="58"/>
    </row>
    <row r="612" spans="2:3" x14ac:dyDescent="0.25">
      <c r="B612" s="51"/>
      <c r="C612" s="58"/>
    </row>
    <row r="613" spans="2:3" x14ac:dyDescent="0.25">
      <c r="B613" s="51"/>
      <c r="C613" s="58"/>
    </row>
    <row r="614" spans="2:3" x14ac:dyDescent="0.25">
      <c r="B614" s="51"/>
      <c r="C614" s="58"/>
    </row>
    <row r="615" spans="2:3" x14ac:dyDescent="0.25">
      <c r="B615" s="51"/>
      <c r="C615" s="58"/>
    </row>
    <row r="616" spans="2:3" x14ac:dyDescent="0.25">
      <c r="B616" s="51"/>
      <c r="C616" s="58"/>
    </row>
    <row r="617" spans="2:3" x14ac:dyDescent="0.25">
      <c r="B617" s="51"/>
      <c r="C617" s="58"/>
    </row>
    <row r="618" spans="2:3" x14ac:dyDescent="0.25">
      <c r="B618" s="51"/>
      <c r="C618" s="58"/>
    </row>
    <row r="619" spans="2:3" x14ac:dyDescent="0.25">
      <c r="B619" s="51"/>
      <c r="C619" s="58"/>
    </row>
    <row r="620" spans="2:3" x14ac:dyDescent="0.25">
      <c r="B620" s="51"/>
      <c r="C620" s="58"/>
    </row>
    <row r="621" spans="2:3" x14ac:dyDescent="0.25">
      <c r="B621" s="51"/>
      <c r="C621" s="58"/>
    </row>
    <row r="622" spans="2:3" x14ac:dyDescent="0.25">
      <c r="B622" s="51"/>
      <c r="C622" s="58"/>
    </row>
    <row r="623" spans="2:3" x14ac:dyDescent="0.25">
      <c r="B623" s="51"/>
      <c r="C623" s="58"/>
    </row>
    <row r="624" spans="2:3" x14ac:dyDescent="0.25">
      <c r="B624" s="51"/>
      <c r="C624" s="58"/>
    </row>
    <row r="625" spans="2:3" x14ac:dyDescent="0.25">
      <c r="B625" s="51"/>
      <c r="C625" s="58"/>
    </row>
    <row r="626" spans="2:3" x14ac:dyDescent="0.25">
      <c r="B626" s="51"/>
      <c r="C626" s="58"/>
    </row>
    <row r="627" spans="2:3" x14ac:dyDescent="0.25">
      <c r="B627" s="51"/>
      <c r="C627" s="58"/>
    </row>
    <row r="628" spans="2:3" x14ac:dyDescent="0.25">
      <c r="B628" s="51"/>
      <c r="C628" s="58"/>
    </row>
    <row r="629" spans="2:3" x14ac:dyDescent="0.25">
      <c r="B629" s="51"/>
      <c r="C629" s="58"/>
    </row>
    <row r="630" spans="2:3" x14ac:dyDescent="0.25">
      <c r="B630" s="51"/>
      <c r="C630" s="58"/>
    </row>
    <row r="631" spans="2:3" x14ac:dyDescent="0.25">
      <c r="B631" s="51"/>
      <c r="C631" s="58"/>
    </row>
    <row r="632" spans="2:3" x14ac:dyDescent="0.25">
      <c r="B632" s="51"/>
      <c r="C632" s="58"/>
    </row>
    <row r="633" spans="2:3" x14ac:dyDescent="0.25">
      <c r="B633" s="51"/>
      <c r="C633" s="58"/>
    </row>
    <row r="634" spans="2:3" x14ac:dyDescent="0.25">
      <c r="B634" s="51"/>
      <c r="C634" s="58"/>
    </row>
    <row r="635" spans="2:3" x14ac:dyDescent="0.25">
      <c r="B635" s="51"/>
      <c r="C635" s="58"/>
    </row>
    <row r="636" spans="2:3" x14ac:dyDescent="0.25">
      <c r="B636" s="51"/>
      <c r="C636" s="58"/>
    </row>
    <row r="637" spans="2:3" x14ac:dyDescent="0.25">
      <c r="B637" s="51"/>
      <c r="C637" s="58"/>
    </row>
    <row r="638" spans="2:3" x14ac:dyDescent="0.25">
      <c r="B638" s="51"/>
      <c r="C638" s="58"/>
    </row>
    <row r="639" spans="2:3" x14ac:dyDescent="0.25">
      <c r="B639" s="51"/>
      <c r="C639" s="58"/>
    </row>
    <row r="640" spans="2:3" x14ac:dyDescent="0.25">
      <c r="B640" s="51"/>
      <c r="C640" s="58"/>
    </row>
    <row r="641" spans="2:3" x14ac:dyDescent="0.25">
      <c r="B641" s="51"/>
      <c r="C641" s="58"/>
    </row>
    <row r="642" spans="2:3" x14ac:dyDescent="0.25">
      <c r="B642" s="51"/>
      <c r="C642" s="58"/>
    </row>
    <row r="643" spans="2:3" x14ac:dyDescent="0.25">
      <c r="B643" s="51"/>
      <c r="C643" s="58"/>
    </row>
    <row r="644" spans="2:3" x14ac:dyDescent="0.25">
      <c r="B644" s="51"/>
      <c r="C644" s="58"/>
    </row>
    <row r="645" spans="2:3" x14ac:dyDescent="0.25">
      <c r="B645" s="51"/>
      <c r="C645" s="58"/>
    </row>
    <row r="646" spans="2:3" x14ac:dyDescent="0.25">
      <c r="B646" s="51"/>
      <c r="C646" s="58"/>
    </row>
    <row r="647" spans="2:3" x14ac:dyDescent="0.25">
      <c r="B647" s="51"/>
      <c r="C647" s="58"/>
    </row>
    <row r="648" spans="2:3" x14ac:dyDescent="0.25">
      <c r="B648" s="51"/>
      <c r="C648" s="58"/>
    </row>
    <row r="649" spans="2:3" x14ac:dyDescent="0.25">
      <c r="B649" s="51"/>
      <c r="C649" s="58"/>
    </row>
    <row r="650" spans="2:3" x14ac:dyDescent="0.25">
      <c r="B650" s="51"/>
      <c r="C650" s="58"/>
    </row>
    <row r="651" spans="2:3" x14ac:dyDescent="0.25">
      <c r="B651" s="51"/>
      <c r="C651" s="58"/>
    </row>
    <row r="652" spans="2:3" x14ac:dyDescent="0.25">
      <c r="B652" s="51"/>
      <c r="C652" s="58"/>
    </row>
    <row r="653" spans="2:3" x14ac:dyDescent="0.25">
      <c r="B653" s="51"/>
      <c r="C653" s="58"/>
    </row>
    <row r="654" spans="2:3" x14ac:dyDescent="0.25">
      <c r="B654" s="51"/>
      <c r="C654" s="58"/>
    </row>
    <row r="655" spans="2:3" x14ac:dyDescent="0.25">
      <c r="B655" s="51"/>
      <c r="C655" s="58"/>
    </row>
    <row r="656" spans="2:3" x14ac:dyDescent="0.25">
      <c r="B656" s="51"/>
      <c r="C656" s="58"/>
    </row>
    <row r="657" spans="2:3" x14ac:dyDescent="0.25">
      <c r="B657" s="51"/>
      <c r="C657" s="58"/>
    </row>
    <row r="658" spans="2:3" x14ac:dyDescent="0.25">
      <c r="B658" s="51"/>
      <c r="C658" s="58"/>
    </row>
    <row r="659" spans="2:3" x14ac:dyDescent="0.25">
      <c r="B659" s="51"/>
      <c r="C659" s="58"/>
    </row>
    <row r="660" spans="2:3" x14ac:dyDescent="0.25">
      <c r="B660" s="51"/>
      <c r="C660" s="58"/>
    </row>
    <row r="661" spans="2:3" x14ac:dyDescent="0.25">
      <c r="B661" s="51"/>
      <c r="C661" s="58"/>
    </row>
    <row r="662" spans="2:3" x14ac:dyDescent="0.25">
      <c r="B662" s="51"/>
      <c r="C662" s="58"/>
    </row>
    <row r="663" spans="2:3" x14ac:dyDescent="0.25">
      <c r="B663" s="51"/>
      <c r="C663" s="58"/>
    </row>
    <row r="664" spans="2:3" x14ac:dyDescent="0.25">
      <c r="B664" s="51"/>
      <c r="C664" s="58"/>
    </row>
    <row r="665" spans="2:3" x14ac:dyDescent="0.25">
      <c r="B665" s="51"/>
      <c r="C665" s="58"/>
    </row>
    <row r="666" spans="2:3" x14ac:dyDescent="0.25">
      <c r="B666" s="51"/>
      <c r="C666" s="58"/>
    </row>
    <row r="667" spans="2:3" x14ac:dyDescent="0.25">
      <c r="B667" s="51"/>
      <c r="C667" s="58"/>
    </row>
    <row r="668" spans="2:3" x14ac:dyDescent="0.25">
      <c r="B668" s="51"/>
      <c r="C668" s="58"/>
    </row>
    <row r="669" spans="2:3" x14ac:dyDescent="0.25">
      <c r="B669" s="51"/>
      <c r="C669" s="58"/>
    </row>
    <row r="670" spans="2:3" x14ac:dyDescent="0.25">
      <c r="B670" s="51"/>
      <c r="C670" s="58"/>
    </row>
    <row r="671" spans="2:3" x14ac:dyDescent="0.25">
      <c r="B671" s="51"/>
      <c r="C671" s="58"/>
    </row>
    <row r="672" spans="2:3" x14ac:dyDescent="0.25">
      <c r="B672" s="51"/>
      <c r="C672" s="58"/>
    </row>
    <row r="673" spans="2:3" x14ac:dyDescent="0.25">
      <c r="B673" s="51"/>
      <c r="C673" s="58"/>
    </row>
    <row r="674" spans="2:3" x14ac:dyDescent="0.25">
      <c r="B674" s="51"/>
      <c r="C674" s="58"/>
    </row>
    <row r="675" spans="2:3" x14ac:dyDescent="0.25">
      <c r="B675" s="51"/>
      <c r="C675" s="58"/>
    </row>
    <row r="676" spans="2:3" x14ac:dyDescent="0.25">
      <c r="B676" s="51"/>
      <c r="C676" s="58"/>
    </row>
    <row r="677" spans="2:3" x14ac:dyDescent="0.25">
      <c r="B677" s="51"/>
      <c r="C677" s="58"/>
    </row>
    <row r="678" spans="2:3" x14ac:dyDescent="0.25">
      <c r="B678" s="51"/>
      <c r="C678" s="58"/>
    </row>
    <row r="679" spans="2:3" x14ac:dyDescent="0.25">
      <c r="B679" s="51"/>
      <c r="C679" s="58"/>
    </row>
    <row r="680" spans="2:3" x14ac:dyDescent="0.25">
      <c r="B680" s="51"/>
      <c r="C680" s="58"/>
    </row>
    <row r="681" spans="2:3" x14ac:dyDescent="0.25">
      <c r="B681" s="51"/>
      <c r="C681" s="58"/>
    </row>
    <row r="682" spans="2:3" x14ac:dyDescent="0.25">
      <c r="B682" s="51"/>
      <c r="C682" s="58"/>
    </row>
    <row r="683" spans="2:3" x14ac:dyDescent="0.25">
      <c r="B683" s="51"/>
      <c r="C683" s="58"/>
    </row>
    <row r="684" spans="2:3" x14ac:dyDescent="0.25">
      <c r="B684" s="51"/>
      <c r="C684" s="58"/>
    </row>
    <row r="685" spans="2:3" x14ac:dyDescent="0.25">
      <c r="B685" s="51"/>
      <c r="C685" s="58"/>
    </row>
    <row r="686" spans="2:3" x14ac:dyDescent="0.25">
      <c r="B686" s="51"/>
      <c r="C686" s="58"/>
    </row>
    <row r="687" spans="2:3" x14ac:dyDescent="0.25">
      <c r="B687" s="51"/>
      <c r="C687" s="58"/>
    </row>
    <row r="688" spans="2:3" x14ac:dyDescent="0.25">
      <c r="B688" s="51"/>
      <c r="C688" s="58"/>
    </row>
    <row r="689" spans="2:3" x14ac:dyDescent="0.25">
      <c r="B689" s="51"/>
      <c r="C689" s="58"/>
    </row>
    <row r="690" spans="2:3" x14ac:dyDescent="0.25">
      <c r="B690" s="51"/>
      <c r="C690" s="58"/>
    </row>
    <row r="691" spans="2:3" x14ac:dyDescent="0.25">
      <c r="B691" s="51"/>
      <c r="C691" s="58"/>
    </row>
    <row r="692" spans="2:3" x14ac:dyDescent="0.25">
      <c r="B692" s="51"/>
      <c r="C692" s="58"/>
    </row>
    <row r="693" spans="2:3" x14ac:dyDescent="0.25">
      <c r="B693" s="51"/>
      <c r="C693" s="58"/>
    </row>
    <row r="694" spans="2:3" x14ac:dyDescent="0.25">
      <c r="B694" s="51"/>
      <c r="C694" s="58"/>
    </row>
    <row r="695" spans="2:3" x14ac:dyDescent="0.25">
      <c r="B695" s="51"/>
      <c r="C695" s="58"/>
    </row>
    <row r="696" spans="2:3" x14ac:dyDescent="0.25">
      <c r="B696" s="51"/>
      <c r="C696" s="58"/>
    </row>
    <row r="697" spans="2:3" x14ac:dyDescent="0.25">
      <c r="B697" s="51"/>
      <c r="C697" s="58"/>
    </row>
    <row r="698" spans="2:3" x14ac:dyDescent="0.25">
      <c r="B698" s="51"/>
      <c r="C698" s="58"/>
    </row>
    <row r="699" spans="2:3" x14ac:dyDescent="0.25">
      <c r="B699" s="51"/>
      <c r="C699" s="58"/>
    </row>
    <row r="700" spans="2:3" x14ac:dyDescent="0.25">
      <c r="B700" s="51"/>
      <c r="C700" s="58"/>
    </row>
    <row r="701" spans="2:3" x14ac:dyDescent="0.25">
      <c r="B701" s="51"/>
      <c r="C701" s="58"/>
    </row>
    <row r="702" spans="2:3" x14ac:dyDescent="0.25">
      <c r="B702" s="51"/>
      <c r="C702" s="58"/>
    </row>
    <row r="703" spans="2:3" x14ac:dyDescent="0.25">
      <c r="B703" s="51"/>
      <c r="C703" s="58"/>
    </row>
    <row r="704" spans="2:3" x14ac:dyDescent="0.25">
      <c r="B704" s="51"/>
      <c r="C704" s="58"/>
    </row>
    <row r="705" spans="2:3" x14ac:dyDescent="0.25">
      <c r="B705" s="51"/>
      <c r="C705" s="58"/>
    </row>
    <row r="706" spans="2:3" x14ac:dyDescent="0.25">
      <c r="B706" s="51"/>
      <c r="C706" s="58"/>
    </row>
    <row r="707" spans="2:3" x14ac:dyDescent="0.25">
      <c r="B707" s="51"/>
      <c r="C707" s="58"/>
    </row>
    <row r="708" spans="2:3" x14ac:dyDescent="0.25">
      <c r="B708" s="51"/>
      <c r="C708" s="58"/>
    </row>
    <row r="709" spans="2:3" x14ac:dyDescent="0.25">
      <c r="B709" s="51"/>
      <c r="C709" s="58"/>
    </row>
    <row r="710" spans="2:3" x14ac:dyDescent="0.25">
      <c r="B710" s="51"/>
      <c r="C710" s="58"/>
    </row>
    <row r="711" spans="2:3" x14ac:dyDescent="0.25">
      <c r="B711" s="51"/>
      <c r="C711" s="58"/>
    </row>
    <row r="712" spans="2:3" x14ac:dyDescent="0.25">
      <c r="B712" s="51"/>
      <c r="C712" s="58"/>
    </row>
    <row r="713" spans="2:3" x14ac:dyDescent="0.25">
      <c r="B713" s="51"/>
      <c r="C713" s="58"/>
    </row>
    <row r="714" spans="2:3" x14ac:dyDescent="0.25">
      <c r="B714" s="51"/>
      <c r="C714" s="58"/>
    </row>
    <row r="715" spans="2:3" x14ac:dyDescent="0.25">
      <c r="B715" s="51"/>
      <c r="C715" s="58"/>
    </row>
    <row r="716" spans="2:3" x14ac:dyDescent="0.25">
      <c r="B716" s="51"/>
      <c r="C716" s="58"/>
    </row>
    <row r="717" spans="2:3" x14ac:dyDescent="0.25">
      <c r="B717" s="51"/>
      <c r="C717" s="58"/>
    </row>
    <row r="718" spans="2:3" x14ac:dyDescent="0.25">
      <c r="B718" s="51"/>
      <c r="C718" s="58"/>
    </row>
    <row r="719" spans="2:3" x14ac:dyDescent="0.25">
      <c r="B719" s="51"/>
      <c r="C719" s="58"/>
    </row>
    <row r="720" spans="2:3" x14ac:dyDescent="0.25">
      <c r="B720" s="51"/>
      <c r="C720" s="58"/>
    </row>
    <row r="721" spans="2:3" x14ac:dyDescent="0.25">
      <c r="B721" s="51"/>
      <c r="C721" s="58"/>
    </row>
    <row r="722" spans="2:3" x14ac:dyDescent="0.25">
      <c r="B722" s="51"/>
      <c r="C722" s="58"/>
    </row>
    <row r="723" spans="2:3" x14ac:dyDescent="0.25">
      <c r="B723" s="51"/>
      <c r="C723" s="58"/>
    </row>
    <row r="724" spans="2:3" x14ac:dyDescent="0.25">
      <c r="B724" s="51"/>
      <c r="C724" s="58"/>
    </row>
    <row r="725" spans="2:3" x14ac:dyDescent="0.25">
      <c r="B725" s="51"/>
      <c r="C725" s="58"/>
    </row>
    <row r="726" spans="2:3" x14ac:dyDescent="0.25">
      <c r="B726" s="51"/>
      <c r="C726" s="58"/>
    </row>
    <row r="727" spans="2:3" x14ac:dyDescent="0.25">
      <c r="B727" s="51"/>
      <c r="C727" s="58"/>
    </row>
    <row r="728" spans="2:3" x14ac:dyDescent="0.25">
      <c r="B728" s="51"/>
      <c r="C728" s="58"/>
    </row>
    <row r="729" spans="2:3" x14ac:dyDescent="0.25">
      <c r="B729" s="51"/>
      <c r="C729" s="58"/>
    </row>
    <row r="730" spans="2:3" x14ac:dyDescent="0.25">
      <c r="B730" s="51"/>
      <c r="C730" s="58"/>
    </row>
    <row r="731" spans="2:3" x14ac:dyDescent="0.25">
      <c r="B731" s="51"/>
      <c r="C731" s="58"/>
    </row>
    <row r="732" spans="2:3" x14ac:dyDescent="0.25">
      <c r="B732" s="51"/>
      <c r="C732" s="58"/>
    </row>
    <row r="733" spans="2:3" x14ac:dyDescent="0.25">
      <c r="B733" s="51"/>
      <c r="C733" s="58"/>
    </row>
    <row r="734" spans="2:3" x14ac:dyDescent="0.25">
      <c r="B734" s="51"/>
      <c r="C734" s="58"/>
    </row>
    <row r="735" spans="2:3" x14ac:dyDescent="0.25">
      <c r="B735" s="51"/>
      <c r="C735" s="58"/>
    </row>
    <row r="736" spans="2:3" x14ac:dyDescent="0.25">
      <c r="B736" s="51"/>
      <c r="C736" s="58"/>
    </row>
    <row r="737" spans="2:3" x14ac:dyDescent="0.25">
      <c r="B737" s="51"/>
      <c r="C737" s="58"/>
    </row>
    <row r="738" spans="2:3" x14ac:dyDescent="0.25">
      <c r="B738" s="51"/>
      <c r="C738" s="58"/>
    </row>
    <row r="739" spans="2:3" x14ac:dyDescent="0.25">
      <c r="B739" s="51"/>
      <c r="C739" s="58"/>
    </row>
    <row r="740" spans="2:3" x14ac:dyDescent="0.25">
      <c r="B740" s="51"/>
      <c r="C740" s="58"/>
    </row>
    <row r="741" spans="2:3" x14ac:dyDescent="0.25">
      <c r="B741" s="51"/>
      <c r="C741" s="58"/>
    </row>
    <row r="742" spans="2:3" x14ac:dyDescent="0.25">
      <c r="B742" s="51"/>
      <c r="C742" s="58"/>
    </row>
    <row r="743" spans="2:3" x14ac:dyDescent="0.25">
      <c r="B743" s="51"/>
      <c r="C743" s="58"/>
    </row>
    <row r="744" spans="2:3" x14ac:dyDescent="0.25">
      <c r="B744" s="51"/>
      <c r="C744" s="58"/>
    </row>
    <row r="745" spans="2:3" x14ac:dyDescent="0.25">
      <c r="B745" s="51"/>
      <c r="C745" s="58"/>
    </row>
    <row r="746" spans="2:3" x14ac:dyDescent="0.25">
      <c r="B746" s="51"/>
      <c r="C746" s="58"/>
    </row>
    <row r="747" spans="2:3" x14ac:dyDescent="0.25">
      <c r="B747" s="51"/>
      <c r="C747" s="58"/>
    </row>
    <row r="748" spans="2:3" x14ac:dyDescent="0.25">
      <c r="B748" s="51"/>
      <c r="C748" s="58"/>
    </row>
    <row r="749" spans="2:3" x14ac:dyDescent="0.25">
      <c r="B749" s="51"/>
      <c r="C749" s="58"/>
    </row>
    <row r="750" spans="2:3" x14ac:dyDescent="0.25">
      <c r="B750" s="51"/>
      <c r="C750" s="58"/>
    </row>
    <row r="751" spans="2:3" x14ac:dyDescent="0.25">
      <c r="B751" s="51"/>
      <c r="C751" s="58"/>
    </row>
    <row r="752" spans="2:3" x14ac:dyDescent="0.25">
      <c r="B752" s="51"/>
      <c r="C752" s="58"/>
    </row>
    <row r="753" spans="2:3" x14ac:dyDescent="0.25">
      <c r="B753" s="51"/>
      <c r="C753" s="58"/>
    </row>
    <row r="754" spans="2:3" x14ac:dyDescent="0.25">
      <c r="B754" s="51"/>
      <c r="C754" s="58"/>
    </row>
    <row r="755" spans="2:3" x14ac:dyDescent="0.25">
      <c r="B755" s="51"/>
      <c r="C755" s="58"/>
    </row>
    <row r="756" spans="2:3" x14ac:dyDescent="0.25">
      <c r="B756" s="51"/>
      <c r="C756" s="58"/>
    </row>
    <row r="757" spans="2:3" x14ac:dyDescent="0.25">
      <c r="B757" s="51"/>
      <c r="C757" s="58"/>
    </row>
    <row r="758" spans="2:3" x14ac:dyDescent="0.25">
      <c r="B758" s="51"/>
      <c r="C758" s="58"/>
    </row>
    <row r="759" spans="2:3" x14ac:dyDescent="0.25">
      <c r="B759" s="51"/>
      <c r="C759" s="58"/>
    </row>
    <row r="760" spans="2:3" x14ac:dyDescent="0.25">
      <c r="B760" s="51"/>
      <c r="C760" s="58"/>
    </row>
    <row r="761" spans="2:3" x14ac:dyDescent="0.25">
      <c r="B761" s="51"/>
      <c r="C761" s="58"/>
    </row>
    <row r="762" spans="2:3" x14ac:dyDescent="0.25">
      <c r="B762" s="51"/>
      <c r="C762" s="58"/>
    </row>
    <row r="763" spans="2:3" x14ac:dyDescent="0.25">
      <c r="B763" s="51"/>
      <c r="C763" s="58"/>
    </row>
    <row r="764" spans="2:3" x14ac:dyDescent="0.25">
      <c r="B764" s="51"/>
      <c r="C764" s="58"/>
    </row>
    <row r="765" spans="2:3" x14ac:dyDescent="0.25">
      <c r="B765" s="51"/>
      <c r="C765" s="58"/>
    </row>
    <row r="766" spans="2:3" x14ac:dyDescent="0.25">
      <c r="B766" s="51"/>
      <c r="C766" s="58"/>
    </row>
    <row r="767" spans="2:3" x14ac:dyDescent="0.25">
      <c r="B767" s="51"/>
      <c r="C767" s="58"/>
    </row>
    <row r="768" spans="2:3" x14ac:dyDescent="0.25">
      <c r="B768" s="51"/>
      <c r="C768" s="58"/>
    </row>
    <row r="769" spans="2:3" x14ac:dyDescent="0.25">
      <c r="B769" s="51"/>
      <c r="C769" s="58"/>
    </row>
    <row r="770" spans="2:3" x14ac:dyDescent="0.25">
      <c r="B770" s="51"/>
      <c r="C770" s="58"/>
    </row>
    <row r="771" spans="2:3" x14ac:dyDescent="0.25">
      <c r="B771" s="51"/>
      <c r="C771" s="58"/>
    </row>
    <row r="772" spans="2:3" x14ac:dyDescent="0.25">
      <c r="B772" s="51"/>
      <c r="C772" s="58"/>
    </row>
    <row r="773" spans="2:3" x14ac:dyDescent="0.25">
      <c r="B773" s="51"/>
      <c r="C773" s="58"/>
    </row>
    <row r="774" spans="2:3" x14ac:dyDescent="0.25">
      <c r="B774" s="51"/>
      <c r="C774" s="58"/>
    </row>
    <row r="775" spans="2:3" x14ac:dyDescent="0.25">
      <c r="B775" s="51"/>
      <c r="C775" s="58"/>
    </row>
    <row r="776" spans="2:3" x14ac:dyDescent="0.25">
      <c r="B776" s="51"/>
      <c r="C776" s="58"/>
    </row>
    <row r="777" spans="2:3" x14ac:dyDescent="0.25">
      <c r="B777" s="51"/>
      <c r="C777" s="58"/>
    </row>
    <row r="778" spans="2:3" x14ac:dyDescent="0.25">
      <c r="B778" s="51"/>
      <c r="C778" s="58"/>
    </row>
    <row r="779" spans="2:3" x14ac:dyDescent="0.25">
      <c r="B779" s="51"/>
      <c r="C779" s="58"/>
    </row>
    <row r="780" spans="2:3" x14ac:dyDescent="0.25">
      <c r="B780" s="51"/>
      <c r="C780" s="58"/>
    </row>
    <row r="781" spans="2:3" x14ac:dyDescent="0.25">
      <c r="B781" s="51"/>
      <c r="C781" s="58"/>
    </row>
    <row r="782" spans="2:3" x14ac:dyDescent="0.25">
      <c r="B782" s="51"/>
      <c r="C782" s="58"/>
    </row>
    <row r="783" spans="2:3" x14ac:dyDescent="0.25">
      <c r="B783" s="51"/>
      <c r="C783" s="58"/>
    </row>
    <row r="784" spans="2:3" x14ac:dyDescent="0.25">
      <c r="B784" s="51"/>
      <c r="C784" s="58"/>
    </row>
    <row r="785" spans="2:3" x14ac:dyDescent="0.25">
      <c r="B785" s="51"/>
      <c r="C785" s="58"/>
    </row>
    <row r="786" spans="2:3" x14ac:dyDescent="0.25">
      <c r="B786" s="51"/>
      <c r="C786" s="58"/>
    </row>
    <row r="787" spans="2:3" x14ac:dyDescent="0.25">
      <c r="B787" s="51"/>
      <c r="C787" s="58"/>
    </row>
    <row r="788" spans="2:3" x14ac:dyDescent="0.25">
      <c r="B788" s="51"/>
      <c r="C788" s="58"/>
    </row>
    <row r="789" spans="2:3" x14ac:dyDescent="0.25">
      <c r="B789" s="51"/>
      <c r="C789" s="58"/>
    </row>
    <row r="790" spans="2:3" x14ac:dyDescent="0.25">
      <c r="B790" s="51"/>
      <c r="C790" s="58"/>
    </row>
    <row r="791" spans="2:3" x14ac:dyDescent="0.25">
      <c r="B791" s="51"/>
      <c r="C791" s="58"/>
    </row>
    <row r="792" spans="2:3" x14ac:dyDescent="0.25">
      <c r="B792" s="51"/>
      <c r="C792" s="58"/>
    </row>
    <row r="793" spans="2:3" x14ac:dyDescent="0.25">
      <c r="B793" s="51"/>
      <c r="C793" s="58"/>
    </row>
    <row r="794" spans="2:3" x14ac:dyDescent="0.25">
      <c r="B794" s="51"/>
      <c r="C794" s="58"/>
    </row>
    <row r="795" spans="2:3" x14ac:dyDescent="0.25">
      <c r="B795" s="51"/>
      <c r="C795" s="58"/>
    </row>
    <row r="796" spans="2:3" x14ac:dyDescent="0.25">
      <c r="B796" s="51"/>
      <c r="C796" s="58"/>
    </row>
    <row r="797" spans="2:3" x14ac:dyDescent="0.25">
      <c r="B797" s="51"/>
      <c r="C797" s="58"/>
    </row>
    <row r="798" spans="2:3" x14ac:dyDescent="0.25">
      <c r="B798" s="51"/>
      <c r="C798" s="58"/>
    </row>
    <row r="799" spans="2:3" x14ac:dyDescent="0.25">
      <c r="B799" s="51"/>
      <c r="C799" s="58"/>
    </row>
    <row r="800" spans="2:3" x14ac:dyDescent="0.25">
      <c r="B800" s="51"/>
      <c r="C800" s="58"/>
    </row>
    <row r="801" spans="2:3" x14ac:dyDescent="0.25">
      <c r="B801" s="51"/>
      <c r="C801" s="58"/>
    </row>
    <row r="802" spans="2:3" x14ac:dyDescent="0.25">
      <c r="B802" s="51"/>
      <c r="C802" s="58"/>
    </row>
    <row r="803" spans="2:3" x14ac:dyDescent="0.25">
      <c r="B803" s="51"/>
      <c r="C803" s="58"/>
    </row>
    <row r="804" spans="2:3" x14ac:dyDescent="0.25">
      <c r="B804" s="51"/>
      <c r="C804" s="58"/>
    </row>
    <row r="805" spans="2:3" x14ac:dyDescent="0.25">
      <c r="B805" s="51"/>
      <c r="C805" s="58"/>
    </row>
    <row r="806" spans="2:3" x14ac:dyDescent="0.25">
      <c r="B806" s="51"/>
      <c r="C806" s="58"/>
    </row>
    <row r="807" spans="2:3" x14ac:dyDescent="0.25">
      <c r="B807" s="51"/>
      <c r="C807" s="58"/>
    </row>
    <row r="808" spans="2:3" x14ac:dyDescent="0.25">
      <c r="B808" s="51"/>
      <c r="C808" s="58"/>
    </row>
    <row r="809" spans="2:3" x14ac:dyDescent="0.25">
      <c r="B809" s="51"/>
      <c r="C809" s="58"/>
    </row>
    <row r="810" spans="2:3" x14ac:dyDescent="0.25">
      <c r="B810" s="51"/>
      <c r="C810" s="58"/>
    </row>
    <row r="811" spans="2:3" x14ac:dyDescent="0.25">
      <c r="B811" s="51"/>
      <c r="C811" s="58"/>
    </row>
    <row r="812" spans="2:3" x14ac:dyDescent="0.25">
      <c r="B812" s="51"/>
      <c r="C812" s="58"/>
    </row>
    <row r="813" spans="2:3" x14ac:dyDescent="0.25">
      <c r="B813" s="51"/>
      <c r="C813" s="58"/>
    </row>
    <row r="814" spans="2:3" x14ac:dyDescent="0.25">
      <c r="B814" s="51"/>
      <c r="C814" s="58"/>
    </row>
    <row r="815" spans="2:3" x14ac:dyDescent="0.25">
      <c r="B815" s="51"/>
      <c r="C815" s="58"/>
    </row>
    <row r="816" spans="2:3" x14ac:dyDescent="0.25">
      <c r="B816" s="51"/>
      <c r="C816" s="58"/>
    </row>
    <row r="817" spans="2:3" x14ac:dyDescent="0.25">
      <c r="B817" s="51"/>
      <c r="C817" s="58"/>
    </row>
    <row r="818" spans="2:3" x14ac:dyDescent="0.25">
      <c r="B818" s="51"/>
      <c r="C818" s="58"/>
    </row>
    <row r="819" spans="2:3" x14ac:dyDescent="0.25">
      <c r="B819" s="51"/>
      <c r="C819" s="58"/>
    </row>
    <row r="820" spans="2:3" x14ac:dyDescent="0.25">
      <c r="B820" s="51"/>
      <c r="C820" s="58"/>
    </row>
    <row r="821" spans="2:3" x14ac:dyDescent="0.25">
      <c r="B821" s="51"/>
      <c r="C821" s="58"/>
    </row>
    <row r="822" spans="2:3" x14ac:dyDescent="0.25">
      <c r="B822" s="51"/>
      <c r="C822" s="58"/>
    </row>
    <row r="823" spans="2:3" x14ac:dyDescent="0.25">
      <c r="B823" s="51"/>
      <c r="C823" s="58"/>
    </row>
    <row r="824" spans="2:3" x14ac:dyDescent="0.25">
      <c r="B824" s="51"/>
      <c r="C824" s="58"/>
    </row>
    <row r="825" spans="2:3" x14ac:dyDescent="0.25">
      <c r="B825" s="51"/>
      <c r="C825" s="58"/>
    </row>
    <row r="826" spans="2:3" x14ac:dyDescent="0.25">
      <c r="B826" s="51"/>
      <c r="C826" s="58"/>
    </row>
    <row r="827" spans="2:3" x14ac:dyDescent="0.25">
      <c r="B827" s="51"/>
      <c r="C827" s="58"/>
    </row>
    <row r="828" spans="2:3" x14ac:dyDescent="0.25">
      <c r="B828" s="51"/>
      <c r="C828" s="58"/>
    </row>
    <row r="829" spans="2:3" x14ac:dyDescent="0.25">
      <c r="B829" s="51"/>
      <c r="C829" s="58"/>
    </row>
    <row r="830" spans="2:3" x14ac:dyDescent="0.25">
      <c r="B830" s="51"/>
      <c r="C830" s="58"/>
    </row>
    <row r="831" spans="2:3" x14ac:dyDescent="0.25">
      <c r="B831" s="51"/>
      <c r="C831" s="58"/>
    </row>
    <row r="832" spans="2:3" x14ac:dyDescent="0.25">
      <c r="B832" s="51"/>
      <c r="C832" s="58"/>
    </row>
    <row r="833" spans="2:3" x14ac:dyDescent="0.25">
      <c r="B833" s="51"/>
      <c r="C833" s="58"/>
    </row>
    <row r="834" spans="2:3" x14ac:dyDescent="0.25">
      <c r="B834" s="51"/>
      <c r="C834" s="58"/>
    </row>
    <row r="835" spans="2:3" x14ac:dyDescent="0.25">
      <c r="B835" s="51"/>
      <c r="C835" s="58"/>
    </row>
    <row r="836" spans="2:3" x14ac:dyDescent="0.25">
      <c r="B836" s="51"/>
      <c r="C836" s="58"/>
    </row>
    <row r="837" spans="2:3" x14ac:dyDescent="0.25">
      <c r="B837" s="51"/>
      <c r="C837" s="58"/>
    </row>
    <row r="838" spans="2:3" x14ac:dyDescent="0.25">
      <c r="B838" s="51"/>
      <c r="C838" s="58"/>
    </row>
    <row r="839" spans="2:3" x14ac:dyDescent="0.25">
      <c r="B839" s="51"/>
      <c r="C839" s="58"/>
    </row>
    <row r="840" spans="2:3" x14ac:dyDescent="0.25">
      <c r="B840" s="51"/>
      <c r="C840" s="58"/>
    </row>
    <row r="841" spans="2:3" x14ac:dyDescent="0.25">
      <c r="B841" s="51"/>
      <c r="C841" s="58"/>
    </row>
    <row r="842" spans="2:3" x14ac:dyDescent="0.25">
      <c r="B842" s="51"/>
      <c r="C842" s="58"/>
    </row>
    <row r="843" spans="2:3" x14ac:dyDescent="0.25">
      <c r="B843" s="51"/>
      <c r="C843" s="58"/>
    </row>
    <row r="844" spans="2:3" x14ac:dyDescent="0.25">
      <c r="B844" s="51"/>
      <c r="C844" s="58"/>
    </row>
    <row r="845" spans="2:3" x14ac:dyDescent="0.25">
      <c r="B845" s="51"/>
      <c r="C845" s="58"/>
    </row>
    <row r="846" spans="2:3" x14ac:dyDescent="0.25">
      <c r="B846" s="51"/>
      <c r="C846" s="58"/>
    </row>
    <row r="847" spans="2:3" x14ac:dyDescent="0.25">
      <c r="B847" s="51"/>
      <c r="C847" s="58"/>
    </row>
    <row r="848" spans="2:3" x14ac:dyDescent="0.25">
      <c r="B848" s="51"/>
      <c r="C848" s="58"/>
    </row>
    <row r="849" spans="2:3" x14ac:dyDescent="0.25">
      <c r="B849" s="51"/>
      <c r="C849" s="58"/>
    </row>
    <row r="850" spans="2:3" x14ac:dyDescent="0.25">
      <c r="B850" s="51"/>
      <c r="C850" s="58"/>
    </row>
    <row r="851" spans="2:3" x14ac:dyDescent="0.25">
      <c r="B851" s="51"/>
      <c r="C851" s="58"/>
    </row>
    <row r="852" spans="2:3" x14ac:dyDescent="0.25">
      <c r="B852" s="51"/>
      <c r="C852" s="58"/>
    </row>
    <row r="853" spans="2:3" x14ac:dyDescent="0.25">
      <c r="B853" s="51"/>
      <c r="C853" s="58"/>
    </row>
    <row r="854" spans="2:3" x14ac:dyDescent="0.25">
      <c r="B854" s="51"/>
      <c r="C854" s="58"/>
    </row>
    <row r="855" spans="2:3" x14ac:dyDescent="0.25">
      <c r="B855" s="51"/>
      <c r="C855" s="58"/>
    </row>
    <row r="856" spans="2:3" x14ac:dyDescent="0.25">
      <c r="B856" s="51"/>
      <c r="C856" s="58"/>
    </row>
    <row r="857" spans="2:3" x14ac:dyDescent="0.25">
      <c r="B857" s="51"/>
      <c r="C857" s="58"/>
    </row>
    <row r="858" spans="2:3" x14ac:dyDescent="0.25">
      <c r="B858" s="51"/>
      <c r="C858" s="58"/>
    </row>
    <row r="859" spans="2:3" x14ac:dyDescent="0.25">
      <c r="B859" s="51"/>
      <c r="C859" s="58"/>
    </row>
    <row r="860" spans="2:3" x14ac:dyDescent="0.25">
      <c r="B860" s="51"/>
      <c r="C860" s="58"/>
    </row>
    <row r="861" spans="2:3" x14ac:dyDescent="0.25">
      <c r="B861" s="51"/>
      <c r="C861" s="58"/>
    </row>
    <row r="862" spans="2:3" x14ac:dyDescent="0.25">
      <c r="B862" s="51"/>
      <c r="C862" s="58"/>
    </row>
    <row r="863" spans="2:3" x14ac:dyDescent="0.25">
      <c r="B863" s="51"/>
      <c r="C863" s="58"/>
    </row>
    <row r="864" spans="2:3" x14ac:dyDescent="0.25">
      <c r="B864" s="51"/>
      <c r="C864" s="58"/>
    </row>
    <row r="865" spans="2:3" x14ac:dyDescent="0.25">
      <c r="B865" s="51"/>
      <c r="C865" s="58"/>
    </row>
    <row r="866" spans="2:3" x14ac:dyDescent="0.25">
      <c r="B866" s="51"/>
      <c r="C866" s="58"/>
    </row>
    <row r="867" spans="2:3" x14ac:dyDescent="0.25">
      <c r="B867" s="51"/>
      <c r="C867" s="58"/>
    </row>
    <row r="868" spans="2:3" x14ac:dyDescent="0.25">
      <c r="B868" s="51"/>
      <c r="C868" s="58"/>
    </row>
    <row r="869" spans="2:3" x14ac:dyDescent="0.25">
      <c r="B869" s="51"/>
      <c r="C869" s="58"/>
    </row>
    <row r="870" spans="2:3" x14ac:dyDescent="0.25">
      <c r="B870" s="51"/>
      <c r="C870" s="58"/>
    </row>
    <row r="871" spans="2:3" x14ac:dyDescent="0.25">
      <c r="B871" s="51"/>
      <c r="C871" s="58"/>
    </row>
    <row r="872" spans="2:3" x14ac:dyDescent="0.25">
      <c r="B872" s="51"/>
      <c r="C872" s="58"/>
    </row>
    <row r="873" spans="2:3" x14ac:dyDescent="0.25">
      <c r="B873" s="51"/>
      <c r="C873" s="58"/>
    </row>
    <row r="874" spans="2:3" x14ac:dyDescent="0.25">
      <c r="B874" s="51"/>
      <c r="C874" s="58"/>
    </row>
    <row r="875" spans="2:3" x14ac:dyDescent="0.25">
      <c r="B875" s="51"/>
      <c r="C875" s="58"/>
    </row>
    <row r="876" spans="2:3" x14ac:dyDescent="0.25">
      <c r="B876" s="51"/>
      <c r="C876" s="58"/>
    </row>
    <row r="877" spans="2:3" x14ac:dyDescent="0.25">
      <c r="B877" s="51"/>
      <c r="C877" s="58"/>
    </row>
    <row r="878" spans="2:3" x14ac:dyDescent="0.25">
      <c r="B878" s="51"/>
      <c r="C878" s="58"/>
    </row>
    <row r="879" spans="2:3" x14ac:dyDescent="0.25">
      <c r="B879" s="51"/>
      <c r="C879" s="58"/>
    </row>
    <row r="880" spans="2:3" x14ac:dyDescent="0.25">
      <c r="B880" s="51"/>
      <c r="C880" s="58"/>
    </row>
    <row r="881" spans="2:3" x14ac:dyDescent="0.25">
      <c r="B881" s="51"/>
      <c r="C881" s="58"/>
    </row>
    <row r="882" spans="2:3" x14ac:dyDescent="0.25">
      <c r="B882" s="51"/>
      <c r="C882" s="58"/>
    </row>
    <row r="883" spans="2:3" x14ac:dyDescent="0.25">
      <c r="B883" s="51"/>
      <c r="C883" s="58"/>
    </row>
    <row r="884" spans="2:3" x14ac:dyDescent="0.25">
      <c r="B884" s="51"/>
      <c r="C884" s="58"/>
    </row>
    <row r="885" spans="2:3" x14ac:dyDescent="0.25">
      <c r="B885" s="51"/>
      <c r="C885" s="58"/>
    </row>
    <row r="886" spans="2:3" x14ac:dyDescent="0.25">
      <c r="B886" s="51"/>
      <c r="C886" s="58"/>
    </row>
    <row r="887" spans="2:3" x14ac:dyDescent="0.25">
      <c r="B887" s="51"/>
      <c r="C887" s="58"/>
    </row>
    <row r="888" spans="2:3" x14ac:dyDescent="0.25">
      <c r="B888" s="51"/>
      <c r="C888" s="58"/>
    </row>
    <row r="889" spans="2:3" x14ac:dyDescent="0.25">
      <c r="B889" s="51"/>
      <c r="C889" s="58"/>
    </row>
    <row r="890" spans="2:3" x14ac:dyDescent="0.25">
      <c r="B890" s="51"/>
      <c r="C890" s="58"/>
    </row>
    <row r="891" spans="2:3" x14ac:dyDescent="0.25">
      <c r="B891" s="51"/>
      <c r="C891" s="58"/>
    </row>
    <row r="892" spans="2:3" x14ac:dyDescent="0.25">
      <c r="B892" s="51"/>
      <c r="C892" s="58"/>
    </row>
    <row r="893" spans="2:3" x14ac:dyDescent="0.25">
      <c r="B893" s="51"/>
      <c r="C893" s="58"/>
    </row>
    <row r="894" spans="2:3" x14ac:dyDescent="0.25">
      <c r="B894" s="51"/>
      <c r="C894" s="58"/>
    </row>
    <row r="895" spans="2:3" x14ac:dyDescent="0.25">
      <c r="B895" s="51"/>
      <c r="C895" s="58"/>
    </row>
    <row r="896" spans="2:3" x14ac:dyDescent="0.25">
      <c r="B896" s="51"/>
      <c r="C896" s="58"/>
    </row>
    <row r="897" spans="2:3" x14ac:dyDescent="0.25">
      <c r="B897" s="51"/>
      <c r="C897" s="58"/>
    </row>
    <row r="898" spans="2:3" x14ac:dyDescent="0.25">
      <c r="B898" s="51"/>
      <c r="C898" s="58"/>
    </row>
    <row r="899" spans="2:3" x14ac:dyDescent="0.25">
      <c r="B899" s="51"/>
      <c r="C899" s="58"/>
    </row>
    <row r="900" spans="2:3" x14ac:dyDescent="0.25">
      <c r="B900" s="51"/>
      <c r="C900" s="58"/>
    </row>
    <row r="901" spans="2:3" x14ac:dyDescent="0.25">
      <c r="B901" s="51"/>
      <c r="C901" s="58"/>
    </row>
    <row r="902" spans="2:3" x14ac:dyDescent="0.25">
      <c r="B902" s="51"/>
      <c r="C902" s="58"/>
    </row>
    <row r="903" spans="2:3" x14ac:dyDescent="0.25">
      <c r="B903" s="51"/>
      <c r="C903" s="58"/>
    </row>
    <row r="904" spans="2:3" x14ac:dyDescent="0.25">
      <c r="B904" s="51"/>
      <c r="C904" s="58"/>
    </row>
    <row r="905" spans="2:3" x14ac:dyDescent="0.25">
      <c r="B905" s="51"/>
      <c r="C905" s="58"/>
    </row>
    <row r="906" spans="2:3" x14ac:dyDescent="0.25">
      <c r="B906" s="51"/>
      <c r="C906" s="58"/>
    </row>
    <row r="907" spans="2:3" x14ac:dyDescent="0.25">
      <c r="B907" s="51"/>
      <c r="C907" s="58"/>
    </row>
    <row r="908" spans="2:3" x14ac:dyDescent="0.25">
      <c r="B908" s="51"/>
      <c r="C908" s="58"/>
    </row>
    <row r="909" spans="2:3" x14ac:dyDescent="0.25">
      <c r="B909" s="51"/>
      <c r="C909" s="58"/>
    </row>
    <row r="910" spans="2:3" x14ac:dyDescent="0.25">
      <c r="B910" s="51"/>
      <c r="C910" s="58"/>
    </row>
    <row r="911" spans="2:3" x14ac:dyDescent="0.25">
      <c r="B911" s="51"/>
      <c r="C911" s="58"/>
    </row>
    <row r="912" spans="2:3" x14ac:dyDescent="0.25">
      <c r="B912" s="51"/>
      <c r="C912" s="58"/>
    </row>
    <row r="913" spans="2:3" x14ac:dyDescent="0.25">
      <c r="B913" s="51"/>
      <c r="C913" s="58"/>
    </row>
    <row r="914" spans="2:3" x14ac:dyDescent="0.25">
      <c r="B914" s="51"/>
      <c r="C914" s="58"/>
    </row>
    <row r="915" spans="2:3" x14ac:dyDescent="0.25">
      <c r="B915" s="51"/>
      <c r="C915" s="58"/>
    </row>
    <row r="916" spans="2:3" x14ac:dyDescent="0.25">
      <c r="B916" s="51"/>
      <c r="C916" s="58"/>
    </row>
    <row r="917" spans="2:3" x14ac:dyDescent="0.25">
      <c r="B917" s="51"/>
      <c r="C917" s="58"/>
    </row>
    <row r="918" spans="2:3" x14ac:dyDescent="0.25">
      <c r="B918" s="51"/>
      <c r="C918" s="58"/>
    </row>
    <row r="919" spans="2:3" x14ac:dyDescent="0.25">
      <c r="B919" s="51"/>
      <c r="C919" s="58"/>
    </row>
    <row r="920" spans="2:3" x14ac:dyDescent="0.25">
      <c r="B920" s="51"/>
      <c r="C920" s="58"/>
    </row>
    <row r="921" spans="2:3" x14ac:dyDescent="0.25">
      <c r="B921" s="51"/>
      <c r="C921" s="58"/>
    </row>
    <row r="922" spans="2:3" x14ac:dyDescent="0.25">
      <c r="B922" s="51"/>
      <c r="C922" s="58"/>
    </row>
    <row r="923" spans="2:3" x14ac:dyDescent="0.25">
      <c r="B923" s="51"/>
      <c r="C923" s="58"/>
    </row>
    <row r="924" spans="2:3" x14ac:dyDescent="0.25">
      <c r="B924" s="51"/>
      <c r="C924" s="58"/>
    </row>
    <row r="925" spans="2:3" x14ac:dyDescent="0.25">
      <c r="B925" s="51"/>
      <c r="C925" s="58"/>
    </row>
    <row r="926" spans="2:3" x14ac:dyDescent="0.25">
      <c r="B926" s="51"/>
      <c r="C926" s="58"/>
    </row>
    <row r="927" spans="2:3" x14ac:dyDescent="0.25">
      <c r="B927" s="51"/>
      <c r="C927" s="58"/>
    </row>
    <row r="928" spans="2:3" x14ac:dyDescent="0.25">
      <c r="B928" s="51"/>
      <c r="C928" s="58"/>
    </row>
    <row r="929" spans="2:3" x14ac:dyDescent="0.25">
      <c r="B929" s="51"/>
      <c r="C929" s="58"/>
    </row>
    <row r="930" spans="2:3" x14ac:dyDescent="0.25">
      <c r="B930" s="51"/>
      <c r="C930" s="58"/>
    </row>
    <row r="931" spans="2:3" x14ac:dyDescent="0.25">
      <c r="B931" s="51"/>
      <c r="C931" s="58"/>
    </row>
    <row r="932" spans="2:3" x14ac:dyDescent="0.25">
      <c r="B932" s="51"/>
      <c r="C932" s="58"/>
    </row>
    <row r="933" spans="2:3" x14ac:dyDescent="0.25">
      <c r="B933" s="51"/>
      <c r="C933" s="58"/>
    </row>
    <row r="934" spans="2:3" x14ac:dyDescent="0.25">
      <c r="B934" s="51"/>
      <c r="C934" s="58"/>
    </row>
    <row r="935" spans="2:3" x14ac:dyDescent="0.25">
      <c r="B935" s="51"/>
      <c r="C935" s="58"/>
    </row>
    <row r="936" spans="2:3" x14ac:dyDescent="0.25">
      <c r="B936" s="51"/>
      <c r="C936" s="58"/>
    </row>
    <row r="937" spans="2:3" x14ac:dyDescent="0.25">
      <c r="B937" s="51"/>
      <c r="C937" s="58"/>
    </row>
    <row r="938" spans="2:3" x14ac:dyDescent="0.25">
      <c r="B938" s="51"/>
      <c r="C938" s="58"/>
    </row>
    <row r="939" spans="2:3" x14ac:dyDescent="0.25">
      <c r="B939" s="51"/>
      <c r="C939" s="58"/>
    </row>
    <row r="940" spans="2:3" x14ac:dyDescent="0.25">
      <c r="B940" s="51"/>
      <c r="C940" s="58"/>
    </row>
    <row r="941" spans="2:3" x14ac:dyDescent="0.25">
      <c r="B941" s="51"/>
      <c r="C941" s="58"/>
    </row>
    <row r="942" spans="2:3" x14ac:dyDescent="0.25">
      <c r="B942" s="51"/>
      <c r="C942" s="58"/>
    </row>
    <row r="943" spans="2:3" x14ac:dyDescent="0.25">
      <c r="B943" s="51"/>
      <c r="C943" s="58"/>
    </row>
    <row r="944" spans="2:3" x14ac:dyDescent="0.25">
      <c r="B944" s="51"/>
      <c r="C944" s="58"/>
    </row>
    <row r="945" spans="2:3" x14ac:dyDescent="0.25">
      <c r="B945" s="51"/>
      <c r="C945" s="58"/>
    </row>
    <row r="946" spans="2:3" x14ac:dyDescent="0.25">
      <c r="B946" s="51"/>
      <c r="C946" s="58"/>
    </row>
    <row r="947" spans="2:3" x14ac:dyDescent="0.25">
      <c r="B947" s="51"/>
      <c r="C947" s="58"/>
    </row>
    <row r="948" spans="2:3" x14ac:dyDescent="0.25">
      <c r="B948" s="51"/>
      <c r="C948" s="58"/>
    </row>
    <row r="949" spans="2:3" x14ac:dyDescent="0.25">
      <c r="B949" s="51"/>
      <c r="C949" s="58"/>
    </row>
    <row r="950" spans="2:3" x14ac:dyDescent="0.25">
      <c r="B950" s="51"/>
      <c r="C950" s="58"/>
    </row>
    <row r="951" spans="2:3" x14ac:dyDescent="0.25">
      <c r="B951" s="51"/>
      <c r="C951" s="58"/>
    </row>
    <row r="952" spans="2:3" x14ac:dyDescent="0.25">
      <c r="B952" s="51"/>
      <c r="C952" s="58"/>
    </row>
    <row r="953" spans="2:3" x14ac:dyDescent="0.25">
      <c r="B953" s="51"/>
      <c r="C953" s="58"/>
    </row>
    <row r="954" spans="2:3" x14ac:dyDescent="0.25">
      <c r="B954" s="51"/>
      <c r="C954" s="58"/>
    </row>
    <row r="955" spans="2:3" x14ac:dyDescent="0.25">
      <c r="B955" s="51"/>
      <c r="C955" s="58"/>
    </row>
    <row r="956" spans="2:3" x14ac:dyDescent="0.25">
      <c r="B956" s="51"/>
      <c r="C956" s="58"/>
    </row>
    <row r="957" spans="2:3" x14ac:dyDescent="0.25">
      <c r="B957" s="51"/>
      <c r="C957" s="58"/>
    </row>
    <row r="958" spans="2:3" x14ac:dyDescent="0.25">
      <c r="B958" s="51"/>
      <c r="C958" s="58"/>
    </row>
    <row r="959" spans="2:3" x14ac:dyDescent="0.25">
      <c r="B959" s="51"/>
      <c r="C959" s="58"/>
    </row>
    <row r="960" spans="2:3" x14ac:dyDescent="0.25">
      <c r="B960" s="51"/>
      <c r="C960" s="58"/>
    </row>
    <row r="961" spans="2:3" x14ac:dyDescent="0.25">
      <c r="B961" s="51"/>
      <c r="C961" s="58"/>
    </row>
    <row r="962" spans="2:3" x14ac:dyDescent="0.25">
      <c r="B962" s="51"/>
      <c r="C962" s="58"/>
    </row>
    <row r="963" spans="2:3" x14ac:dyDescent="0.25">
      <c r="B963" s="51"/>
      <c r="C963" s="58"/>
    </row>
    <row r="964" spans="2:3" x14ac:dyDescent="0.25">
      <c r="B964" s="51"/>
      <c r="C964" s="58"/>
    </row>
    <row r="965" spans="2:3" x14ac:dyDescent="0.25">
      <c r="B965" s="51"/>
      <c r="C965" s="58"/>
    </row>
    <row r="966" spans="2:3" x14ac:dyDescent="0.25">
      <c r="B966" s="51"/>
      <c r="C966" s="58"/>
    </row>
    <row r="967" spans="2:3" x14ac:dyDescent="0.25">
      <c r="B967" s="51"/>
      <c r="C967" s="58"/>
    </row>
    <row r="968" spans="2:3" x14ac:dyDescent="0.25">
      <c r="B968" s="51"/>
      <c r="C968" s="58"/>
    </row>
    <row r="969" spans="2:3" x14ac:dyDescent="0.25">
      <c r="B969" s="51"/>
      <c r="C969" s="58"/>
    </row>
    <row r="970" spans="2:3" x14ac:dyDescent="0.25">
      <c r="B970" s="51"/>
      <c r="C970" s="58"/>
    </row>
    <row r="971" spans="2:3" x14ac:dyDescent="0.25">
      <c r="B971" s="51"/>
      <c r="C971" s="58"/>
    </row>
    <row r="972" spans="2:3" x14ac:dyDescent="0.25">
      <c r="B972" s="51"/>
      <c r="C972" s="58"/>
    </row>
    <row r="973" spans="2:3" x14ac:dyDescent="0.25">
      <c r="B973" s="51"/>
      <c r="C973" s="58"/>
    </row>
    <row r="974" spans="2:3" x14ac:dyDescent="0.25">
      <c r="B974" s="51"/>
      <c r="C974" s="58"/>
    </row>
    <row r="975" spans="2:3" x14ac:dyDescent="0.25">
      <c r="B975" s="51"/>
      <c r="C975" s="58"/>
    </row>
    <row r="976" spans="2:3" x14ac:dyDescent="0.25">
      <c r="B976" s="51"/>
      <c r="C976" s="58"/>
    </row>
    <row r="977" spans="2:3" x14ac:dyDescent="0.25">
      <c r="B977" s="51"/>
      <c r="C977" s="58"/>
    </row>
    <row r="978" spans="2:3" x14ac:dyDescent="0.25">
      <c r="B978" s="51"/>
      <c r="C978" s="58"/>
    </row>
    <row r="979" spans="2:3" x14ac:dyDescent="0.25">
      <c r="B979" s="51"/>
      <c r="C979" s="58"/>
    </row>
    <row r="980" spans="2:3" x14ac:dyDescent="0.25">
      <c r="B980" s="51"/>
      <c r="C980" s="58"/>
    </row>
    <row r="981" spans="2:3" x14ac:dyDescent="0.25">
      <c r="B981" s="51"/>
      <c r="C981" s="58"/>
    </row>
    <row r="982" spans="2:3" x14ac:dyDescent="0.25">
      <c r="B982" s="51"/>
      <c r="C982" s="58"/>
    </row>
    <row r="983" spans="2:3" x14ac:dyDescent="0.25">
      <c r="B983" s="51"/>
      <c r="C983" s="58"/>
    </row>
    <row r="984" spans="2:3" x14ac:dyDescent="0.25">
      <c r="B984" s="51"/>
      <c r="C984" s="58"/>
    </row>
    <row r="985" spans="2:3" x14ac:dyDescent="0.25">
      <c r="B985" s="51"/>
      <c r="C985" s="58"/>
    </row>
    <row r="986" spans="2:3" x14ac:dyDescent="0.25">
      <c r="B986" s="51"/>
      <c r="C986" s="58"/>
    </row>
    <row r="987" spans="2:3" x14ac:dyDescent="0.25">
      <c r="B987" s="51"/>
      <c r="C987" s="58"/>
    </row>
    <row r="988" spans="2:3" x14ac:dyDescent="0.25">
      <c r="B988" s="51"/>
      <c r="C988" s="58"/>
    </row>
    <row r="989" spans="2:3" x14ac:dyDescent="0.25">
      <c r="B989" s="51"/>
      <c r="C989" s="58"/>
    </row>
    <row r="990" spans="2:3" x14ac:dyDescent="0.25">
      <c r="B990" s="51"/>
      <c r="C990" s="58"/>
    </row>
    <row r="991" spans="2:3" x14ac:dyDescent="0.25">
      <c r="B991" s="51"/>
      <c r="C991" s="58"/>
    </row>
    <row r="992" spans="2:3" x14ac:dyDescent="0.25">
      <c r="B992" s="51"/>
      <c r="C992" s="58"/>
    </row>
    <row r="993" spans="2:3" x14ac:dyDescent="0.25">
      <c r="B993" s="51"/>
      <c r="C993" s="58"/>
    </row>
    <row r="994" spans="2:3" x14ac:dyDescent="0.25">
      <c r="B994" s="51"/>
      <c r="C994" s="58"/>
    </row>
    <row r="995" spans="2:3" x14ac:dyDescent="0.25">
      <c r="B995" s="51"/>
      <c r="C995" s="58"/>
    </row>
    <row r="996" spans="2:3" x14ac:dyDescent="0.25">
      <c r="B996" s="51"/>
      <c r="C996" s="58"/>
    </row>
    <row r="997" spans="2:3" x14ac:dyDescent="0.25">
      <c r="B997" s="51"/>
      <c r="C997" s="58"/>
    </row>
    <row r="998" spans="2:3" x14ac:dyDescent="0.25">
      <c r="B998" s="51"/>
      <c r="C998" s="58"/>
    </row>
    <row r="999" spans="2:3" x14ac:dyDescent="0.25">
      <c r="B999" s="51"/>
      <c r="C999" s="58"/>
    </row>
    <row r="1000" spans="2:3" x14ac:dyDescent="0.25">
      <c r="B1000" s="51"/>
      <c r="C1000" s="58"/>
    </row>
  </sheetData>
  <mergeCells count="4">
    <mergeCell ref="O3:O4"/>
    <mergeCell ref="L3:M4"/>
    <mergeCell ref="L7:M8"/>
    <mergeCell ref="O7:O8"/>
  </mergeCells>
  <conditionalFormatting sqref="I2:I276">
    <cfRule type="containsText" dxfId="186" priority="6" operator="containsText" text="NON">
      <formula>NOT(ISERROR(SEARCH("NON",I2)))</formula>
    </cfRule>
    <cfRule type="containsText" dxfId="185" priority="7" operator="containsText" text="OUI">
      <formula>NOT(ISERROR(SEARCH("OUI",I2)))</formula>
    </cfRule>
  </conditionalFormatting>
  <conditionalFormatting sqref="J3:J276 C3:G276">
    <cfRule type="expression" dxfId="184" priority="5">
      <formula>AND($J3=0)</formula>
    </cfRule>
  </conditionalFormatting>
  <conditionalFormatting sqref="G3:G276">
    <cfRule type="containsText" dxfId="183" priority="2" operator="containsText" text="1">
      <formula>NOT(ISERROR(SEARCH("1",G3)))</formula>
    </cfRule>
  </conditionalFormatting>
  <conditionalFormatting sqref="K262:K1048576">
    <cfRule type="expression" dxfId="182" priority="568">
      <formula>AND($E262=4)</formula>
    </cfRule>
  </conditionalFormatting>
  <conditionalFormatting sqref="B2:C276">
    <cfRule type="duplicateValues" dxfId="181" priority="574"/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T1000"/>
  <sheetViews>
    <sheetView zoomScaleNormal="100" workbookViewId="0"/>
  </sheetViews>
  <sheetFormatPr baseColWidth="10" defaultColWidth="11.42578125" defaultRowHeight="15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26" t="s">
        <v>24</v>
      </c>
      <c r="C2" s="2" t="s">
        <v>25</v>
      </c>
      <c r="D2" s="2" t="s">
        <v>26</v>
      </c>
      <c r="E2" s="2" t="s">
        <v>1084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x14ac:dyDescent="0.25">
      <c r="B3" s="31">
        <v>1</v>
      </c>
      <c r="C3" s="3" t="s">
        <v>1584</v>
      </c>
      <c r="D3" s="49">
        <v>4</v>
      </c>
      <c r="E3" s="13" t="s">
        <v>36</v>
      </c>
      <c r="F3" s="28" t="s">
        <v>1111</v>
      </c>
      <c r="G3" s="1"/>
      <c r="H3" s="7"/>
      <c r="I3" s="1" t="str">
        <f>IF(NOT(Tableau117579[[#This Row],[Qu.]]&gt;=1),"OUI","NON")</f>
        <v>NON</v>
      </c>
      <c r="J3" s="11">
        <f>SUM(1&gt;Tableau117579[[#This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x14ac:dyDescent="0.25">
      <c r="B4" s="31">
        <v>2</v>
      </c>
      <c r="C4" s="3" t="s">
        <v>1585</v>
      </c>
      <c r="D4" s="49">
        <v>2</v>
      </c>
      <c r="E4" s="13" t="s">
        <v>36</v>
      </c>
      <c r="F4" s="28" t="s">
        <v>1089</v>
      </c>
      <c r="G4" s="1"/>
      <c r="H4" s="7"/>
      <c r="I4" s="1" t="str">
        <f>IF(NOT(Tableau117579[[#This Row],[Qu.]]&gt;=1),"OUI","NON")</f>
        <v>NON</v>
      </c>
      <c r="J4" s="11">
        <f>SUM(1&gt;Tableau117579[[#This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4.25" customHeight="1" x14ac:dyDescent="0.25">
      <c r="B5" s="34">
        <v>3</v>
      </c>
      <c r="C5" s="12" t="s">
        <v>1586</v>
      </c>
      <c r="D5" s="49">
        <v>4</v>
      </c>
      <c r="E5" s="13" t="s">
        <v>32</v>
      </c>
      <c r="F5" s="29" t="s">
        <v>1089</v>
      </c>
      <c r="G5" s="18"/>
      <c r="H5" s="7"/>
      <c r="I5" s="1" t="str">
        <f>IF(NOT(Tableau117579[[#This Row],[Qu.]]&gt;=1),"OUI","NON")</f>
        <v>NON</v>
      </c>
      <c r="J5" s="11">
        <f>SUM(1&gt;Tableau117579[[#This Row],[Qu.]])</f>
        <v>0</v>
      </c>
      <c r="K5" s="46"/>
      <c r="L5" s="36" t="str">
        <f>COUNTIF(D3:D196,"&gt;0")&amp;"/"</f>
        <v>182/</v>
      </c>
      <c r="M5" s="35">
        <f>COUNTA(C3:C196)</f>
        <v>194</v>
      </c>
      <c r="N5" s="55"/>
      <c r="O5" s="37">
        <f>COUNTIF(D3:D196,"&gt;0")/COUNTA(C3:C196)</f>
        <v>0.93814432989690721</v>
      </c>
      <c r="P5" s="55"/>
      <c r="Q5" s="55"/>
      <c r="R5" s="55"/>
      <c r="S5" s="16"/>
      <c r="T5" s="17"/>
    </row>
    <row r="6" spans="2:20" x14ac:dyDescent="0.25">
      <c r="B6" s="34">
        <v>4</v>
      </c>
      <c r="C6" s="12" t="s">
        <v>1587</v>
      </c>
      <c r="D6" s="49">
        <v>0</v>
      </c>
      <c r="E6" s="13" t="s">
        <v>50</v>
      </c>
      <c r="F6" s="29" t="s">
        <v>1089</v>
      </c>
      <c r="G6" s="13"/>
      <c r="H6" s="7"/>
      <c r="I6" s="1" t="str">
        <f>IF(NOT(Tableau117579[[#This Row],[Qu.]]&gt;=1),"OUI","NON")</f>
        <v>OUI</v>
      </c>
      <c r="J6" s="11">
        <f>SUM(1&gt;Tableau117579[[#This Row],[Qu.]])</f>
        <v>1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x14ac:dyDescent="0.25">
      <c r="B7" s="31">
        <v>5</v>
      </c>
      <c r="C7" s="3" t="s">
        <v>1588</v>
      </c>
      <c r="D7" s="49">
        <v>2</v>
      </c>
      <c r="E7" s="13" t="s">
        <v>36</v>
      </c>
      <c r="F7" s="28" t="s">
        <v>1089</v>
      </c>
      <c r="G7" s="1"/>
      <c r="H7" s="7"/>
      <c r="I7" s="1" t="str">
        <f>IF(NOT(Tableau117579[[#This Row],[Qu.]]&gt;=1),"OUI","NON")</f>
        <v>NON</v>
      </c>
      <c r="J7" s="11">
        <f>SUM(1&gt;Tableau117579[[#This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x14ac:dyDescent="0.25">
      <c r="B8" s="31">
        <v>6</v>
      </c>
      <c r="C8" s="3" t="s">
        <v>1589</v>
      </c>
      <c r="D8" s="13" t="s">
        <v>1590</v>
      </c>
      <c r="E8" s="13" t="s">
        <v>32</v>
      </c>
      <c r="F8" s="28" t="s">
        <v>1107</v>
      </c>
      <c r="G8" s="1"/>
      <c r="H8" s="7"/>
      <c r="I8" s="1" t="str">
        <f>IF(NOT(Tableau117579[[#This Row],[Qu.]]&gt;=1),"OUI","NON")</f>
        <v>NON</v>
      </c>
      <c r="J8" s="11">
        <f>SUM(1&gt;Tableau117579[[#This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.75" x14ac:dyDescent="0.25">
      <c r="B9" s="31">
        <v>7</v>
      </c>
      <c r="C9" s="3" t="s">
        <v>1591</v>
      </c>
      <c r="D9" s="49">
        <v>4</v>
      </c>
      <c r="E9" s="13" t="s">
        <v>32</v>
      </c>
      <c r="F9" s="28" t="s">
        <v>1089</v>
      </c>
      <c r="G9" s="1"/>
      <c r="H9" s="7"/>
      <c r="I9" s="1" t="str">
        <f>IF(NOT(Tableau117579[[#This Row],[Qu.]]&gt;=1),"OUI","NON")</f>
        <v>NON</v>
      </c>
      <c r="J9" s="11">
        <f>SUM(1&gt;Tableau117579[[#This Row],[Qu.]])</f>
        <v>0</v>
      </c>
      <c r="K9" s="46"/>
      <c r="L9" s="38" t="str">
        <f>COUNTIF(G3:G196,"&gt;0")&amp;"/"</f>
        <v>7/</v>
      </c>
      <c r="M9" s="39">
        <f>COUNTA(C3:C196)</f>
        <v>194</v>
      </c>
      <c r="N9" s="55"/>
      <c r="O9" s="40">
        <f>COUNTIF(G3:G196,"&gt;0")/COUNTA(C3:C196)</f>
        <v>3.608247422680412E-2</v>
      </c>
      <c r="P9" s="55"/>
      <c r="Q9" s="55"/>
      <c r="R9" s="55"/>
      <c r="S9" s="55"/>
      <c r="T9" s="55"/>
    </row>
    <row r="10" spans="2:20" x14ac:dyDescent="0.25">
      <c r="B10" s="53">
        <v>8</v>
      </c>
      <c r="C10" s="48" t="s">
        <v>1592</v>
      </c>
      <c r="D10" s="49">
        <v>4</v>
      </c>
      <c r="E10" s="13" t="s">
        <v>32</v>
      </c>
      <c r="F10" s="29" t="s">
        <v>1089</v>
      </c>
      <c r="G10" s="49"/>
      <c r="H10" s="7"/>
      <c r="I10" s="1" t="str">
        <f>IF(NOT(Tableau117579[[#This Row],[Qu.]]&gt;=1),"OUI","NON")</f>
        <v>NON</v>
      </c>
      <c r="J10" s="11">
        <f>SUM(1&gt;Tableau117579[[#This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x14ac:dyDescent="0.25">
      <c r="B11" s="34">
        <v>9</v>
      </c>
      <c r="C11" s="12" t="s">
        <v>1593</v>
      </c>
      <c r="D11" s="49">
        <v>1</v>
      </c>
      <c r="E11" s="13" t="s">
        <v>50</v>
      </c>
      <c r="F11" s="29" t="s">
        <v>1111</v>
      </c>
      <c r="G11" s="49"/>
      <c r="H11" s="7"/>
      <c r="I11" s="1" t="str">
        <f>IF(NOT(Tableau117579[[#This Row],[Qu.]]&gt;=1),"OUI","NON")</f>
        <v>NON</v>
      </c>
      <c r="J11" s="11">
        <f>SUM(1&gt;Tableau117579[[#This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x14ac:dyDescent="0.25">
      <c r="B12" s="31">
        <v>10</v>
      </c>
      <c r="C12" s="3" t="s">
        <v>1594</v>
      </c>
      <c r="D12" s="49">
        <v>4</v>
      </c>
      <c r="E12" s="13" t="s">
        <v>32</v>
      </c>
      <c r="F12" s="28" t="s">
        <v>1111</v>
      </c>
      <c r="G12" s="1"/>
      <c r="H12" s="7"/>
      <c r="I12" s="1" t="str">
        <f>IF(NOT(Tableau117579[[#This Row],[Qu.]]&gt;=1),"OUI","NON")</f>
        <v>NON</v>
      </c>
      <c r="J12" s="11">
        <f>SUM(1&gt;Tableau117579[[#This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x14ac:dyDescent="0.25">
      <c r="B13" s="34">
        <v>11</v>
      </c>
      <c r="C13" s="12" t="s">
        <v>1595</v>
      </c>
      <c r="D13" s="49">
        <v>1</v>
      </c>
      <c r="E13" s="18" t="s">
        <v>50</v>
      </c>
      <c r="F13" s="29" t="s">
        <v>1111</v>
      </c>
      <c r="G13" s="18"/>
      <c r="H13" s="7"/>
      <c r="I13" s="1" t="str">
        <f>IF(NOT(Tableau117579[[#This Row],[Qu.]]&gt;=1),"OUI","NON")</f>
        <v>NON</v>
      </c>
      <c r="J13" s="11">
        <f>SUM(1&gt;Tableau117579[[#This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x14ac:dyDescent="0.25">
      <c r="B14" s="34">
        <v>12</v>
      </c>
      <c r="C14" s="12" t="s">
        <v>1596</v>
      </c>
      <c r="D14" s="49">
        <v>4</v>
      </c>
      <c r="E14" s="13" t="s">
        <v>32</v>
      </c>
      <c r="F14" s="29" t="s">
        <v>1111</v>
      </c>
      <c r="G14" s="18"/>
      <c r="H14" s="7"/>
      <c r="I14" s="1" t="str">
        <f>IF(NOT(Tableau117579[[#This Row],[Qu.]]&gt;=1),"OUI","NON")</f>
        <v>NON</v>
      </c>
      <c r="J14" s="11">
        <f>SUM(1&gt;Tableau117579[[#This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>
        <v>13</v>
      </c>
      <c r="C15" s="12" t="s">
        <v>1597</v>
      </c>
      <c r="D15" s="49">
        <v>4</v>
      </c>
      <c r="E15" s="13" t="s">
        <v>32</v>
      </c>
      <c r="F15" s="29" t="s">
        <v>1089</v>
      </c>
      <c r="G15" s="49"/>
      <c r="H15" s="7"/>
      <c r="I15" s="1" t="str">
        <f>IF(NOT(Tableau117579[[#This Row],[Qu.]]&gt;=1),"OUI","NON")</f>
        <v>NON</v>
      </c>
      <c r="J15" s="11">
        <f>SUM(1&gt;Tableau117579[[#This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>
        <v>14</v>
      </c>
      <c r="C16" s="48" t="s">
        <v>1598</v>
      </c>
      <c r="D16" s="49">
        <v>4</v>
      </c>
      <c r="E16" s="13" t="s">
        <v>32</v>
      </c>
      <c r="F16" s="29" t="s">
        <v>1089</v>
      </c>
      <c r="G16" s="49"/>
      <c r="H16" s="7"/>
      <c r="I16" s="1" t="str">
        <f>IF(NOT(Tableau117579[[#This Row],[Qu.]]&gt;=1),"OUI","NON")</f>
        <v>NON</v>
      </c>
      <c r="J16" s="11">
        <f>SUM(1&gt;Tableau117579[[#This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1" x14ac:dyDescent="0.25">
      <c r="B17" s="31">
        <v>15</v>
      </c>
      <c r="C17" s="3" t="s">
        <v>1599</v>
      </c>
      <c r="D17" s="49">
        <v>3</v>
      </c>
      <c r="E17" s="13" t="s">
        <v>36</v>
      </c>
      <c r="F17" s="28" t="s">
        <v>1089</v>
      </c>
      <c r="G17" s="1">
        <v>0</v>
      </c>
      <c r="H17" s="7"/>
      <c r="I17" s="1" t="str">
        <f>IF(NOT(Tableau117579[[#This Row],[Qu.]]&gt;=1),"OUI","NON")</f>
        <v>NON</v>
      </c>
      <c r="J17" s="11">
        <f>SUM(1&gt;Tableau117579[[#This Row],[Qu.]])</f>
        <v>0</v>
      </c>
      <c r="K17" s="46"/>
    </row>
    <row r="18" spans="2:11" x14ac:dyDescent="0.25">
      <c r="B18" s="53">
        <v>16</v>
      </c>
      <c r="C18" s="48" t="s">
        <v>1600</v>
      </c>
      <c r="D18" s="49">
        <v>4</v>
      </c>
      <c r="E18" s="13" t="s">
        <v>32</v>
      </c>
      <c r="F18" s="29" t="s">
        <v>1107</v>
      </c>
      <c r="G18" s="49"/>
      <c r="H18" s="7"/>
      <c r="I18" s="1" t="str">
        <f>IF(NOT(Tableau117579[[#This Row],[Qu.]]&gt;=1),"OUI","NON")</f>
        <v>NON</v>
      </c>
      <c r="J18" s="11">
        <f>SUM(1&gt;Tableau117579[[#This Row],[Qu.]])</f>
        <v>0</v>
      </c>
      <c r="K18" s="46"/>
    </row>
    <row r="19" spans="2:11" ht="15" customHeight="1" x14ac:dyDescent="0.25">
      <c r="B19" s="34">
        <v>17</v>
      </c>
      <c r="C19" s="12" t="s">
        <v>1601</v>
      </c>
      <c r="D19" s="49">
        <v>3</v>
      </c>
      <c r="E19" s="13" t="s">
        <v>36</v>
      </c>
      <c r="F19" s="29" t="s">
        <v>1107</v>
      </c>
      <c r="G19" s="18"/>
      <c r="H19" s="7"/>
      <c r="I19" s="1" t="str">
        <f>IF(NOT(Tableau117579[[#This Row],[Qu.]]&gt;=1),"OUI","NON")</f>
        <v>NON</v>
      </c>
      <c r="J19" s="11">
        <f>SUM(1&gt;Tableau117579[[#This Row],[Qu.]])</f>
        <v>0</v>
      </c>
      <c r="K19" s="46"/>
    </row>
    <row r="20" spans="2:11" ht="15" customHeight="1" x14ac:dyDescent="0.25">
      <c r="B20" s="53">
        <v>18</v>
      </c>
      <c r="C20" s="48" t="s">
        <v>1602</v>
      </c>
      <c r="D20" s="49">
        <v>1</v>
      </c>
      <c r="E20" s="13" t="s">
        <v>39</v>
      </c>
      <c r="F20" s="29" t="s">
        <v>1089</v>
      </c>
      <c r="G20" s="49"/>
      <c r="H20" s="7"/>
      <c r="I20" s="1" t="str">
        <f>IF(NOT(Tableau117579[[#This Row],[Qu.]]&gt;=1),"OUI","NON")</f>
        <v>NON</v>
      </c>
      <c r="J20" s="11">
        <f>SUM(1&gt;Tableau117579[[#This Row],[Qu.]])</f>
        <v>0</v>
      </c>
      <c r="K20" s="46"/>
    </row>
    <row r="21" spans="2:11" x14ac:dyDescent="0.25">
      <c r="B21" s="34">
        <v>19</v>
      </c>
      <c r="C21" s="12" t="s">
        <v>1603</v>
      </c>
      <c r="D21" s="49">
        <v>2</v>
      </c>
      <c r="E21" s="13" t="s">
        <v>36</v>
      </c>
      <c r="F21" s="29" t="s">
        <v>1089</v>
      </c>
      <c r="G21" s="49">
        <v>0</v>
      </c>
      <c r="H21" s="7"/>
      <c r="I21" s="1" t="str">
        <f>IF(NOT(Tableau117579[[#This Row],[Qu.]]&gt;=1),"OUI","NON")</f>
        <v>NON</v>
      </c>
      <c r="J21" s="11">
        <f>SUM(1&gt;Tableau117579[[#This Row],[Qu.]])</f>
        <v>0</v>
      </c>
      <c r="K21" s="46"/>
    </row>
    <row r="22" spans="2:11" x14ac:dyDescent="0.25">
      <c r="B22" s="31">
        <v>20</v>
      </c>
      <c r="C22" s="3" t="s">
        <v>1604</v>
      </c>
      <c r="D22" s="49">
        <v>4</v>
      </c>
      <c r="E22" s="13" t="s">
        <v>32</v>
      </c>
      <c r="F22" s="28" t="s">
        <v>1089</v>
      </c>
      <c r="G22" s="1"/>
      <c r="H22" s="7"/>
      <c r="I22" s="1" t="str">
        <f>IF(NOT(Tableau117579[[#This Row],[Qu.]]&gt;=1),"OUI","NON")</f>
        <v>NON</v>
      </c>
      <c r="J22" s="11">
        <f>SUM(1&gt;Tableau117579[[#This Row],[Qu.]])</f>
        <v>0</v>
      </c>
      <c r="K22" s="46"/>
    </row>
    <row r="23" spans="2:11" ht="15" customHeight="1" x14ac:dyDescent="0.25">
      <c r="B23" s="34">
        <v>21</v>
      </c>
      <c r="C23" s="12" t="s">
        <v>1605</v>
      </c>
      <c r="D23" s="49">
        <v>1</v>
      </c>
      <c r="E23" s="13" t="s">
        <v>36</v>
      </c>
      <c r="F23" s="29" t="s">
        <v>1089</v>
      </c>
      <c r="G23" s="52"/>
      <c r="H23" s="7"/>
      <c r="I23" s="1" t="str">
        <f>IF(NOT(Tableau117579[[#This Row],[Qu.]]&gt;=1),"OUI","NON")</f>
        <v>NON</v>
      </c>
      <c r="J23" s="11">
        <f>SUM(1&gt;Tableau117579[[#This Row],[Qu.]])</f>
        <v>0</v>
      </c>
      <c r="K23" s="46"/>
    </row>
    <row r="24" spans="2:11" ht="15" customHeight="1" x14ac:dyDescent="0.25">
      <c r="B24" s="34">
        <v>22</v>
      </c>
      <c r="C24" s="12" t="s">
        <v>1606</v>
      </c>
      <c r="D24" s="49">
        <v>1</v>
      </c>
      <c r="E24" s="13" t="s">
        <v>50</v>
      </c>
      <c r="F24" s="29" t="s">
        <v>1089</v>
      </c>
      <c r="G24" s="52">
        <v>0</v>
      </c>
      <c r="H24" s="7"/>
      <c r="I24" s="1" t="str">
        <f>IF(NOT(Tableau117579[[#This Row],[Qu.]]&gt;=1),"OUI","NON")</f>
        <v>NON</v>
      </c>
      <c r="J24" s="11">
        <f>SUM(1&gt;Tableau117579[[#This Row],[Qu.]])</f>
        <v>0</v>
      </c>
      <c r="K24" s="46"/>
    </row>
    <row r="25" spans="2:11" x14ac:dyDescent="0.25">
      <c r="B25" s="34">
        <v>23</v>
      </c>
      <c r="C25" s="12" t="s">
        <v>1607</v>
      </c>
      <c r="D25" s="49">
        <v>1</v>
      </c>
      <c r="E25" s="13" t="s">
        <v>50</v>
      </c>
      <c r="F25" s="29" t="s">
        <v>1099</v>
      </c>
      <c r="G25" s="18"/>
      <c r="H25" s="7"/>
      <c r="I25" s="1" t="str">
        <f>IF(NOT(Tableau117579[[#This Row],[Qu.]]&gt;=1),"OUI","NON")</f>
        <v>NON</v>
      </c>
      <c r="J25" s="11">
        <f>SUM(1&gt;Tableau117579[[#This Row],[Qu.]])</f>
        <v>0</v>
      </c>
      <c r="K25" s="46"/>
    </row>
    <row r="26" spans="2:11" x14ac:dyDescent="0.25">
      <c r="B26" s="34">
        <v>24</v>
      </c>
      <c r="C26" s="12" t="s">
        <v>1608</v>
      </c>
      <c r="D26" s="49">
        <v>1</v>
      </c>
      <c r="E26" s="13" t="s">
        <v>50</v>
      </c>
      <c r="F26" s="29" t="s">
        <v>1113</v>
      </c>
      <c r="G26" s="18"/>
      <c r="H26" s="7"/>
      <c r="I26" s="1" t="str">
        <f>IF(NOT(Tableau117579[[#This Row],[Qu.]]&gt;=1),"OUI","NON")</f>
        <v>NON</v>
      </c>
      <c r="J26" s="11">
        <f>SUM(1&gt;Tableau117579[[#This Row],[Qu.]])</f>
        <v>0</v>
      </c>
      <c r="K26" s="46"/>
    </row>
    <row r="27" spans="2:11" x14ac:dyDescent="0.25">
      <c r="B27" s="34">
        <v>25</v>
      </c>
      <c r="C27" s="12" t="s">
        <v>1609</v>
      </c>
      <c r="D27" s="49">
        <v>4</v>
      </c>
      <c r="E27" s="13" t="s">
        <v>36</v>
      </c>
      <c r="F27" s="29" t="s">
        <v>1111</v>
      </c>
      <c r="G27" s="18"/>
      <c r="H27" s="7"/>
      <c r="I27" s="1" t="str">
        <f>IF(NOT(Tableau117579[[#This Row],[Qu.]]&gt;=1),"OUI","NON")</f>
        <v>NON</v>
      </c>
      <c r="J27" s="11">
        <f>SUM(1&gt;Tableau117579[[#This Row],[Qu.]])</f>
        <v>0</v>
      </c>
      <c r="K27" s="46"/>
    </row>
    <row r="28" spans="2:11" x14ac:dyDescent="0.25">
      <c r="B28" s="53">
        <v>26</v>
      </c>
      <c r="C28" s="48" t="s">
        <v>1610</v>
      </c>
      <c r="D28" s="49">
        <v>4</v>
      </c>
      <c r="E28" s="13" t="s">
        <v>32</v>
      </c>
      <c r="F28" s="29" t="s">
        <v>1089</v>
      </c>
      <c r="G28" s="49"/>
      <c r="H28" s="7"/>
      <c r="I28" s="1" t="str">
        <f>IF(NOT(Tableau117579[[#This Row],[Qu.]]&gt;=1),"OUI","NON")</f>
        <v>NON</v>
      </c>
      <c r="J28" s="11">
        <f>SUM(1&gt;Tableau117579[[#This Row],[Qu.]])</f>
        <v>0</v>
      </c>
      <c r="K28" s="46"/>
    </row>
    <row r="29" spans="2:11" x14ac:dyDescent="0.25">
      <c r="B29" s="34">
        <v>27</v>
      </c>
      <c r="C29" s="12" t="s">
        <v>1611</v>
      </c>
      <c r="D29" s="49">
        <v>1</v>
      </c>
      <c r="E29" s="13" t="s">
        <v>50</v>
      </c>
      <c r="F29" s="29" t="s">
        <v>1089</v>
      </c>
      <c r="G29" s="18"/>
      <c r="H29" s="7"/>
      <c r="I29" s="1" t="str">
        <f>IF(NOT(Tableau117579[[#This Row],[Qu.]]&gt;=1),"OUI","NON")</f>
        <v>NON</v>
      </c>
      <c r="J29" s="11">
        <f>SUM(1&gt;Tableau117579[[#This Row],[Qu.]])</f>
        <v>0</v>
      </c>
      <c r="K29" s="46"/>
    </row>
    <row r="30" spans="2:11" x14ac:dyDescent="0.25">
      <c r="B30" s="31">
        <v>28</v>
      </c>
      <c r="C30" s="3" t="s">
        <v>1612</v>
      </c>
      <c r="D30" s="49">
        <v>1</v>
      </c>
      <c r="E30" s="13" t="s">
        <v>50</v>
      </c>
      <c r="F30" s="28" t="s">
        <v>1099</v>
      </c>
      <c r="G30" s="1"/>
      <c r="H30" s="7"/>
      <c r="I30" s="1" t="str">
        <f>IF(NOT(Tableau117579[[#This Row],[Qu.]]&gt;=1),"OUI","NON")</f>
        <v>NON</v>
      </c>
      <c r="J30" s="11">
        <f>SUM(1&gt;Tableau117579[[#This Row],[Qu.]])</f>
        <v>0</v>
      </c>
      <c r="K30" s="46"/>
    </row>
    <row r="31" spans="2:11" x14ac:dyDescent="0.25">
      <c r="B31" s="34">
        <v>29</v>
      </c>
      <c r="C31" s="12" t="s">
        <v>1613</v>
      </c>
      <c r="D31" s="49">
        <v>1</v>
      </c>
      <c r="E31" s="13" t="s">
        <v>50</v>
      </c>
      <c r="F31" s="29" t="s">
        <v>1113</v>
      </c>
      <c r="G31" s="18">
        <v>1</v>
      </c>
      <c r="H31" s="7"/>
      <c r="I31" s="1" t="str">
        <f>IF(NOT(Tableau117579[[#This Row],[Qu.]]&gt;=1),"OUI","NON")</f>
        <v>NON</v>
      </c>
      <c r="J31" s="11">
        <f>SUM(1&gt;Tableau117579[[#This Row],[Qu.]])</f>
        <v>0</v>
      </c>
      <c r="K31" s="46"/>
    </row>
    <row r="32" spans="2:11" x14ac:dyDescent="0.25">
      <c r="B32" s="34">
        <v>30</v>
      </c>
      <c r="C32" s="12" t="s">
        <v>1614</v>
      </c>
      <c r="D32" s="49">
        <v>4</v>
      </c>
      <c r="E32" s="13" t="s">
        <v>32</v>
      </c>
      <c r="F32" s="29" t="s">
        <v>1089</v>
      </c>
      <c r="G32" s="18"/>
      <c r="H32" s="7"/>
      <c r="I32" s="1" t="str">
        <f>IF(NOT(Tableau117579[[#This Row],[Qu.]]&gt;=1),"OUI","NON")</f>
        <v>NON</v>
      </c>
      <c r="J32" s="11">
        <f>SUM(1&gt;Tableau117579[[#This Row],[Qu.]])</f>
        <v>0</v>
      </c>
      <c r="K32" s="46"/>
    </row>
    <row r="33" spans="2:12" x14ac:dyDescent="0.25">
      <c r="B33" s="34">
        <v>31</v>
      </c>
      <c r="C33" s="12" t="s">
        <v>1615</v>
      </c>
      <c r="D33" s="49">
        <v>1</v>
      </c>
      <c r="E33" s="13" t="s">
        <v>50</v>
      </c>
      <c r="F33" s="29" t="s">
        <v>1107</v>
      </c>
      <c r="G33" s="18"/>
      <c r="H33" s="7"/>
      <c r="I33" s="1" t="str">
        <f>IF(NOT(Tableau117579[[#This Row],[Qu.]]&gt;=1),"OUI","NON")</f>
        <v>NON</v>
      </c>
      <c r="J33" s="11">
        <f>SUM(1&gt;Tableau117579[[#This Row],[Qu.]])</f>
        <v>0</v>
      </c>
      <c r="K33" s="46"/>
      <c r="L33" s="55"/>
    </row>
    <row r="34" spans="2:12" x14ac:dyDescent="0.25">
      <c r="B34" s="31">
        <v>32</v>
      </c>
      <c r="C34" s="3" t="s">
        <v>1616</v>
      </c>
      <c r="D34" s="49">
        <v>4</v>
      </c>
      <c r="E34" s="13" t="s">
        <v>32</v>
      </c>
      <c r="F34" s="28" t="s">
        <v>1089</v>
      </c>
      <c r="G34" s="1"/>
      <c r="H34" s="7"/>
      <c r="I34" s="1" t="str">
        <f>IF(NOT(Tableau117579[[#This Row],[Qu.]]&gt;=1),"OUI","NON")</f>
        <v>NON</v>
      </c>
      <c r="J34" s="11">
        <f>SUM(1&gt;Tableau117579[[#This Row],[Qu.]])</f>
        <v>0</v>
      </c>
      <c r="K34" s="46"/>
      <c r="L34" s="46"/>
    </row>
    <row r="35" spans="2:12" x14ac:dyDescent="0.25">
      <c r="B35" s="34">
        <v>33</v>
      </c>
      <c r="C35" s="12" t="s">
        <v>1617</v>
      </c>
      <c r="D35" s="49">
        <v>4</v>
      </c>
      <c r="E35" s="13" t="s">
        <v>36</v>
      </c>
      <c r="F35" s="29" t="s">
        <v>1111</v>
      </c>
      <c r="G35" s="49"/>
      <c r="H35" s="7"/>
      <c r="I35" s="1" t="str">
        <f>IF(NOT(Tableau117579[[#This Row],[Qu.]]&gt;=1),"OUI","NON")</f>
        <v>NON</v>
      </c>
      <c r="J35" s="11">
        <f>SUM(1&gt;Tableau117579[[#This Row],[Qu.]])</f>
        <v>0</v>
      </c>
      <c r="K35" s="46"/>
      <c r="L35" s="55"/>
    </row>
    <row r="36" spans="2:12" x14ac:dyDescent="0.25">
      <c r="B36" s="34">
        <v>34</v>
      </c>
      <c r="C36" s="12" t="s">
        <v>1618</v>
      </c>
      <c r="D36" s="49">
        <v>4</v>
      </c>
      <c r="E36" s="18" t="s">
        <v>32</v>
      </c>
      <c r="F36" s="29" t="s">
        <v>1089</v>
      </c>
      <c r="G36" s="18">
        <v>1</v>
      </c>
      <c r="H36" s="7"/>
      <c r="I36" s="1" t="str">
        <f>IF(NOT(Tableau117579[[#This Row],[Qu.]]&gt;=1),"OUI","NON")</f>
        <v>NON</v>
      </c>
      <c r="J36" s="11">
        <f>SUM(1&gt;Tableau117579[[#This Row],[Qu.]])</f>
        <v>0</v>
      </c>
      <c r="K36" s="46"/>
      <c r="L36" s="55"/>
    </row>
    <row r="37" spans="2:12" x14ac:dyDescent="0.25">
      <c r="B37" s="34">
        <v>35</v>
      </c>
      <c r="C37" s="12" t="s">
        <v>1619</v>
      </c>
      <c r="D37" s="49">
        <v>4</v>
      </c>
      <c r="E37" s="13" t="s">
        <v>32</v>
      </c>
      <c r="F37" s="29" t="s">
        <v>1111</v>
      </c>
      <c r="G37" s="49"/>
      <c r="H37" s="7"/>
      <c r="I37" s="1" t="str">
        <f>IF(NOT(Tableau117579[[#This Row],[Qu.]]&gt;=1),"OUI","NON")</f>
        <v>NON</v>
      </c>
      <c r="J37" s="11">
        <f>SUM(1&gt;Tableau117579[[#This Row],[Qu.]])</f>
        <v>0</v>
      </c>
      <c r="K37" s="46"/>
      <c r="L37" s="55"/>
    </row>
    <row r="38" spans="2:12" x14ac:dyDescent="0.25">
      <c r="B38" s="34">
        <v>36</v>
      </c>
      <c r="C38" s="12" t="s">
        <v>1620</v>
      </c>
      <c r="D38" s="49">
        <v>2</v>
      </c>
      <c r="E38" s="13" t="s">
        <v>36</v>
      </c>
      <c r="F38" s="29" t="s">
        <v>1107</v>
      </c>
      <c r="G38" s="49"/>
      <c r="H38" s="7"/>
      <c r="I38" s="1" t="str">
        <f>IF(NOT(Tableau117579[[#This Row],[Qu.]]&gt;=1),"OUI","NON")</f>
        <v>NON</v>
      </c>
      <c r="J38" s="11">
        <f>SUM(1&gt;Tableau117579[[#This Row],[Qu.]])</f>
        <v>0</v>
      </c>
      <c r="K38" s="46"/>
      <c r="L38" s="55"/>
    </row>
    <row r="39" spans="2:12" x14ac:dyDescent="0.25">
      <c r="B39" s="34">
        <v>37</v>
      </c>
      <c r="C39" s="12" t="s">
        <v>1621</v>
      </c>
      <c r="D39" s="49">
        <v>4</v>
      </c>
      <c r="E39" s="13" t="s">
        <v>32</v>
      </c>
      <c r="F39" s="28" t="s">
        <v>1107</v>
      </c>
      <c r="G39" s="1"/>
      <c r="H39" s="7"/>
      <c r="I39" s="1" t="str">
        <f>IF(NOT(Tableau117579[[#This Row],[Qu.]]&gt;=1),"OUI","NON")</f>
        <v>NON</v>
      </c>
      <c r="J39" s="11">
        <f>SUM(1&gt;Tableau117579[[#This Row],[Qu.]])</f>
        <v>0</v>
      </c>
      <c r="K39" s="46"/>
      <c r="L39" s="55"/>
    </row>
    <row r="40" spans="2:12" x14ac:dyDescent="0.25">
      <c r="B40" s="34">
        <v>38</v>
      </c>
      <c r="C40" s="12" t="s">
        <v>1622</v>
      </c>
      <c r="D40" s="49">
        <v>1</v>
      </c>
      <c r="E40" s="13" t="s">
        <v>39</v>
      </c>
      <c r="F40" s="29" t="s">
        <v>1111</v>
      </c>
      <c r="G40" s="18"/>
      <c r="H40" s="7"/>
      <c r="I40" s="1" t="str">
        <f>IF(NOT(Tableau117579[[#This Row],[Qu.]]&gt;=1),"OUI","NON")</f>
        <v>NON</v>
      </c>
      <c r="J40" s="11">
        <f>SUM(1&gt;Tableau117579[[#This Row],[Qu.]])</f>
        <v>0</v>
      </c>
      <c r="K40" s="46"/>
      <c r="L40" s="55"/>
    </row>
    <row r="41" spans="2:12" x14ac:dyDescent="0.25">
      <c r="B41" s="34">
        <v>39</v>
      </c>
      <c r="C41" s="12" t="s">
        <v>1623</v>
      </c>
      <c r="D41" s="49">
        <v>4</v>
      </c>
      <c r="E41" s="13" t="s">
        <v>32</v>
      </c>
      <c r="F41" s="29" t="s">
        <v>1107</v>
      </c>
      <c r="G41" s="18"/>
      <c r="H41" s="7"/>
      <c r="I41" s="1" t="str">
        <f>IF(NOT(Tableau117579[[#This Row],[Qu.]]&gt;=1),"OUI","NON")</f>
        <v>NON</v>
      </c>
      <c r="J41" s="11">
        <f>SUM(1&gt;Tableau117579[[#This Row],[Qu.]])</f>
        <v>0</v>
      </c>
      <c r="K41" s="46"/>
      <c r="L41" s="55"/>
    </row>
    <row r="42" spans="2:12" x14ac:dyDescent="0.25">
      <c r="B42" s="53">
        <v>40</v>
      </c>
      <c r="C42" s="48" t="s">
        <v>1624</v>
      </c>
      <c r="D42" s="49">
        <v>4</v>
      </c>
      <c r="E42" s="13" t="s">
        <v>32</v>
      </c>
      <c r="F42" s="29" t="s">
        <v>1107</v>
      </c>
      <c r="G42" s="49"/>
      <c r="H42" s="7"/>
      <c r="I42" s="1" t="str">
        <f>IF(NOT(Tableau117579[[#This Row],[Qu.]]&gt;=1),"OUI","NON")</f>
        <v>NON</v>
      </c>
      <c r="J42" s="11">
        <f>SUM(1&gt;Tableau117579[[#This Row],[Qu.]])</f>
        <v>0</v>
      </c>
      <c r="K42" s="46"/>
      <c r="L42" s="55"/>
    </row>
    <row r="43" spans="2:12" x14ac:dyDescent="0.25">
      <c r="B43" s="34">
        <v>41</v>
      </c>
      <c r="C43" s="12" t="s">
        <v>1625</v>
      </c>
      <c r="D43" s="49">
        <v>0</v>
      </c>
      <c r="E43" s="13" t="s">
        <v>50</v>
      </c>
      <c r="F43" s="29" t="s">
        <v>1089</v>
      </c>
      <c r="G43" s="18"/>
      <c r="H43" s="7"/>
      <c r="I43" s="1" t="str">
        <f>IF(NOT(Tableau117579[[#This Row],[Qu.]]&gt;=1),"OUI","NON")</f>
        <v>OUI</v>
      </c>
      <c r="J43" s="11">
        <f>SUM(1&gt;Tableau117579[[#This Row],[Qu.]])</f>
        <v>1</v>
      </c>
      <c r="K43" s="46"/>
      <c r="L43" s="55"/>
    </row>
    <row r="44" spans="2:12" x14ac:dyDescent="0.25">
      <c r="B44" s="34">
        <v>42</v>
      </c>
      <c r="C44" s="12" t="s">
        <v>1626</v>
      </c>
      <c r="D44" s="49">
        <v>2</v>
      </c>
      <c r="E44" s="13" t="s">
        <v>36</v>
      </c>
      <c r="F44" s="29" t="s">
        <v>1113</v>
      </c>
      <c r="G44" s="18"/>
      <c r="H44" s="7"/>
      <c r="I44" s="1" t="str">
        <f>IF(NOT(Tableau117579[[#This Row],[Qu.]]&gt;=1),"OUI","NON")</f>
        <v>NON</v>
      </c>
      <c r="J44" s="11">
        <f>SUM(1&gt;Tableau117579[[#This Row],[Qu.]])</f>
        <v>0</v>
      </c>
      <c r="K44" s="46"/>
      <c r="L44" s="55"/>
    </row>
    <row r="45" spans="2:12" x14ac:dyDescent="0.25">
      <c r="B45" s="34">
        <v>43</v>
      </c>
      <c r="C45" s="12" t="s">
        <v>1627</v>
      </c>
      <c r="D45" s="49">
        <v>4</v>
      </c>
      <c r="E45" s="13" t="s">
        <v>36</v>
      </c>
      <c r="F45" s="29" t="s">
        <v>1089</v>
      </c>
      <c r="G45" s="18"/>
      <c r="H45" s="7"/>
      <c r="I45" s="1" t="str">
        <f>IF(NOT(Tableau117579[[#This Row],[Qu.]]&gt;=1),"OUI","NON")</f>
        <v>NON</v>
      </c>
      <c r="J45" s="11">
        <f>SUM(1&gt;Tableau117579[[#This Row],[Qu.]])</f>
        <v>0</v>
      </c>
      <c r="K45" s="46"/>
      <c r="L45" s="55"/>
    </row>
    <row r="46" spans="2:12" x14ac:dyDescent="0.25">
      <c r="B46" s="34">
        <v>44</v>
      </c>
      <c r="C46" s="12" t="s">
        <v>1628</v>
      </c>
      <c r="D46" s="49">
        <v>1</v>
      </c>
      <c r="E46" s="13" t="s">
        <v>36</v>
      </c>
      <c r="F46" s="29" t="s">
        <v>1089</v>
      </c>
      <c r="G46" s="49"/>
      <c r="H46" s="7"/>
      <c r="I46" s="1" t="str">
        <f>IF(NOT(Tableau117579[[#This Row],[Qu.]]&gt;=1),"OUI","NON")</f>
        <v>NON</v>
      </c>
      <c r="J46" s="11">
        <f>SUM(1&gt;Tableau117579[[#This Row],[Qu.]])</f>
        <v>0</v>
      </c>
      <c r="K46" s="46"/>
      <c r="L46" s="55"/>
    </row>
    <row r="47" spans="2:12" x14ac:dyDescent="0.25">
      <c r="B47" s="34">
        <v>45</v>
      </c>
      <c r="C47" s="12" t="s">
        <v>1629</v>
      </c>
      <c r="D47" s="49">
        <v>4</v>
      </c>
      <c r="E47" s="13" t="s">
        <v>32</v>
      </c>
      <c r="F47" s="29" t="s">
        <v>1089</v>
      </c>
      <c r="G47" s="52"/>
      <c r="H47" s="7"/>
      <c r="I47" s="1" t="str">
        <f>IF(NOT(Tableau117579[[#This Row],[Qu.]]&gt;=1),"OUI","NON")</f>
        <v>NON</v>
      </c>
      <c r="J47" s="11">
        <f>SUM(1&gt;Tableau117579[[#This Row],[Qu.]])</f>
        <v>0</v>
      </c>
      <c r="K47" s="46"/>
      <c r="L47" s="55"/>
    </row>
    <row r="48" spans="2:12" x14ac:dyDescent="0.25">
      <c r="B48" s="34">
        <v>46</v>
      </c>
      <c r="C48" s="12" t="s">
        <v>1630</v>
      </c>
      <c r="D48" s="49">
        <v>2</v>
      </c>
      <c r="E48" s="18" t="s">
        <v>36</v>
      </c>
      <c r="F48" s="29" t="s">
        <v>1089</v>
      </c>
      <c r="G48" s="18"/>
      <c r="H48" s="7"/>
      <c r="I48" s="1" t="str">
        <f>IF(NOT(Tableau117579[[#This Row],[Qu.]]&gt;=1),"OUI","NON")</f>
        <v>NON</v>
      </c>
      <c r="J48" s="11">
        <f>SUM(1&gt;Tableau117579[[#This Row],[Qu.]])</f>
        <v>0</v>
      </c>
      <c r="K48" s="46"/>
      <c r="L48" s="55"/>
    </row>
    <row r="49" spans="2:11" x14ac:dyDescent="0.25">
      <c r="B49" s="34">
        <v>47</v>
      </c>
      <c r="C49" s="12" t="s">
        <v>1631</v>
      </c>
      <c r="D49" s="49">
        <v>4</v>
      </c>
      <c r="E49" s="13" t="s">
        <v>32</v>
      </c>
      <c r="F49" s="29" t="s">
        <v>1107</v>
      </c>
      <c r="G49" s="49"/>
      <c r="H49" s="7"/>
      <c r="I49" s="1" t="str">
        <f>IF(NOT(Tableau117579[[#This Row],[Qu.]]&gt;=1),"OUI","NON")</f>
        <v>NON</v>
      </c>
      <c r="J49" s="11">
        <f>SUM(1&gt;Tableau117579[[#This Row],[Qu.]])</f>
        <v>0</v>
      </c>
      <c r="K49" s="46"/>
    </row>
    <row r="50" spans="2:11" x14ac:dyDescent="0.25">
      <c r="B50" s="34">
        <v>48</v>
      </c>
      <c r="C50" s="12" t="s">
        <v>1632</v>
      </c>
      <c r="D50" s="49">
        <v>2</v>
      </c>
      <c r="E50" s="13" t="s">
        <v>36</v>
      </c>
      <c r="F50" s="29" t="s">
        <v>1089</v>
      </c>
      <c r="G50" s="52"/>
      <c r="H50" s="7"/>
      <c r="I50" s="1" t="str">
        <f>IF(NOT(Tableau117579[[#This Row],[Qu.]]&gt;=1),"OUI","NON")</f>
        <v>NON</v>
      </c>
      <c r="J50" s="11">
        <f>SUM(1&gt;Tableau117579[[#This Row],[Qu.]])</f>
        <v>0</v>
      </c>
      <c r="K50" s="46"/>
    </row>
    <row r="51" spans="2:11" x14ac:dyDescent="0.25">
      <c r="B51" s="34">
        <v>49</v>
      </c>
      <c r="C51" s="12" t="s">
        <v>1633</v>
      </c>
      <c r="D51" s="49">
        <v>1</v>
      </c>
      <c r="E51" s="13" t="s">
        <v>50</v>
      </c>
      <c r="F51" s="29" t="s">
        <v>1107</v>
      </c>
      <c r="G51" s="18"/>
      <c r="H51" s="7"/>
      <c r="I51" s="1" t="str">
        <f>IF(NOT(Tableau117579[[#This Row],[Qu.]]&gt;=1),"OUI","NON")</f>
        <v>NON</v>
      </c>
      <c r="J51" s="11">
        <f>SUM(1&gt;Tableau117579[[#This Row],[Qu.]])</f>
        <v>0</v>
      </c>
      <c r="K51" s="46"/>
    </row>
    <row r="52" spans="2:11" x14ac:dyDescent="0.25">
      <c r="B52" s="34">
        <v>50</v>
      </c>
      <c r="C52" s="12" t="s">
        <v>1634</v>
      </c>
      <c r="D52" s="49">
        <v>4</v>
      </c>
      <c r="E52" s="13" t="s">
        <v>36</v>
      </c>
      <c r="F52" s="29" t="s">
        <v>1089</v>
      </c>
      <c r="G52" s="52"/>
      <c r="H52" s="7"/>
      <c r="I52" s="1" t="str">
        <f>IF(NOT(Tableau117579[[#This Row],[Qu.]]&gt;=1),"OUI","NON")</f>
        <v>NON</v>
      </c>
      <c r="J52" s="11">
        <f>SUM(1&gt;Tableau117579[[#This Row],[Qu.]])</f>
        <v>0</v>
      </c>
      <c r="K52" s="46"/>
    </row>
    <row r="53" spans="2:11" x14ac:dyDescent="0.25">
      <c r="B53" s="34">
        <v>51</v>
      </c>
      <c r="C53" s="12" t="s">
        <v>1635</v>
      </c>
      <c r="D53" s="49">
        <v>4</v>
      </c>
      <c r="E53" s="13" t="s">
        <v>32</v>
      </c>
      <c r="F53" s="29" t="s">
        <v>1089</v>
      </c>
      <c r="G53" s="52"/>
      <c r="H53" s="7"/>
      <c r="I53" s="1" t="str">
        <f>IF(NOT(Tableau117579[[#This Row],[Qu.]]&gt;=1),"OUI","NON")</f>
        <v>NON</v>
      </c>
      <c r="J53" s="11">
        <f>SUM(1&gt;Tableau117579[[#This Row],[Qu.]])</f>
        <v>0</v>
      </c>
      <c r="K53" s="46"/>
    </row>
    <row r="54" spans="2:11" x14ac:dyDescent="0.25">
      <c r="B54" s="34">
        <v>52</v>
      </c>
      <c r="C54" s="12" t="s">
        <v>1636</v>
      </c>
      <c r="D54" s="49">
        <v>4</v>
      </c>
      <c r="E54" s="13" t="s">
        <v>32</v>
      </c>
      <c r="F54" s="28" t="s">
        <v>1089</v>
      </c>
      <c r="G54" s="1">
        <v>1</v>
      </c>
      <c r="H54" s="7"/>
      <c r="I54" s="1" t="str">
        <f>IF(NOT(Tableau117579[[#This Row],[Qu.]]&gt;=1),"OUI","NON")</f>
        <v>NON</v>
      </c>
      <c r="J54" s="11">
        <f>SUM(1&gt;Tableau117579[[#This Row],[Qu.]])</f>
        <v>0</v>
      </c>
      <c r="K54" s="46"/>
    </row>
    <row r="55" spans="2:11" x14ac:dyDescent="0.25">
      <c r="B55" s="34">
        <v>53</v>
      </c>
      <c r="C55" s="12" t="s">
        <v>1637</v>
      </c>
      <c r="D55" s="49">
        <v>1</v>
      </c>
      <c r="E55" s="13" t="s">
        <v>50</v>
      </c>
      <c r="F55" s="29" t="s">
        <v>1113</v>
      </c>
      <c r="G55" s="18"/>
      <c r="H55" s="7"/>
      <c r="I55" s="1" t="str">
        <f>IF(NOT(Tableau117579[[#This Row],[Qu.]]&gt;=1),"OUI","NON")</f>
        <v>NON</v>
      </c>
      <c r="J55" s="11">
        <f>SUM(1&gt;Tableau117579[[#This Row],[Qu.]])</f>
        <v>0</v>
      </c>
      <c r="K55" s="46"/>
    </row>
    <row r="56" spans="2:11" x14ac:dyDescent="0.25">
      <c r="B56" s="34">
        <v>54</v>
      </c>
      <c r="C56" s="12" t="s">
        <v>1638</v>
      </c>
      <c r="D56" s="49">
        <v>4</v>
      </c>
      <c r="E56" s="13" t="s">
        <v>32</v>
      </c>
      <c r="F56" s="28" t="s">
        <v>1107</v>
      </c>
      <c r="G56" s="1"/>
      <c r="H56" s="7"/>
      <c r="I56" s="1" t="str">
        <f>IF(NOT(Tableau117579[[#This Row],[Qu.]]&gt;=1),"OUI","NON")</f>
        <v>NON</v>
      </c>
      <c r="J56" s="11">
        <f>SUM(1&gt;Tableau117579[[#This Row],[Qu.]])</f>
        <v>0</v>
      </c>
      <c r="K56" s="46"/>
    </row>
    <row r="57" spans="2:11" x14ac:dyDescent="0.25">
      <c r="B57" s="34">
        <v>55</v>
      </c>
      <c r="C57" s="12" t="s">
        <v>1639</v>
      </c>
      <c r="D57" s="49">
        <v>4</v>
      </c>
      <c r="E57" s="1" t="s">
        <v>32</v>
      </c>
      <c r="F57" s="28" t="s">
        <v>1113</v>
      </c>
      <c r="G57" s="1">
        <v>1</v>
      </c>
      <c r="H57" s="7"/>
      <c r="I57" s="1" t="str">
        <f>IF(NOT(Tableau117579[[#This Row],[Qu.]]&gt;=1),"OUI","NON")</f>
        <v>NON</v>
      </c>
      <c r="J57" s="11">
        <f>SUM(1&gt;Tableau117579[[#This Row],[Qu.]])</f>
        <v>0</v>
      </c>
      <c r="K57" s="46"/>
    </row>
    <row r="58" spans="2:11" x14ac:dyDescent="0.25">
      <c r="B58" s="34">
        <v>56</v>
      </c>
      <c r="C58" s="12" t="s">
        <v>1640</v>
      </c>
      <c r="D58" s="49">
        <v>4</v>
      </c>
      <c r="E58" s="13" t="s">
        <v>32</v>
      </c>
      <c r="F58" s="29" t="s">
        <v>1089</v>
      </c>
      <c r="G58" s="18"/>
      <c r="H58" s="7"/>
      <c r="I58" s="1" t="str">
        <f>IF(NOT(Tableau117579[[#This Row],[Qu.]]&gt;=1),"OUI","NON")</f>
        <v>NON</v>
      </c>
      <c r="J58" s="11">
        <f>SUM(1&gt;Tableau117579[[#This Row],[Qu.]])</f>
        <v>0</v>
      </c>
      <c r="K58" s="46"/>
    </row>
    <row r="59" spans="2:11" x14ac:dyDescent="0.25">
      <c r="B59" s="34">
        <v>57</v>
      </c>
      <c r="C59" s="12" t="s">
        <v>1641</v>
      </c>
      <c r="D59" s="49">
        <v>2</v>
      </c>
      <c r="E59" s="13" t="s">
        <v>36</v>
      </c>
      <c r="F59" s="29" t="s">
        <v>1107</v>
      </c>
      <c r="G59" s="49"/>
      <c r="H59" s="7"/>
      <c r="I59" s="1" t="str">
        <f>IF(NOT(Tableau117579[[#This Row],[Qu.]]&gt;=1),"OUI","NON")</f>
        <v>NON</v>
      </c>
      <c r="J59" s="11">
        <f>SUM(1&gt;Tableau117579[[#This Row],[Qu.]])</f>
        <v>0</v>
      </c>
      <c r="K59" s="46"/>
    </row>
    <row r="60" spans="2:11" x14ac:dyDescent="0.25">
      <c r="B60" s="34">
        <v>58</v>
      </c>
      <c r="C60" s="12" t="s">
        <v>1642</v>
      </c>
      <c r="D60" s="49">
        <v>4</v>
      </c>
      <c r="E60" s="13" t="s">
        <v>32</v>
      </c>
      <c r="F60" s="29" t="s">
        <v>1089</v>
      </c>
      <c r="G60" s="18"/>
      <c r="H60" s="7"/>
      <c r="I60" s="1" t="str">
        <f>IF(NOT(Tableau117579[[#This Row],[Qu.]]&gt;=1),"OUI","NON")</f>
        <v>NON</v>
      </c>
      <c r="J60" s="11">
        <f>SUM(1&gt;Tableau117579[[#This Row],[Qu.]])</f>
        <v>0</v>
      </c>
      <c r="K60" s="46"/>
    </row>
    <row r="61" spans="2:11" x14ac:dyDescent="0.25">
      <c r="B61" s="34">
        <v>59</v>
      </c>
      <c r="C61" s="12" t="s">
        <v>1643</v>
      </c>
      <c r="D61" s="49">
        <v>1</v>
      </c>
      <c r="E61" s="13" t="s">
        <v>36</v>
      </c>
      <c r="F61" s="29" t="s">
        <v>1089</v>
      </c>
      <c r="G61" s="18">
        <v>0</v>
      </c>
      <c r="H61" s="7"/>
      <c r="I61" s="1" t="str">
        <f>IF(NOT(Tableau117579[[#This Row],[Qu.]]&gt;=1),"OUI","NON")</f>
        <v>NON</v>
      </c>
      <c r="J61" s="11">
        <f>SUM(1&gt;Tableau117579[[#This Row],[Qu.]])</f>
        <v>0</v>
      </c>
      <c r="K61" s="46"/>
    </row>
    <row r="62" spans="2:11" x14ac:dyDescent="0.25">
      <c r="B62" s="53">
        <v>60</v>
      </c>
      <c r="C62" s="48" t="s">
        <v>1644</v>
      </c>
      <c r="D62" s="49">
        <v>4</v>
      </c>
      <c r="E62" s="13" t="s">
        <v>32</v>
      </c>
      <c r="F62" s="29" t="s">
        <v>1089</v>
      </c>
      <c r="G62" s="49"/>
      <c r="H62" s="7"/>
      <c r="I62" s="1" t="str">
        <f>IF(NOT(Tableau117579[[#This Row],[Qu.]]&gt;=1),"OUI","NON")</f>
        <v>NON</v>
      </c>
      <c r="J62" s="11">
        <f>SUM(1&gt;Tableau117579[[#This Row],[Qu.]])</f>
        <v>0</v>
      </c>
      <c r="K62" s="46"/>
    </row>
    <row r="63" spans="2:11" x14ac:dyDescent="0.25">
      <c r="B63" s="34">
        <v>61</v>
      </c>
      <c r="C63" s="12" t="s">
        <v>1645</v>
      </c>
      <c r="D63" s="49">
        <v>3</v>
      </c>
      <c r="E63" s="13" t="s">
        <v>36</v>
      </c>
      <c r="F63" s="29" t="s">
        <v>1089</v>
      </c>
      <c r="G63" s="18"/>
      <c r="H63" s="7"/>
      <c r="I63" s="1" t="str">
        <f>IF(NOT(Tableau117579[[#This Row],[Qu.]]&gt;=1),"OUI","NON")</f>
        <v>NON</v>
      </c>
      <c r="J63" s="11">
        <f>SUM(1&gt;Tableau117579[[#This Row],[Qu.]])</f>
        <v>0</v>
      </c>
      <c r="K63" s="46"/>
    </row>
    <row r="64" spans="2:11" x14ac:dyDescent="0.25">
      <c r="B64" s="34">
        <v>62</v>
      </c>
      <c r="C64" s="12" t="s">
        <v>1646</v>
      </c>
      <c r="D64" s="49">
        <v>1</v>
      </c>
      <c r="E64" s="13" t="s">
        <v>50</v>
      </c>
      <c r="F64" s="29" t="s">
        <v>1089</v>
      </c>
      <c r="G64" s="52"/>
      <c r="H64" s="7"/>
      <c r="I64" s="1" t="str">
        <f>IF(NOT(Tableau117579[[#This Row],[Qu.]]&gt;=1),"OUI","NON")</f>
        <v>NON</v>
      </c>
      <c r="J64" s="11">
        <f>SUM(1&gt;Tableau117579[[#This Row],[Qu.]])</f>
        <v>0</v>
      </c>
      <c r="K64" s="46"/>
    </row>
    <row r="65" spans="2:11" x14ac:dyDescent="0.25">
      <c r="B65" s="34">
        <v>63</v>
      </c>
      <c r="C65" s="12" t="s">
        <v>1647</v>
      </c>
      <c r="D65" s="49">
        <v>4</v>
      </c>
      <c r="E65" s="13" t="s">
        <v>36</v>
      </c>
      <c r="F65" s="29" t="s">
        <v>1111</v>
      </c>
      <c r="G65" s="52"/>
      <c r="H65" s="7"/>
      <c r="I65" s="1" t="str">
        <f>IF(NOT(Tableau117579[[#This Row],[Qu.]]&gt;=1),"OUI","NON")</f>
        <v>NON</v>
      </c>
      <c r="J65" s="11">
        <f>SUM(1&gt;Tableau117579[[#This Row],[Qu.]])</f>
        <v>0</v>
      </c>
      <c r="K65" s="46"/>
    </row>
    <row r="66" spans="2:11" x14ac:dyDescent="0.25">
      <c r="B66" s="53">
        <v>64</v>
      </c>
      <c r="C66" s="48" t="s">
        <v>1648</v>
      </c>
      <c r="D66" s="49">
        <v>0</v>
      </c>
      <c r="E66" s="13" t="s">
        <v>39</v>
      </c>
      <c r="F66" s="29" t="s">
        <v>1089</v>
      </c>
      <c r="G66" s="49"/>
      <c r="H66" s="7"/>
      <c r="I66" s="1" t="str">
        <f>IF(NOT(Tableau117579[[#This Row],[Qu.]]&gt;=1),"OUI","NON")</f>
        <v>OUI</v>
      </c>
      <c r="J66" s="11">
        <f>SUM(1&gt;Tableau117579[[#This Row],[Qu.]])</f>
        <v>1</v>
      </c>
      <c r="K66" s="46"/>
    </row>
    <row r="67" spans="2:11" x14ac:dyDescent="0.25">
      <c r="B67" s="34">
        <v>65</v>
      </c>
      <c r="C67" s="12" t="s">
        <v>1649</v>
      </c>
      <c r="D67" s="49">
        <v>3</v>
      </c>
      <c r="E67" s="13" t="s">
        <v>36</v>
      </c>
      <c r="F67" s="29" t="s">
        <v>1089</v>
      </c>
      <c r="G67" s="18"/>
      <c r="H67" s="7"/>
      <c r="I67" s="1" t="str">
        <f>IF(NOT(Tableau117579[[#This Row],[Qu.]]&gt;=1),"OUI","NON")</f>
        <v>NON</v>
      </c>
      <c r="J67" s="11">
        <f>SUM(1&gt;Tableau117579[[#This Row],[Qu.]])</f>
        <v>0</v>
      </c>
      <c r="K67" s="46"/>
    </row>
    <row r="68" spans="2:11" x14ac:dyDescent="0.25">
      <c r="B68" s="34">
        <v>66</v>
      </c>
      <c r="C68" s="12" t="s">
        <v>1650</v>
      </c>
      <c r="D68" s="49">
        <v>1</v>
      </c>
      <c r="E68" s="13" t="s">
        <v>50</v>
      </c>
      <c r="F68" s="29" t="s">
        <v>1089</v>
      </c>
      <c r="G68" s="52">
        <v>0</v>
      </c>
      <c r="H68" s="7"/>
      <c r="I68" s="1" t="str">
        <f>IF(NOT(Tableau117579[[#This Row],[Qu.]]&gt;=1),"OUI","NON")</f>
        <v>NON</v>
      </c>
      <c r="J68" s="11">
        <f>SUM(1&gt;Tableau117579[[#This Row],[Qu.]])</f>
        <v>0</v>
      </c>
      <c r="K68" s="46"/>
    </row>
    <row r="69" spans="2:11" x14ac:dyDescent="0.25">
      <c r="B69" s="34">
        <v>67</v>
      </c>
      <c r="C69" s="12" t="s">
        <v>1651</v>
      </c>
      <c r="D69" s="49">
        <v>3</v>
      </c>
      <c r="E69" s="18" t="s">
        <v>32</v>
      </c>
      <c r="F69" s="29" t="s">
        <v>1089</v>
      </c>
      <c r="G69" s="18"/>
      <c r="H69" s="7"/>
      <c r="I69" s="1" t="str">
        <f>IF(NOT(Tableau117579[[#This Row],[Qu.]]&gt;=1),"OUI","NON")</f>
        <v>NON</v>
      </c>
      <c r="J69" s="11">
        <f>SUM(1&gt;Tableau117579[[#This Row],[Qu.]])</f>
        <v>0</v>
      </c>
      <c r="K69" s="46"/>
    </row>
    <row r="70" spans="2:11" x14ac:dyDescent="0.25">
      <c r="B70" s="53">
        <v>68</v>
      </c>
      <c r="C70" s="48" t="s">
        <v>1652</v>
      </c>
      <c r="D70" s="49">
        <v>2</v>
      </c>
      <c r="E70" s="13" t="s">
        <v>36</v>
      </c>
      <c r="F70" s="29" t="s">
        <v>1107</v>
      </c>
      <c r="G70" s="49"/>
      <c r="H70" s="7"/>
      <c r="I70" s="1" t="str">
        <f>IF(NOT(Tableau117579[[#This Row],[Qu.]]&gt;=1),"OUI","NON")</f>
        <v>NON</v>
      </c>
      <c r="J70" s="11">
        <f>SUM(1&gt;Tableau117579[[#This Row],[Qu.]])</f>
        <v>0</v>
      </c>
      <c r="K70" s="46"/>
    </row>
    <row r="71" spans="2:11" x14ac:dyDescent="0.25">
      <c r="B71" s="34">
        <v>69</v>
      </c>
      <c r="C71" s="12" t="s">
        <v>1653</v>
      </c>
      <c r="D71" s="49">
        <v>4</v>
      </c>
      <c r="E71" s="13" t="s">
        <v>32</v>
      </c>
      <c r="F71" s="29" t="s">
        <v>1107</v>
      </c>
      <c r="G71" s="52"/>
      <c r="H71" s="7"/>
      <c r="I71" s="1" t="str">
        <f>IF(NOT(Tableau117579[[#This Row],[Qu.]]&gt;=1),"OUI","NON")</f>
        <v>NON</v>
      </c>
      <c r="J71" s="11">
        <f>SUM(1&gt;Tableau117579[[#This Row],[Qu.]])</f>
        <v>0</v>
      </c>
      <c r="K71" s="46"/>
    </row>
    <row r="72" spans="2:11" x14ac:dyDescent="0.25">
      <c r="B72" s="31">
        <v>70</v>
      </c>
      <c r="C72" s="3" t="s">
        <v>1654</v>
      </c>
      <c r="D72" s="49">
        <v>4</v>
      </c>
      <c r="E72" s="13" t="s">
        <v>32</v>
      </c>
      <c r="F72" s="28" t="s">
        <v>1113</v>
      </c>
      <c r="G72" s="1"/>
      <c r="H72" s="7"/>
      <c r="I72" s="1" t="str">
        <f>IF(NOT(Tableau117579[[#This Row],[Qu.]]&gt;=1),"OUI","NON")</f>
        <v>NON</v>
      </c>
      <c r="J72" s="11">
        <f>SUM(1&gt;Tableau117579[[#This Row],[Qu.]])</f>
        <v>0</v>
      </c>
      <c r="K72" s="46"/>
    </row>
    <row r="73" spans="2:11" x14ac:dyDescent="0.25">
      <c r="B73" s="34">
        <v>71</v>
      </c>
      <c r="C73" s="12" t="s">
        <v>1655</v>
      </c>
      <c r="D73" s="49">
        <v>0</v>
      </c>
      <c r="E73" s="13" t="s">
        <v>50</v>
      </c>
      <c r="F73" s="29" t="s">
        <v>1113</v>
      </c>
      <c r="G73" s="18"/>
      <c r="H73" s="7"/>
      <c r="I73" s="1" t="str">
        <f>IF(NOT(Tableau117579[[#This Row],[Qu.]]&gt;=1),"OUI","NON")</f>
        <v>OUI</v>
      </c>
      <c r="J73" s="11">
        <f>SUM(1&gt;Tableau117579[[#This Row],[Qu.]])</f>
        <v>1</v>
      </c>
      <c r="K73" s="46"/>
    </row>
    <row r="74" spans="2:11" x14ac:dyDescent="0.25">
      <c r="B74" s="31">
        <v>72</v>
      </c>
      <c r="C74" s="3" t="s">
        <v>1656</v>
      </c>
      <c r="D74" s="49">
        <v>3</v>
      </c>
      <c r="E74" s="13" t="s">
        <v>36</v>
      </c>
      <c r="F74" s="28" t="s">
        <v>1089</v>
      </c>
      <c r="G74" s="1"/>
      <c r="H74" s="7"/>
      <c r="I74" s="1" t="str">
        <f>IF(NOT(Tableau117579[[#This Row],[Qu.]]&gt;=1),"OUI","NON")</f>
        <v>NON</v>
      </c>
      <c r="J74" s="11">
        <f>SUM(1&gt;Tableau117579[[#This Row],[Qu.]])</f>
        <v>0</v>
      </c>
      <c r="K74" s="46"/>
    </row>
    <row r="75" spans="2:11" x14ac:dyDescent="0.25">
      <c r="B75" s="34">
        <v>73</v>
      </c>
      <c r="C75" s="12" t="s">
        <v>1657</v>
      </c>
      <c r="D75" s="49">
        <v>3</v>
      </c>
      <c r="E75" s="13" t="s">
        <v>36</v>
      </c>
      <c r="F75" s="29" t="s">
        <v>1089</v>
      </c>
      <c r="G75" s="18"/>
      <c r="H75" s="7"/>
      <c r="I75" s="1" t="str">
        <f>IF(NOT(Tableau117579[[#This Row],[Qu.]]&gt;=1),"OUI","NON")</f>
        <v>NON</v>
      </c>
      <c r="J75" s="11">
        <f>SUM(1&gt;Tableau117579[[#This Row],[Qu.]])</f>
        <v>0</v>
      </c>
      <c r="K75" s="46"/>
    </row>
    <row r="76" spans="2:11" x14ac:dyDescent="0.25">
      <c r="B76" s="31">
        <v>74</v>
      </c>
      <c r="C76" s="3" t="s">
        <v>1658</v>
      </c>
      <c r="D76" s="49">
        <v>0</v>
      </c>
      <c r="E76" s="13" t="s">
        <v>50</v>
      </c>
      <c r="F76" s="28" t="s">
        <v>1099</v>
      </c>
      <c r="G76" s="1"/>
      <c r="H76" s="7"/>
      <c r="I76" s="1" t="str">
        <f>IF(NOT(Tableau117579[[#This Row],[Qu.]]&gt;=1),"OUI","NON")</f>
        <v>OUI</v>
      </c>
      <c r="J76" s="11">
        <f>SUM(1&gt;Tableau117579[[#This Row],[Qu.]])</f>
        <v>1</v>
      </c>
      <c r="K76" s="46"/>
    </row>
    <row r="77" spans="2:11" x14ac:dyDescent="0.25">
      <c r="B77" s="34">
        <v>75</v>
      </c>
      <c r="C77" s="12" t="s">
        <v>1659</v>
      </c>
      <c r="D77" s="49">
        <v>1</v>
      </c>
      <c r="E77" s="13" t="s">
        <v>50</v>
      </c>
      <c r="F77" s="29" t="s">
        <v>1113</v>
      </c>
      <c r="G77" s="49"/>
      <c r="H77" s="7"/>
      <c r="I77" s="1" t="str">
        <f>IF(NOT(Tableau117579[[#This Row],[Qu.]]&gt;=1),"OUI","NON")</f>
        <v>NON</v>
      </c>
      <c r="J77" s="11">
        <f>SUM(1&gt;Tableau117579[[#This Row],[Qu.]])</f>
        <v>0</v>
      </c>
      <c r="K77" s="46"/>
    </row>
    <row r="78" spans="2:11" x14ac:dyDescent="0.25">
      <c r="B78" s="34">
        <v>76</v>
      </c>
      <c r="C78" s="12" t="s">
        <v>1660</v>
      </c>
      <c r="D78" s="49">
        <v>4</v>
      </c>
      <c r="E78" s="13" t="s">
        <v>32</v>
      </c>
      <c r="F78" s="29" t="s">
        <v>1089</v>
      </c>
      <c r="G78" s="52"/>
      <c r="H78" s="7"/>
      <c r="I78" s="1" t="str">
        <f>IF(NOT(Tableau117579[[#This Row],[Qu.]]&gt;=1),"OUI","NON")</f>
        <v>NON</v>
      </c>
      <c r="J78" s="11">
        <f>SUM(1&gt;Tableau117579[[#This Row],[Qu.]])</f>
        <v>0</v>
      </c>
      <c r="K78" s="46"/>
    </row>
    <row r="79" spans="2:11" x14ac:dyDescent="0.25">
      <c r="B79" s="31">
        <v>77</v>
      </c>
      <c r="C79" s="3" t="s">
        <v>1661</v>
      </c>
      <c r="D79" s="49">
        <v>4</v>
      </c>
      <c r="E79" s="13" t="s">
        <v>32</v>
      </c>
      <c r="F79" s="28" t="s">
        <v>1113</v>
      </c>
      <c r="G79" s="1"/>
      <c r="H79" s="7"/>
      <c r="I79" s="1" t="str">
        <f>IF(NOT(Tableau117579[[#This Row],[Qu.]]&gt;=1),"OUI","NON")</f>
        <v>NON</v>
      </c>
      <c r="J79" s="11">
        <f>SUM(1&gt;Tableau117579[[#This Row],[Qu.]])</f>
        <v>0</v>
      </c>
      <c r="K79" s="46"/>
    </row>
    <row r="80" spans="2:11" x14ac:dyDescent="0.25">
      <c r="B80" s="34">
        <v>78</v>
      </c>
      <c r="C80" s="12" t="s">
        <v>1662</v>
      </c>
      <c r="D80" s="49">
        <v>4</v>
      </c>
      <c r="E80" s="13" t="s">
        <v>32</v>
      </c>
      <c r="F80" s="29" t="s">
        <v>1113</v>
      </c>
      <c r="G80" s="52"/>
      <c r="H80" s="7"/>
      <c r="I80" s="1" t="str">
        <f>IF(NOT(Tableau117579[[#This Row],[Qu.]]&gt;=1),"OUI","NON")</f>
        <v>NON</v>
      </c>
      <c r="J80" s="11">
        <f>SUM(1&gt;Tableau117579[[#This Row],[Qu.]])</f>
        <v>0</v>
      </c>
      <c r="K80" s="46"/>
    </row>
    <row r="81" spans="2:11" x14ac:dyDescent="0.25">
      <c r="B81" s="53">
        <v>79</v>
      </c>
      <c r="C81" s="48" t="s">
        <v>1663</v>
      </c>
      <c r="D81" s="49">
        <v>3</v>
      </c>
      <c r="E81" s="13" t="s">
        <v>32</v>
      </c>
      <c r="F81" s="29" t="s">
        <v>1089</v>
      </c>
      <c r="G81" s="49"/>
      <c r="H81" s="7"/>
      <c r="I81" s="1" t="str">
        <f>IF(NOT(Tableau117579[[#This Row],[Qu.]]&gt;=1),"OUI","NON")</f>
        <v>NON</v>
      </c>
      <c r="J81" s="11">
        <f>SUM(1&gt;Tableau117579[[#This Row],[Qu.]])</f>
        <v>0</v>
      </c>
      <c r="K81" s="46"/>
    </row>
    <row r="82" spans="2:11" x14ac:dyDescent="0.25">
      <c r="B82" s="34">
        <v>80</v>
      </c>
      <c r="C82" s="12" t="s">
        <v>1664</v>
      </c>
      <c r="D82" s="49">
        <v>3</v>
      </c>
      <c r="E82" s="13" t="s">
        <v>36</v>
      </c>
      <c r="F82" s="29" t="s">
        <v>1089</v>
      </c>
      <c r="G82" s="18"/>
      <c r="H82" s="7"/>
      <c r="I82" s="1" t="str">
        <f>IF(NOT(Tableau117579[[#This Row],[Qu.]]&gt;=1),"OUI","NON")</f>
        <v>NON</v>
      </c>
      <c r="J82" s="11">
        <f>SUM(1&gt;Tableau117579[[#This Row],[Qu.]])</f>
        <v>0</v>
      </c>
      <c r="K82" s="46"/>
    </row>
    <row r="83" spans="2:11" x14ac:dyDescent="0.25">
      <c r="B83" s="34">
        <v>81</v>
      </c>
      <c r="C83" s="12" t="s">
        <v>1665</v>
      </c>
      <c r="D83" s="49">
        <v>1</v>
      </c>
      <c r="E83" s="13" t="s">
        <v>50</v>
      </c>
      <c r="F83" s="29" t="s">
        <v>1089</v>
      </c>
      <c r="G83" s="18"/>
      <c r="H83" s="7"/>
      <c r="I83" s="1" t="str">
        <f>IF(NOT(Tableau117579[[#This Row],[Qu.]]&gt;=1),"OUI","NON")</f>
        <v>NON</v>
      </c>
      <c r="J83" s="11">
        <f>SUM(1&gt;Tableau117579[[#This Row],[Qu.]])</f>
        <v>0</v>
      </c>
      <c r="K83" s="46"/>
    </row>
    <row r="84" spans="2:11" x14ac:dyDescent="0.25">
      <c r="B84" s="34">
        <v>82</v>
      </c>
      <c r="C84" s="12" t="s">
        <v>1666</v>
      </c>
      <c r="D84" s="49">
        <v>4</v>
      </c>
      <c r="E84" s="13" t="s">
        <v>32</v>
      </c>
      <c r="F84" s="29" t="s">
        <v>1089</v>
      </c>
      <c r="G84" s="18"/>
      <c r="H84" s="7"/>
      <c r="I84" s="1" t="str">
        <f>IF(NOT(Tableau117579[[#This Row],[Qu.]]&gt;=1),"OUI","NON")</f>
        <v>NON</v>
      </c>
      <c r="J84" s="11">
        <f>SUM(1&gt;Tableau117579[[#This Row],[Qu.]])</f>
        <v>0</v>
      </c>
      <c r="K84" s="46"/>
    </row>
    <row r="85" spans="2:11" x14ac:dyDescent="0.25">
      <c r="B85" s="53">
        <v>83</v>
      </c>
      <c r="C85" s="48" t="s">
        <v>1667</v>
      </c>
      <c r="D85" s="49">
        <v>4</v>
      </c>
      <c r="E85" s="13" t="s">
        <v>36</v>
      </c>
      <c r="F85" s="29" t="s">
        <v>1111</v>
      </c>
      <c r="G85" s="49">
        <v>1</v>
      </c>
      <c r="H85" s="7"/>
      <c r="I85" s="1" t="str">
        <f>IF(NOT(Tableau117579[[#This Row],[Qu.]]&gt;=1),"OUI","NON")</f>
        <v>NON</v>
      </c>
      <c r="J85" s="11">
        <f>SUM(1&gt;Tableau117579[[#This Row],[Qu.]])</f>
        <v>0</v>
      </c>
      <c r="K85" s="46"/>
    </row>
    <row r="86" spans="2:11" x14ac:dyDescent="0.25">
      <c r="B86" s="34">
        <v>84</v>
      </c>
      <c r="C86" s="12" t="s">
        <v>1668</v>
      </c>
      <c r="D86" s="49">
        <v>2</v>
      </c>
      <c r="E86" s="13" t="s">
        <v>36</v>
      </c>
      <c r="F86" s="29" t="s">
        <v>1107</v>
      </c>
      <c r="G86" s="13"/>
      <c r="H86" s="7"/>
      <c r="I86" s="1" t="str">
        <f>IF(NOT(Tableau117579[[#This Row],[Qu.]]&gt;=1),"OUI","NON")</f>
        <v>NON</v>
      </c>
      <c r="J86" s="11">
        <f>SUM(1&gt;Tableau117579[[#This Row],[Qu.]])</f>
        <v>0</v>
      </c>
      <c r="K86" s="46"/>
    </row>
    <row r="87" spans="2:11" x14ac:dyDescent="0.25">
      <c r="B87" s="31">
        <v>85</v>
      </c>
      <c r="C87" s="3" t="s">
        <v>1669</v>
      </c>
      <c r="D87" s="49">
        <v>0</v>
      </c>
      <c r="E87" s="13" t="s">
        <v>39</v>
      </c>
      <c r="F87" s="28" t="s">
        <v>1113</v>
      </c>
      <c r="G87" s="1"/>
      <c r="H87" s="7"/>
      <c r="I87" s="1" t="str">
        <f>IF(NOT(Tableau117579[[#This Row],[Qu.]]&gt;=1),"OUI","NON")</f>
        <v>OUI</v>
      </c>
      <c r="J87" s="11">
        <f>SUM(1&gt;Tableau117579[[#This Row],[Qu.]])</f>
        <v>1</v>
      </c>
      <c r="K87" s="46"/>
    </row>
    <row r="88" spans="2:11" x14ac:dyDescent="0.25">
      <c r="B88" s="34">
        <v>86</v>
      </c>
      <c r="C88" s="12" t="s">
        <v>1670</v>
      </c>
      <c r="D88" s="49">
        <v>2</v>
      </c>
      <c r="E88" s="13" t="s">
        <v>36</v>
      </c>
      <c r="F88" s="29" t="s">
        <v>1107</v>
      </c>
      <c r="G88" s="18"/>
      <c r="H88" s="7"/>
      <c r="I88" s="1" t="str">
        <f>IF(NOT(Tableau117579[[#This Row],[Qu.]]&gt;=1),"OUI","NON")</f>
        <v>NON</v>
      </c>
      <c r="J88" s="11">
        <f>SUM(1&gt;Tableau117579[[#This Row],[Qu.]])</f>
        <v>0</v>
      </c>
      <c r="K88" s="46"/>
    </row>
    <row r="89" spans="2:11" x14ac:dyDescent="0.25">
      <c r="B89" s="53">
        <v>87</v>
      </c>
      <c r="C89" s="48" t="s">
        <v>1671</v>
      </c>
      <c r="D89" s="49">
        <v>1</v>
      </c>
      <c r="E89" s="13" t="s">
        <v>50</v>
      </c>
      <c r="F89" s="29" t="s">
        <v>1099</v>
      </c>
      <c r="G89" s="49"/>
      <c r="H89" s="7"/>
      <c r="I89" s="1" t="str">
        <f>IF(NOT(Tableau117579[[#This Row],[Qu.]]&gt;=1),"OUI","NON")</f>
        <v>NON</v>
      </c>
      <c r="J89" s="11">
        <f>SUM(1&gt;Tableau117579[[#This Row],[Qu.]])</f>
        <v>0</v>
      </c>
      <c r="K89" s="46"/>
    </row>
    <row r="90" spans="2:11" x14ac:dyDescent="0.25">
      <c r="B90" s="31">
        <v>88</v>
      </c>
      <c r="C90" s="3" t="s">
        <v>1672</v>
      </c>
      <c r="D90" s="49">
        <v>0</v>
      </c>
      <c r="E90" s="13" t="s">
        <v>50</v>
      </c>
      <c r="F90" s="28" t="s">
        <v>1113</v>
      </c>
      <c r="G90" s="1"/>
      <c r="H90" s="7"/>
      <c r="I90" s="1" t="str">
        <f>IF(NOT(Tableau117579[[#This Row],[Qu.]]&gt;=1),"OUI","NON")</f>
        <v>OUI</v>
      </c>
      <c r="J90" s="11">
        <f>SUM(1&gt;Tableau117579[[#This Row],[Qu.]])</f>
        <v>1</v>
      </c>
      <c r="K90" s="46"/>
    </row>
    <row r="91" spans="2:11" x14ac:dyDescent="0.25">
      <c r="B91" s="53">
        <v>89</v>
      </c>
      <c r="C91" s="48" t="s">
        <v>1673</v>
      </c>
      <c r="D91" s="49">
        <v>4</v>
      </c>
      <c r="E91" s="13" t="s">
        <v>32</v>
      </c>
      <c r="F91" s="29" t="s">
        <v>1089</v>
      </c>
      <c r="G91" s="49"/>
      <c r="H91" s="7"/>
      <c r="I91" s="1" t="str">
        <f>IF(NOT(Tableau117579[[#This Row],[Qu.]]&gt;=1),"OUI","NON")</f>
        <v>NON</v>
      </c>
      <c r="J91" s="11">
        <f>SUM(1&gt;Tableau117579[[#This Row],[Qu.]])</f>
        <v>0</v>
      </c>
      <c r="K91" s="46"/>
    </row>
    <row r="92" spans="2:11" x14ac:dyDescent="0.25">
      <c r="B92" s="34">
        <v>90</v>
      </c>
      <c r="C92" s="12" t="s">
        <v>1674</v>
      </c>
      <c r="D92" s="49">
        <v>1</v>
      </c>
      <c r="E92" s="13" t="s">
        <v>39</v>
      </c>
      <c r="F92" s="29" t="s">
        <v>1089</v>
      </c>
      <c r="G92" s="18"/>
      <c r="H92" s="7"/>
      <c r="I92" s="1" t="str">
        <f>IF(NOT(Tableau117579[[#This Row],[Qu.]]&gt;=1),"OUI","NON")</f>
        <v>NON</v>
      </c>
      <c r="J92" s="11">
        <f>SUM(1&gt;Tableau117579[[#This Row],[Qu.]])</f>
        <v>0</v>
      </c>
      <c r="K92" s="46"/>
    </row>
    <row r="93" spans="2:11" x14ac:dyDescent="0.25">
      <c r="B93" s="31">
        <v>91</v>
      </c>
      <c r="C93" s="3" t="s">
        <v>1675</v>
      </c>
      <c r="D93" s="49">
        <v>1</v>
      </c>
      <c r="E93" s="13" t="s">
        <v>50</v>
      </c>
      <c r="F93" s="28" t="s">
        <v>1111</v>
      </c>
      <c r="G93" s="1"/>
      <c r="H93" s="7"/>
      <c r="I93" s="1" t="str">
        <f>IF(NOT(Tableau117579[[#This Row],[Qu.]]&gt;=1),"OUI","NON")</f>
        <v>NON</v>
      </c>
      <c r="J93" s="11">
        <f>SUM(1&gt;Tableau117579[[#This Row],[Qu.]])</f>
        <v>0</v>
      </c>
      <c r="K93" s="46"/>
    </row>
    <row r="94" spans="2:11" x14ac:dyDescent="0.25">
      <c r="B94" s="34">
        <v>92</v>
      </c>
      <c r="C94" s="12" t="s">
        <v>1676</v>
      </c>
      <c r="D94" s="49">
        <v>4</v>
      </c>
      <c r="E94" s="13" t="s">
        <v>32</v>
      </c>
      <c r="F94" s="29" t="s">
        <v>1107</v>
      </c>
      <c r="G94" s="18"/>
      <c r="H94" s="7"/>
      <c r="I94" s="1" t="str">
        <f>IF(NOT(Tableau117579[[#This Row],[Qu.]]&gt;=1),"OUI","NON")</f>
        <v>NON</v>
      </c>
      <c r="J94" s="11">
        <f>SUM(1&gt;Tableau117579[[#This Row],[Qu.]])</f>
        <v>0</v>
      </c>
      <c r="K94" s="46"/>
    </row>
    <row r="95" spans="2:11" x14ac:dyDescent="0.25">
      <c r="B95" s="34">
        <v>93</v>
      </c>
      <c r="C95" s="12" t="s">
        <v>1677</v>
      </c>
      <c r="D95" s="49">
        <v>1</v>
      </c>
      <c r="E95" s="13" t="s">
        <v>50</v>
      </c>
      <c r="F95" s="29" t="s">
        <v>1089</v>
      </c>
      <c r="G95" s="18"/>
      <c r="H95" s="7"/>
      <c r="I95" s="1" t="str">
        <f>IF(NOT(Tableau117579[[#This Row],[Qu.]]&gt;=1),"OUI","NON")</f>
        <v>NON</v>
      </c>
      <c r="J95" s="11">
        <f>SUM(1&gt;Tableau117579[[#This Row],[Qu.]])</f>
        <v>0</v>
      </c>
      <c r="K95" s="46"/>
    </row>
    <row r="96" spans="2:11" x14ac:dyDescent="0.25">
      <c r="B96" s="34">
        <v>94</v>
      </c>
      <c r="C96" s="12" t="s">
        <v>1678</v>
      </c>
      <c r="D96" s="49">
        <v>2</v>
      </c>
      <c r="E96" s="13" t="s">
        <v>36</v>
      </c>
      <c r="F96" s="29" t="s">
        <v>1089</v>
      </c>
      <c r="G96" s="18"/>
      <c r="H96" s="7"/>
      <c r="I96" s="1" t="str">
        <f>IF(NOT(Tableau117579[[#This Row],[Qu.]]&gt;=1),"OUI","NON")</f>
        <v>NON</v>
      </c>
      <c r="J96" s="11">
        <f>SUM(1&gt;Tableau117579[[#This Row],[Qu.]])</f>
        <v>0</v>
      </c>
      <c r="K96" s="46"/>
    </row>
    <row r="97" spans="2:11" x14ac:dyDescent="0.25">
      <c r="B97" s="34">
        <v>95</v>
      </c>
      <c r="C97" s="12" t="s">
        <v>1679</v>
      </c>
      <c r="D97" s="49">
        <v>3</v>
      </c>
      <c r="E97" s="13" t="s">
        <v>36</v>
      </c>
      <c r="F97" s="29" t="s">
        <v>1089</v>
      </c>
      <c r="G97" s="52"/>
      <c r="H97" s="7"/>
      <c r="I97" s="1" t="str">
        <f>IF(NOT(Tableau117579[[#This Row],[Qu.]]&gt;=1),"OUI","NON")</f>
        <v>NON</v>
      </c>
      <c r="J97" s="11">
        <f>SUM(1&gt;Tableau117579[[#This Row],[Qu.]])</f>
        <v>0</v>
      </c>
      <c r="K97" s="46"/>
    </row>
    <row r="98" spans="2:11" x14ac:dyDescent="0.25">
      <c r="B98" s="53">
        <v>96</v>
      </c>
      <c r="C98" s="48" t="s">
        <v>1680</v>
      </c>
      <c r="D98" s="49">
        <v>1</v>
      </c>
      <c r="E98" s="13" t="s">
        <v>50</v>
      </c>
      <c r="F98" s="29" t="s">
        <v>1113</v>
      </c>
      <c r="G98" s="49"/>
      <c r="H98" s="7"/>
      <c r="I98" s="1" t="str">
        <f>IF(NOT(Tableau117579[[#This Row],[Qu.]]&gt;=1),"OUI","NON")</f>
        <v>NON</v>
      </c>
      <c r="J98" s="11">
        <f>SUM(1&gt;Tableau117579[[#This Row],[Qu.]])</f>
        <v>0</v>
      </c>
      <c r="K98" s="46"/>
    </row>
    <row r="99" spans="2:11" x14ac:dyDescent="0.25">
      <c r="B99" s="34">
        <v>97</v>
      </c>
      <c r="C99" s="12" t="s">
        <v>1681</v>
      </c>
      <c r="D99" s="49">
        <v>1</v>
      </c>
      <c r="E99" s="13" t="s">
        <v>36</v>
      </c>
      <c r="F99" s="29" t="s">
        <v>1089</v>
      </c>
      <c r="G99" s="18"/>
      <c r="H99" s="7"/>
      <c r="I99" s="1" t="str">
        <f>IF(NOT(Tableau117579[[#This Row],[Qu.]]&gt;=1),"OUI","NON")</f>
        <v>NON</v>
      </c>
      <c r="J99" s="11">
        <f>SUM(1&gt;Tableau117579[[#This Row],[Qu.]])</f>
        <v>0</v>
      </c>
      <c r="K99" s="46"/>
    </row>
    <row r="100" spans="2:11" x14ac:dyDescent="0.25">
      <c r="B100" s="34">
        <v>98</v>
      </c>
      <c r="C100" s="12" t="s">
        <v>1682</v>
      </c>
      <c r="D100" s="49">
        <v>4</v>
      </c>
      <c r="E100" s="13" t="s">
        <v>32</v>
      </c>
      <c r="F100" s="29" t="s">
        <v>1107</v>
      </c>
      <c r="G100" s="52">
        <v>1</v>
      </c>
      <c r="H100" s="7"/>
      <c r="I100" s="1" t="str">
        <f>IF(NOT(Tableau117579[[#This Row],[Qu.]]&gt;=1),"OUI","NON")</f>
        <v>NON</v>
      </c>
      <c r="J100" s="11">
        <f>SUM(1&gt;Tableau117579[[#This Row],[Qu.]])</f>
        <v>0</v>
      </c>
      <c r="K100" s="46"/>
    </row>
    <row r="101" spans="2:11" x14ac:dyDescent="0.25">
      <c r="B101" s="34">
        <v>99</v>
      </c>
      <c r="C101" s="12" t="s">
        <v>1683</v>
      </c>
      <c r="D101" s="49">
        <v>3</v>
      </c>
      <c r="E101" s="13" t="s">
        <v>36</v>
      </c>
      <c r="F101" s="29" t="s">
        <v>1111</v>
      </c>
      <c r="G101" s="13"/>
      <c r="H101" s="7"/>
      <c r="I101" s="1" t="str">
        <f>IF(NOT(Tableau117579[[#This Row],[Qu.]]&gt;=1),"OUI","NON")</f>
        <v>NON</v>
      </c>
      <c r="J101" s="11">
        <f>SUM(1&gt;Tableau117579[[#This Row],[Qu.]])</f>
        <v>0</v>
      </c>
      <c r="K101" s="46"/>
    </row>
    <row r="102" spans="2:11" x14ac:dyDescent="0.25">
      <c r="B102" s="53">
        <v>100</v>
      </c>
      <c r="C102" s="48" t="s">
        <v>1684</v>
      </c>
      <c r="D102" s="49">
        <v>4</v>
      </c>
      <c r="E102" s="13" t="s">
        <v>32</v>
      </c>
      <c r="F102" s="29" t="s">
        <v>1089</v>
      </c>
      <c r="G102" s="49"/>
      <c r="H102" s="7"/>
      <c r="I102" s="1" t="str">
        <f>IF(NOT(Tableau117579[[#This Row],[Qu.]]&gt;=1),"OUI","NON")</f>
        <v>NON</v>
      </c>
      <c r="J102" s="11">
        <f>SUM(1&gt;Tableau117579[[#This Row],[Qu.]])</f>
        <v>0</v>
      </c>
      <c r="K102" s="46"/>
    </row>
    <row r="103" spans="2:11" x14ac:dyDescent="0.25">
      <c r="B103" s="34">
        <v>101</v>
      </c>
      <c r="C103" s="12" t="s">
        <v>1685</v>
      </c>
      <c r="D103" s="49">
        <v>4</v>
      </c>
      <c r="E103" s="13" t="s">
        <v>32</v>
      </c>
      <c r="F103" s="29" t="s">
        <v>1113</v>
      </c>
      <c r="G103" s="49"/>
      <c r="H103" s="7"/>
      <c r="I103" s="1" t="str">
        <f>IF(NOT(Tableau117579[[#This Row],[Qu.]]&gt;=1),"OUI","NON")</f>
        <v>NON</v>
      </c>
      <c r="J103" s="11">
        <f>SUM(1&gt;Tableau117579[[#This Row],[Qu.]])</f>
        <v>0</v>
      </c>
      <c r="K103" s="46"/>
    </row>
    <row r="104" spans="2:11" x14ac:dyDescent="0.25">
      <c r="B104" s="31">
        <v>102</v>
      </c>
      <c r="C104" s="3" t="s">
        <v>1686</v>
      </c>
      <c r="D104" s="49">
        <v>4</v>
      </c>
      <c r="E104" s="13" t="s">
        <v>32</v>
      </c>
      <c r="F104" s="28" t="s">
        <v>1089</v>
      </c>
      <c r="G104" s="1"/>
      <c r="H104" s="7"/>
      <c r="I104" s="1" t="str">
        <f>IF(NOT(Tableau117579[[#This Row],[Qu.]]&gt;=1),"OUI","NON")</f>
        <v>NON</v>
      </c>
      <c r="J104" s="11">
        <f>SUM(1&gt;Tableau117579[[#This Row],[Qu.]])</f>
        <v>0</v>
      </c>
      <c r="K104" s="46"/>
    </row>
    <row r="105" spans="2:11" x14ac:dyDescent="0.25">
      <c r="B105" s="34">
        <v>103</v>
      </c>
      <c r="C105" s="12" t="s">
        <v>1687</v>
      </c>
      <c r="D105" s="49">
        <v>4</v>
      </c>
      <c r="E105" s="18" t="s">
        <v>32</v>
      </c>
      <c r="F105" s="29" t="s">
        <v>1089</v>
      </c>
      <c r="G105" s="18"/>
      <c r="H105" s="7"/>
      <c r="I105" s="1" t="str">
        <f>IF(NOT(Tableau117579[[#This Row],[Qu.]]&gt;=1),"OUI","NON")</f>
        <v>NON</v>
      </c>
      <c r="J105" s="11">
        <f>SUM(1&gt;Tableau117579[[#This Row],[Qu.]])</f>
        <v>0</v>
      </c>
      <c r="K105" s="46"/>
    </row>
    <row r="106" spans="2:11" x14ac:dyDescent="0.25">
      <c r="B106" s="34">
        <v>104</v>
      </c>
      <c r="C106" s="12" t="s">
        <v>1688</v>
      </c>
      <c r="D106" s="49">
        <v>1</v>
      </c>
      <c r="E106" s="13" t="s">
        <v>39</v>
      </c>
      <c r="F106" s="29" t="s">
        <v>1089</v>
      </c>
      <c r="G106" s="13"/>
      <c r="H106" s="7"/>
      <c r="I106" s="1" t="str">
        <f>IF(NOT(Tableau117579[[#This Row],[Qu.]]&gt;=1),"OUI","NON")</f>
        <v>NON</v>
      </c>
      <c r="J106" s="11">
        <f>SUM(1&gt;Tableau117579[[#This Row],[Qu.]])</f>
        <v>0</v>
      </c>
      <c r="K106" s="46"/>
    </row>
    <row r="107" spans="2:11" x14ac:dyDescent="0.25">
      <c r="B107" s="34">
        <v>105</v>
      </c>
      <c r="C107" s="12" t="s">
        <v>1689</v>
      </c>
      <c r="D107" s="49">
        <v>0</v>
      </c>
      <c r="E107" s="13" t="s">
        <v>50</v>
      </c>
      <c r="F107" s="29" t="s">
        <v>1111</v>
      </c>
      <c r="G107" s="49"/>
      <c r="H107" s="7"/>
      <c r="I107" s="1" t="str">
        <f>IF(NOT(Tableau117579[[#This Row],[Qu.]]&gt;=1),"OUI","NON")</f>
        <v>OUI</v>
      </c>
      <c r="J107" s="11">
        <f>SUM(1&gt;Tableau117579[[#This Row],[Qu.]])</f>
        <v>1</v>
      </c>
      <c r="K107" s="46"/>
    </row>
    <row r="108" spans="2:11" x14ac:dyDescent="0.25">
      <c r="B108" s="34">
        <v>106</v>
      </c>
      <c r="C108" s="12" t="s">
        <v>1690</v>
      </c>
      <c r="D108" s="49">
        <v>4</v>
      </c>
      <c r="E108" s="13" t="s">
        <v>32</v>
      </c>
      <c r="F108" s="29" t="s">
        <v>1089</v>
      </c>
      <c r="G108" s="18"/>
      <c r="H108" s="7"/>
      <c r="I108" s="1" t="str">
        <f>IF(NOT(Tableau117579[[#This Row],[Qu.]]&gt;=1),"OUI","NON")</f>
        <v>NON</v>
      </c>
      <c r="J108" s="11">
        <f>SUM(1&gt;Tableau117579[[#This Row],[Qu.]])</f>
        <v>0</v>
      </c>
      <c r="K108" s="46"/>
    </row>
    <row r="109" spans="2:11" x14ac:dyDescent="0.25">
      <c r="B109" s="34">
        <v>107</v>
      </c>
      <c r="C109" s="12" t="s">
        <v>1691</v>
      </c>
      <c r="D109" s="49">
        <v>1</v>
      </c>
      <c r="E109" s="13" t="s">
        <v>50</v>
      </c>
      <c r="F109" s="29" t="s">
        <v>1089</v>
      </c>
      <c r="G109" s="18"/>
      <c r="H109" s="7"/>
      <c r="I109" s="1" t="str">
        <f>IF(NOT(Tableau117579[[#This Row],[Qu.]]&gt;=1),"OUI","NON")</f>
        <v>NON</v>
      </c>
      <c r="J109" s="11">
        <f>SUM(1&gt;Tableau117579[[#This Row],[Qu.]])</f>
        <v>0</v>
      </c>
      <c r="K109" s="46"/>
    </row>
    <row r="110" spans="2:11" x14ac:dyDescent="0.25">
      <c r="B110" s="31">
        <v>108</v>
      </c>
      <c r="C110" s="3" t="s">
        <v>1692</v>
      </c>
      <c r="D110" s="49">
        <v>1</v>
      </c>
      <c r="E110" s="13" t="s">
        <v>50</v>
      </c>
      <c r="F110" s="28" t="s">
        <v>1089</v>
      </c>
      <c r="G110" s="1"/>
      <c r="H110" s="7"/>
      <c r="I110" s="1" t="str">
        <f>IF(NOT(Tableau117579[[#This Row],[Qu.]]&gt;=1),"OUI","NON")</f>
        <v>NON</v>
      </c>
      <c r="J110" s="11">
        <f>SUM(1&gt;Tableau117579[[#This Row],[Qu.]])</f>
        <v>0</v>
      </c>
      <c r="K110" s="46"/>
    </row>
    <row r="111" spans="2:11" x14ac:dyDescent="0.25">
      <c r="B111" s="34">
        <v>109</v>
      </c>
      <c r="C111" s="12" t="s">
        <v>1693</v>
      </c>
      <c r="D111" s="49">
        <v>1</v>
      </c>
      <c r="E111" s="13" t="s">
        <v>50</v>
      </c>
      <c r="F111" s="29" t="s">
        <v>1107</v>
      </c>
      <c r="G111" s="52"/>
      <c r="H111" s="7"/>
      <c r="I111" s="1" t="str">
        <f>IF(NOT(Tableau117579[[#This Row],[Qu.]]&gt;=1),"OUI","NON")</f>
        <v>NON</v>
      </c>
      <c r="J111" s="11">
        <f>SUM(1&gt;Tableau117579[[#This Row],[Qu.]])</f>
        <v>0</v>
      </c>
      <c r="K111" s="46"/>
    </row>
    <row r="112" spans="2:11" x14ac:dyDescent="0.25">
      <c r="B112" s="34">
        <v>110</v>
      </c>
      <c r="C112" s="12" t="s">
        <v>1694</v>
      </c>
      <c r="D112" s="49">
        <v>1</v>
      </c>
      <c r="E112" s="13" t="s">
        <v>36</v>
      </c>
      <c r="F112" s="29" t="s">
        <v>1089</v>
      </c>
      <c r="G112" s="18"/>
      <c r="H112" s="7"/>
      <c r="I112" s="1" t="str">
        <f>IF(NOT(Tableau117579[[#This Row],[Qu.]]&gt;=1),"OUI","NON")</f>
        <v>NON</v>
      </c>
      <c r="J112" s="11">
        <f>SUM(1&gt;Tableau117579[[#This Row],[Qu.]])</f>
        <v>0</v>
      </c>
      <c r="K112" s="46"/>
    </row>
    <row r="113" spans="2:11" x14ac:dyDescent="0.25">
      <c r="B113" s="34">
        <v>111</v>
      </c>
      <c r="C113" s="12" t="s">
        <v>1695</v>
      </c>
      <c r="D113" s="49">
        <v>4</v>
      </c>
      <c r="E113" s="13" t="s">
        <v>32</v>
      </c>
      <c r="F113" s="29" t="s">
        <v>1107</v>
      </c>
      <c r="G113" s="49"/>
      <c r="H113" s="7"/>
      <c r="I113" s="1" t="str">
        <f>IF(NOT(Tableau117579[[#This Row],[Qu.]]&gt;=1),"OUI","NON")</f>
        <v>NON</v>
      </c>
      <c r="J113" s="11">
        <f>SUM(1&gt;Tableau117579[[#This Row],[Qu.]])</f>
        <v>0</v>
      </c>
      <c r="K113" s="46"/>
    </row>
    <row r="114" spans="2:11" x14ac:dyDescent="0.25">
      <c r="B114" s="31">
        <v>112</v>
      </c>
      <c r="C114" s="3" t="s">
        <v>1696</v>
      </c>
      <c r="D114" s="49">
        <v>1</v>
      </c>
      <c r="E114" s="13" t="s">
        <v>36</v>
      </c>
      <c r="F114" s="28" t="s">
        <v>1107</v>
      </c>
      <c r="G114" s="1"/>
      <c r="H114" s="7"/>
      <c r="I114" s="1" t="str">
        <f>IF(NOT(Tableau117579[[#This Row],[Qu.]]&gt;=1),"OUI","NON")</f>
        <v>NON</v>
      </c>
      <c r="J114" s="11">
        <f>SUM(1&gt;Tableau117579[[#This Row],[Qu.]])</f>
        <v>0</v>
      </c>
      <c r="K114" s="46"/>
    </row>
    <row r="115" spans="2:11" x14ac:dyDescent="0.25">
      <c r="B115" s="53">
        <v>113</v>
      </c>
      <c r="C115" s="48" t="s">
        <v>1697</v>
      </c>
      <c r="D115" s="49">
        <v>4</v>
      </c>
      <c r="E115" s="13" t="s">
        <v>32</v>
      </c>
      <c r="F115" s="29" t="s">
        <v>1089</v>
      </c>
      <c r="G115" s="49"/>
      <c r="H115" s="7"/>
      <c r="I115" s="1" t="str">
        <f>IF(NOT(Tableau117579[[#This Row],[Qu.]]&gt;=1),"OUI","NON")</f>
        <v>NON</v>
      </c>
      <c r="J115" s="11">
        <f>SUM(1&gt;Tableau117579[[#This Row],[Qu.]])</f>
        <v>0</v>
      </c>
      <c r="K115" s="46"/>
    </row>
    <row r="116" spans="2:11" x14ac:dyDescent="0.25">
      <c r="B116" s="53">
        <v>114</v>
      </c>
      <c r="C116" s="48" t="s">
        <v>1698</v>
      </c>
      <c r="D116" s="49">
        <v>3</v>
      </c>
      <c r="E116" s="13" t="s">
        <v>36</v>
      </c>
      <c r="F116" s="29" t="s">
        <v>1107</v>
      </c>
      <c r="G116" s="49"/>
      <c r="H116" s="7"/>
      <c r="I116" s="1" t="str">
        <f>IF(NOT(Tableau117579[[#This Row],[Qu.]]&gt;=1),"OUI","NON")</f>
        <v>NON</v>
      </c>
      <c r="J116" s="11">
        <f>SUM(1&gt;Tableau117579[[#This Row],[Qu.]])</f>
        <v>0</v>
      </c>
      <c r="K116" s="46"/>
    </row>
    <row r="117" spans="2:11" x14ac:dyDescent="0.25">
      <c r="B117" s="34">
        <v>115</v>
      </c>
      <c r="C117" s="12" t="s">
        <v>1699</v>
      </c>
      <c r="D117" s="49">
        <v>1</v>
      </c>
      <c r="E117" s="13" t="s">
        <v>36</v>
      </c>
      <c r="F117" s="29" t="s">
        <v>1089</v>
      </c>
      <c r="G117" s="18"/>
      <c r="H117" s="7"/>
      <c r="I117" s="1" t="str">
        <f>IF(NOT(Tableau117579[[#This Row],[Qu.]]&gt;=1),"OUI","NON")</f>
        <v>NON</v>
      </c>
      <c r="J117" s="11">
        <f>SUM(1&gt;Tableau117579[[#This Row],[Qu.]])</f>
        <v>0</v>
      </c>
      <c r="K117" s="46"/>
    </row>
    <row r="118" spans="2:11" x14ac:dyDescent="0.25">
      <c r="B118" s="53">
        <v>116</v>
      </c>
      <c r="C118" s="48" t="s">
        <v>1700</v>
      </c>
      <c r="D118" s="49">
        <v>1</v>
      </c>
      <c r="E118" s="13" t="s">
        <v>36</v>
      </c>
      <c r="F118" s="29" t="s">
        <v>1113</v>
      </c>
      <c r="G118" s="49"/>
      <c r="H118" s="7"/>
      <c r="I118" s="1" t="str">
        <f>IF(NOT(Tableau117579[[#This Row],[Qu.]]&gt;=1),"OUI","NON")</f>
        <v>NON</v>
      </c>
      <c r="J118" s="11">
        <f>SUM(1&gt;Tableau117579[[#This Row],[Qu.]])</f>
        <v>0</v>
      </c>
      <c r="K118" s="46"/>
    </row>
    <row r="119" spans="2:11" x14ac:dyDescent="0.25">
      <c r="B119" s="34">
        <v>117</v>
      </c>
      <c r="C119" s="12" t="s">
        <v>1701</v>
      </c>
      <c r="D119" s="49">
        <v>3</v>
      </c>
      <c r="E119" s="13" t="s">
        <v>36</v>
      </c>
      <c r="F119" s="29" t="s">
        <v>1089</v>
      </c>
      <c r="G119" s="18"/>
      <c r="H119" s="7"/>
      <c r="I119" s="1" t="str">
        <f>IF(NOT(Tableau117579[[#This Row],[Qu.]]&gt;=1),"OUI","NON")</f>
        <v>NON</v>
      </c>
      <c r="J119" s="11">
        <f>SUM(1&gt;Tableau117579[[#This Row],[Qu.]])</f>
        <v>0</v>
      </c>
      <c r="K119" s="46"/>
    </row>
    <row r="120" spans="2:11" x14ac:dyDescent="0.25">
      <c r="B120" s="34">
        <v>118</v>
      </c>
      <c r="C120" s="12" t="s">
        <v>1702</v>
      </c>
      <c r="D120" s="49">
        <v>4</v>
      </c>
      <c r="E120" s="13" t="s">
        <v>32</v>
      </c>
      <c r="F120" s="29" t="s">
        <v>1107</v>
      </c>
      <c r="G120" s="49"/>
      <c r="H120" s="7"/>
      <c r="I120" s="1" t="str">
        <f>IF(NOT(Tableau117579[[#This Row],[Qu.]]&gt;=1),"OUI","NON")</f>
        <v>NON</v>
      </c>
      <c r="J120" s="11">
        <f>SUM(1&gt;Tableau117579[[#This Row],[Qu.]])</f>
        <v>0</v>
      </c>
      <c r="K120" s="46"/>
    </row>
    <row r="121" spans="2:11" x14ac:dyDescent="0.25">
      <c r="B121" s="34">
        <v>119</v>
      </c>
      <c r="C121" s="12" t="s">
        <v>1703</v>
      </c>
      <c r="D121" s="49">
        <v>2</v>
      </c>
      <c r="E121" s="13" t="s">
        <v>36</v>
      </c>
      <c r="F121" s="29" t="s">
        <v>1089</v>
      </c>
      <c r="G121" s="18">
        <v>0</v>
      </c>
      <c r="H121" s="7"/>
      <c r="I121" s="1" t="str">
        <f>IF(NOT(Tableau117579[[#This Row],[Qu.]]&gt;=1),"OUI","NON")</f>
        <v>NON</v>
      </c>
      <c r="J121" s="11">
        <f>SUM(1&gt;Tableau117579[[#This Row],[Qu.]])</f>
        <v>0</v>
      </c>
      <c r="K121" s="46"/>
    </row>
    <row r="122" spans="2:11" x14ac:dyDescent="0.25">
      <c r="B122" s="34">
        <v>120</v>
      </c>
      <c r="C122" s="12" t="s">
        <v>1264</v>
      </c>
      <c r="D122" s="49">
        <v>3</v>
      </c>
      <c r="E122" s="13" t="s">
        <v>32</v>
      </c>
      <c r="F122" s="29" t="s">
        <v>1113</v>
      </c>
      <c r="G122" s="13"/>
      <c r="H122" s="7"/>
      <c r="I122" s="1" t="str">
        <f>IF(NOT(Tableau117579[[#This Row],[Qu.]]&gt;=1),"OUI","NON")</f>
        <v>NON</v>
      </c>
      <c r="J122" s="11">
        <f>SUM(1&gt;Tableau117579[[#This Row],[Qu.]])</f>
        <v>0</v>
      </c>
      <c r="K122" s="46"/>
    </row>
    <row r="123" spans="2:11" x14ac:dyDescent="0.25">
      <c r="B123" s="53">
        <v>121</v>
      </c>
      <c r="C123" s="48" t="s">
        <v>1704</v>
      </c>
      <c r="D123" s="49">
        <v>2</v>
      </c>
      <c r="E123" s="13" t="s">
        <v>36</v>
      </c>
      <c r="F123" s="29" t="s">
        <v>1089</v>
      </c>
      <c r="G123" s="49"/>
      <c r="H123" s="7"/>
      <c r="I123" s="1" t="str">
        <f>IF(NOT(Tableau117579[[#This Row],[Qu.]]&gt;=1),"OUI","NON")</f>
        <v>NON</v>
      </c>
      <c r="J123" s="11">
        <f>SUM(1&gt;Tableau117579[[#This Row],[Qu.]])</f>
        <v>0</v>
      </c>
      <c r="K123" s="46"/>
    </row>
    <row r="124" spans="2:11" x14ac:dyDescent="0.25">
      <c r="B124" s="34">
        <v>122</v>
      </c>
      <c r="C124" s="12" t="s">
        <v>1705</v>
      </c>
      <c r="D124" s="49">
        <v>1</v>
      </c>
      <c r="E124" s="13" t="s">
        <v>50</v>
      </c>
      <c r="F124" s="29" t="s">
        <v>1099</v>
      </c>
      <c r="G124" s="18"/>
      <c r="H124" s="7"/>
      <c r="I124" s="1" t="str">
        <f>IF(NOT(Tableau117579[[#This Row],[Qu.]]&gt;=1),"OUI","NON")</f>
        <v>NON</v>
      </c>
      <c r="J124" s="11">
        <f>SUM(1&gt;Tableau117579[[#This Row],[Qu.]])</f>
        <v>0</v>
      </c>
      <c r="K124" s="46"/>
    </row>
    <row r="125" spans="2:11" x14ac:dyDescent="0.25">
      <c r="B125" s="34">
        <v>123</v>
      </c>
      <c r="C125" s="12" t="s">
        <v>1706</v>
      </c>
      <c r="D125" s="49">
        <v>1</v>
      </c>
      <c r="E125" s="13" t="s">
        <v>50</v>
      </c>
      <c r="F125" s="29" t="s">
        <v>1113</v>
      </c>
      <c r="G125" s="52"/>
      <c r="H125" s="7"/>
      <c r="I125" s="1" t="str">
        <f>IF(NOT(Tableau117579[[#This Row],[Qu.]]&gt;=1),"OUI","NON")</f>
        <v>NON</v>
      </c>
      <c r="J125" s="11">
        <f>SUM(1&gt;Tableau117579[[#This Row],[Qu.]])</f>
        <v>0</v>
      </c>
      <c r="K125" s="46"/>
    </row>
    <row r="126" spans="2:11" x14ac:dyDescent="0.25">
      <c r="B126" s="53">
        <v>124</v>
      </c>
      <c r="C126" s="48" t="s">
        <v>1707</v>
      </c>
      <c r="D126" s="49">
        <v>4</v>
      </c>
      <c r="E126" s="13" t="s">
        <v>32</v>
      </c>
      <c r="F126" s="29" t="s">
        <v>1089</v>
      </c>
      <c r="G126" s="49"/>
      <c r="H126" s="7"/>
      <c r="I126" s="1" t="str">
        <f>IF(NOT(Tableau117579[[#This Row],[Qu.]]&gt;=1),"OUI","NON")</f>
        <v>NON</v>
      </c>
      <c r="J126" s="11">
        <f>SUM(1&gt;Tableau117579[[#This Row],[Qu.]])</f>
        <v>0</v>
      </c>
      <c r="K126" s="46"/>
    </row>
    <row r="127" spans="2:11" x14ac:dyDescent="0.25">
      <c r="B127" s="34">
        <v>125</v>
      </c>
      <c r="C127" s="12" t="s">
        <v>1708</v>
      </c>
      <c r="D127" s="49">
        <v>4</v>
      </c>
      <c r="E127" s="1" t="s">
        <v>32</v>
      </c>
      <c r="F127" s="28" t="s">
        <v>1089</v>
      </c>
      <c r="G127" s="1"/>
      <c r="H127" s="7"/>
      <c r="I127" s="1" t="str">
        <f>IF(NOT(Tableau117579[[#This Row],[Qu.]]&gt;=1),"OUI","NON")</f>
        <v>NON</v>
      </c>
      <c r="J127" s="11">
        <f>SUM(1&gt;Tableau117579[[#This Row],[Qu.]])</f>
        <v>0</v>
      </c>
      <c r="K127" s="46"/>
    </row>
    <row r="128" spans="2:11" x14ac:dyDescent="0.25">
      <c r="B128" s="34">
        <v>126</v>
      </c>
      <c r="C128" s="12" t="s">
        <v>1709</v>
      </c>
      <c r="D128" s="49">
        <v>4</v>
      </c>
      <c r="E128" s="13" t="s">
        <v>32</v>
      </c>
      <c r="F128" s="29" t="s">
        <v>1111</v>
      </c>
      <c r="G128" s="49"/>
      <c r="H128" s="7"/>
      <c r="I128" s="1" t="str">
        <f>IF(NOT(Tableau117579[[#This Row],[Qu.]]&gt;=1),"OUI","NON")</f>
        <v>NON</v>
      </c>
      <c r="J128" s="11">
        <f>SUM(1&gt;Tableau117579[[#This Row],[Qu.]])</f>
        <v>0</v>
      </c>
      <c r="K128" s="46"/>
    </row>
    <row r="129" spans="2:11" x14ac:dyDescent="0.25">
      <c r="B129" s="31">
        <v>127</v>
      </c>
      <c r="C129" s="3" t="s">
        <v>1710</v>
      </c>
      <c r="D129" s="49">
        <v>1</v>
      </c>
      <c r="E129" s="13" t="s">
        <v>39</v>
      </c>
      <c r="F129" s="28" t="s">
        <v>1190</v>
      </c>
      <c r="G129" s="1"/>
      <c r="H129" s="7"/>
      <c r="I129" s="1" t="str">
        <f>IF(NOT(Tableau117579[[#This Row],[Qu.]]&gt;=1),"OUI","NON")</f>
        <v>NON</v>
      </c>
      <c r="J129" s="11">
        <f>SUM(1&gt;Tableau117579[[#This Row],[Qu.]])</f>
        <v>0</v>
      </c>
      <c r="K129" s="46"/>
    </row>
    <row r="130" spans="2:11" x14ac:dyDescent="0.25">
      <c r="B130" s="53">
        <v>128</v>
      </c>
      <c r="C130" s="48" t="s">
        <v>1711</v>
      </c>
      <c r="D130" s="49">
        <v>1</v>
      </c>
      <c r="E130" s="13" t="s">
        <v>50</v>
      </c>
      <c r="F130" s="29" t="s">
        <v>1113</v>
      </c>
      <c r="G130" s="49"/>
      <c r="H130" s="7"/>
      <c r="I130" s="1" t="str">
        <f>IF(NOT(Tableau117579[[#This Row],[Qu.]]&gt;=1),"OUI","NON")</f>
        <v>NON</v>
      </c>
      <c r="J130" s="11">
        <f>SUM(1&gt;Tableau117579[[#This Row],[Qu.]])</f>
        <v>0</v>
      </c>
      <c r="K130" s="46"/>
    </row>
    <row r="131" spans="2:11" x14ac:dyDescent="0.25">
      <c r="B131" s="34">
        <v>129</v>
      </c>
      <c r="C131" s="12" t="s">
        <v>1712</v>
      </c>
      <c r="D131" s="49">
        <v>2</v>
      </c>
      <c r="E131" s="13" t="s">
        <v>36</v>
      </c>
      <c r="F131" s="29" t="s">
        <v>1111</v>
      </c>
      <c r="G131" s="49"/>
      <c r="H131" s="7"/>
      <c r="I131" s="1" t="str">
        <f>IF(NOT(Tableau117579[[#This Row],[Qu.]]&gt;=1),"OUI","NON")</f>
        <v>NON</v>
      </c>
      <c r="J131" s="11">
        <f>SUM(1&gt;Tableau117579[[#This Row],[Qu.]])</f>
        <v>0</v>
      </c>
      <c r="K131" s="46"/>
    </row>
    <row r="132" spans="2:11" x14ac:dyDescent="0.25">
      <c r="B132" s="34">
        <v>130</v>
      </c>
      <c r="C132" s="12" t="s">
        <v>1713</v>
      </c>
      <c r="D132" s="49">
        <v>2</v>
      </c>
      <c r="E132" s="13" t="s">
        <v>36</v>
      </c>
      <c r="F132" s="29" t="s">
        <v>1089</v>
      </c>
      <c r="G132" s="52"/>
      <c r="H132" s="7"/>
      <c r="I132" s="1" t="str">
        <f>IF(NOT(Tableau117579[[#This Row],[Qu.]]&gt;=1),"OUI","NON")</f>
        <v>NON</v>
      </c>
      <c r="J132" s="11">
        <f>SUM(1&gt;Tableau117579[[#This Row],[Qu.]])</f>
        <v>0</v>
      </c>
      <c r="K132" s="46"/>
    </row>
    <row r="133" spans="2:11" x14ac:dyDescent="0.25">
      <c r="B133" s="34">
        <v>131</v>
      </c>
      <c r="C133" s="12" t="s">
        <v>1714</v>
      </c>
      <c r="D133" s="49">
        <v>1</v>
      </c>
      <c r="E133" s="13" t="s">
        <v>50</v>
      </c>
      <c r="F133" s="29" t="s">
        <v>1197</v>
      </c>
      <c r="G133" s="18"/>
      <c r="H133" s="7"/>
      <c r="I133" s="1" t="str">
        <f>IF(NOT(Tableau117579[[#This Row],[Qu.]]&gt;=1),"OUI","NON")</f>
        <v>NON</v>
      </c>
      <c r="J133" s="11">
        <f>SUM(1&gt;Tableau117579[[#This Row],[Qu.]])</f>
        <v>0</v>
      </c>
      <c r="K133" s="46"/>
    </row>
    <row r="134" spans="2:11" x14ac:dyDescent="0.25">
      <c r="B134" s="53">
        <v>132</v>
      </c>
      <c r="C134" s="48" t="s">
        <v>1715</v>
      </c>
      <c r="D134" s="49">
        <v>3</v>
      </c>
      <c r="E134" s="13" t="s">
        <v>36</v>
      </c>
      <c r="F134" s="29" t="s">
        <v>1089</v>
      </c>
      <c r="G134" s="49"/>
      <c r="H134" s="7"/>
      <c r="I134" s="1" t="str">
        <f>IF(NOT(Tableau117579[[#This Row],[Qu.]]&gt;=1),"OUI","NON")</f>
        <v>NON</v>
      </c>
      <c r="J134" s="11">
        <f>SUM(1&gt;Tableau117579[[#This Row],[Qu.]])</f>
        <v>0</v>
      </c>
      <c r="K134" s="46"/>
    </row>
    <row r="135" spans="2:11" x14ac:dyDescent="0.25">
      <c r="B135" s="34">
        <v>133</v>
      </c>
      <c r="C135" s="12" t="s">
        <v>1716</v>
      </c>
      <c r="D135" s="49">
        <v>2</v>
      </c>
      <c r="E135" s="18" t="s">
        <v>36</v>
      </c>
      <c r="F135" s="29" t="s">
        <v>1089</v>
      </c>
      <c r="G135" s="18"/>
      <c r="H135" s="7"/>
      <c r="I135" s="1" t="str">
        <f>IF(NOT(Tableau117579[[#This Row],[Qu.]]&gt;=1),"OUI","NON")</f>
        <v>NON</v>
      </c>
      <c r="J135" s="11">
        <f>SUM(1&gt;Tableau117579[[#This Row],[Qu.]])</f>
        <v>0</v>
      </c>
      <c r="K135" s="46"/>
    </row>
    <row r="136" spans="2:11" x14ac:dyDescent="0.25">
      <c r="B136" s="53">
        <v>134</v>
      </c>
      <c r="C136" s="48" t="s">
        <v>1717</v>
      </c>
      <c r="D136" s="49">
        <v>3</v>
      </c>
      <c r="E136" s="13" t="s">
        <v>36</v>
      </c>
      <c r="F136" s="29" t="s">
        <v>1089</v>
      </c>
      <c r="G136" s="49"/>
      <c r="H136" s="7"/>
      <c r="I136" s="1" t="str">
        <f>IF(NOT(Tableau117579[[#This Row],[Qu.]]&gt;=1),"OUI","NON")</f>
        <v>NON</v>
      </c>
      <c r="J136" s="11">
        <f>SUM(1&gt;Tableau117579[[#This Row],[Qu.]])</f>
        <v>0</v>
      </c>
      <c r="K136" s="46"/>
    </row>
    <row r="137" spans="2:11" x14ac:dyDescent="0.25">
      <c r="B137" s="34">
        <v>135</v>
      </c>
      <c r="C137" s="12" t="s">
        <v>1718</v>
      </c>
      <c r="D137" s="49">
        <v>2</v>
      </c>
      <c r="E137" s="13" t="s">
        <v>36</v>
      </c>
      <c r="F137" s="29" t="s">
        <v>1089</v>
      </c>
      <c r="G137" s="18"/>
      <c r="H137" s="7"/>
      <c r="I137" s="1" t="str">
        <f>IF(NOT(Tableau117579[[#This Row],[Qu.]]&gt;=1),"OUI","NON")</f>
        <v>NON</v>
      </c>
      <c r="J137" s="11">
        <f>SUM(1&gt;Tableau117579[[#This Row],[Qu.]])</f>
        <v>0</v>
      </c>
      <c r="K137" s="46"/>
    </row>
    <row r="138" spans="2:11" x14ac:dyDescent="0.25">
      <c r="B138" s="53">
        <v>136</v>
      </c>
      <c r="C138" s="48" t="s">
        <v>1719</v>
      </c>
      <c r="D138" s="49">
        <v>3</v>
      </c>
      <c r="E138" s="13" t="s">
        <v>36</v>
      </c>
      <c r="F138" s="29" t="s">
        <v>1089</v>
      </c>
      <c r="G138" s="49"/>
      <c r="H138" s="7"/>
      <c r="I138" s="1" t="str">
        <f>IF(NOT(Tableau117579[[#This Row],[Qu.]]&gt;=1),"OUI","NON")</f>
        <v>NON</v>
      </c>
      <c r="J138" s="11">
        <f>SUM(1&gt;Tableau117579[[#This Row],[Qu.]])</f>
        <v>0</v>
      </c>
      <c r="K138" s="46"/>
    </row>
    <row r="139" spans="2:11" x14ac:dyDescent="0.25">
      <c r="B139" s="34">
        <v>137</v>
      </c>
      <c r="C139" s="12" t="s">
        <v>1720</v>
      </c>
      <c r="D139" s="49">
        <v>0</v>
      </c>
      <c r="E139" s="13" t="s">
        <v>39</v>
      </c>
      <c r="F139" s="29" t="s">
        <v>1190</v>
      </c>
      <c r="G139" s="18"/>
      <c r="H139" s="7"/>
      <c r="I139" s="1" t="str">
        <f>IF(NOT(Tableau117579[[#This Row],[Qu.]]&gt;=1),"OUI","NON")</f>
        <v>OUI</v>
      </c>
      <c r="J139" s="11">
        <f>SUM(1&gt;Tableau117579[[#This Row],[Qu.]])</f>
        <v>1</v>
      </c>
      <c r="K139" s="46"/>
    </row>
    <row r="140" spans="2:11" x14ac:dyDescent="0.25">
      <c r="B140" s="31">
        <v>138</v>
      </c>
      <c r="C140" s="3" t="s">
        <v>1721</v>
      </c>
      <c r="D140" s="49">
        <v>2</v>
      </c>
      <c r="E140" s="13" t="s">
        <v>36</v>
      </c>
      <c r="F140" s="28" t="s">
        <v>1111</v>
      </c>
      <c r="G140" s="1"/>
      <c r="H140" s="7"/>
      <c r="I140" s="1" t="str">
        <f>IF(NOT(Tableau117579[[#This Row],[Qu.]]&gt;=1),"OUI","NON")</f>
        <v>NON</v>
      </c>
      <c r="J140" s="11">
        <f>SUM(1&gt;Tableau117579[[#This Row],[Qu.]])</f>
        <v>0</v>
      </c>
      <c r="K140" s="46"/>
    </row>
    <row r="141" spans="2:11" x14ac:dyDescent="0.25">
      <c r="B141" s="31">
        <v>139</v>
      </c>
      <c r="C141" s="3" t="s">
        <v>1722</v>
      </c>
      <c r="D141" s="49">
        <v>4</v>
      </c>
      <c r="E141" s="13" t="s">
        <v>36</v>
      </c>
      <c r="F141" s="28" t="s">
        <v>1089</v>
      </c>
      <c r="G141" s="1">
        <v>0</v>
      </c>
      <c r="H141" s="7"/>
      <c r="I141" s="1" t="str">
        <f>IF(NOT(Tableau117579[[#This Row],[Qu.]]&gt;=1),"OUI","NON")</f>
        <v>NON</v>
      </c>
      <c r="J141" s="11">
        <f>SUM(1&gt;Tableau117579[[#This Row],[Qu.]])</f>
        <v>0</v>
      </c>
      <c r="K141" s="46"/>
    </row>
    <row r="142" spans="2:11" x14ac:dyDescent="0.25">
      <c r="B142" s="34">
        <v>140</v>
      </c>
      <c r="C142" s="12" t="s">
        <v>1723</v>
      </c>
      <c r="D142" s="49">
        <v>2</v>
      </c>
      <c r="E142" s="13" t="s">
        <v>36</v>
      </c>
      <c r="F142" s="29" t="s">
        <v>1089</v>
      </c>
      <c r="G142" s="49"/>
      <c r="H142" s="7"/>
      <c r="I142" s="1" t="str">
        <f>IF(NOT(Tableau117579[[#This Row],[Qu.]]&gt;=1),"OUI","NON")</f>
        <v>NON</v>
      </c>
      <c r="J142" s="11">
        <f>SUM(1&gt;Tableau117579[[#This Row],[Qu.]])</f>
        <v>0</v>
      </c>
      <c r="K142" s="46"/>
    </row>
    <row r="143" spans="2:11" x14ac:dyDescent="0.25">
      <c r="B143" s="53">
        <v>141</v>
      </c>
      <c r="C143" s="48" t="s">
        <v>1724</v>
      </c>
      <c r="D143" s="49">
        <v>4</v>
      </c>
      <c r="E143" s="13" t="s">
        <v>32</v>
      </c>
      <c r="F143" s="29" t="s">
        <v>1295</v>
      </c>
      <c r="G143" s="49"/>
      <c r="H143" s="7"/>
      <c r="I143" s="1" t="str">
        <f>IF(NOT(Tableau117579[[#This Row],[Qu.]]&gt;=1),"OUI","NON")</f>
        <v>NON</v>
      </c>
      <c r="J143" s="11">
        <f>SUM(1&gt;Tableau117579[[#This Row],[Qu.]])</f>
        <v>0</v>
      </c>
      <c r="K143" s="46"/>
    </row>
    <row r="144" spans="2:11" x14ac:dyDescent="0.25">
      <c r="B144" s="53">
        <v>142</v>
      </c>
      <c r="C144" s="48" t="s">
        <v>1725</v>
      </c>
      <c r="D144" s="49">
        <v>1</v>
      </c>
      <c r="E144" s="13" t="s">
        <v>50</v>
      </c>
      <c r="F144" s="29" t="s">
        <v>1291</v>
      </c>
      <c r="G144" s="49"/>
      <c r="H144" s="7"/>
      <c r="I144" s="1" t="str">
        <f>IF(NOT(Tableau117579[[#This Row],[Qu.]]&gt;=1),"OUI","NON")</f>
        <v>NON</v>
      </c>
      <c r="J144" s="11">
        <f>SUM(1&gt;Tableau117579[[#This Row],[Qu.]])</f>
        <v>0</v>
      </c>
      <c r="K144" s="46"/>
    </row>
    <row r="145" spans="2:11" x14ac:dyDescent="0.25">
      <c r="B145" s="53">
        <v>143</v>
      </c>
      <c r="C145" s="48" t="s">
        <v>1726</v>
      </c>
      <c r="D145" s="49">
        <v>4</v>
      </c>
      <c r="E145" s="13" t="s">
        <v>32</v>
      </c>
      <c r="F145" s="29" t="s">
        <v>1295</v>
      </c>
      <c r="G145" s="49"/>
      <c r="H145" s="7"/>
      <c r="I145" s="1" t="str">
        <f>IF(NOT(Tableau117579[[#This Row],[Qu.]]&gt;=1),"OUI","NON")</f>
        <v>NON</v>
      </c>
      <c r="J145" s="11">
        <f>SUM(1&gt;Tableau117579[[#This Row],[Qu.]])</f>
        <v>0</v>
      </c>
      <c r="K145" s="46"/>
    </row>
    <row r="146" spans="2:11" x14ac:dyDescent="0.25">
      <c r="B146" s="34">
        <v>144</v>
      </c>
      <c r="C146" s="12" t="s">
        <v>1727</v>
      </c>
      <c r="D146" s="49">
        <v>2</v>
      </c>
      <c r="E146" s="13" t="s">
        <v>36</v>
      </c>
      <c r="F146" s="29" t="s">
        <v>1295</v>
      </c>
      <c r="G146" s="18"/>
      <c r="H146" s="7"/>
      <c r="I146" s="1" t="str">
        <f>IF(NOT(Tableau117579[[#This Row],[Qu.]]&gt;=1),"OUI","NON")</f>
        <v>NON</v>
      </c>
      <c r="J146" s="11">
        <f>SUM(1&gt;Tableau117579[[#This Row],[Qu.]])</f>
        <v>0</v>
      </c>
      <c r="K146" s="46"/>
    </row>
    <row r="147" spans="2:11" x14ac:dyDescent="0.25">
      <c r="B147" s="31">
        <v>145</v>
      </c>
      <c r="C147" s="3" t="s">
        <v>1728</v>
      </c>
      <c r="D147" s="49">
        <v>3</v>
      </c>
      <c r="E147" s="13" t="s">
        <v>36</v>
      </c>
      <c r="F147" s="28" t="s">
        <v>1295</v>
      </c>
      <c r="G147" s="1"/>
      <c r="H147" s="7"/>
      <c r="I147" s="1" t="str">
        <f>IF(NOT(Tableau117579[[#This Row],[Qu.]]&gt;=1),"OUI","NON")</f>
        <v>NON</v>
      </c>
      <c r="J147" s="11">
        <f>SUM(1&gt;Tableau117579[[#This Row],[Qu.]])</f>
        <v>0</v>
      </c>
      <c r="K147" s="46"/>
    </row>
    <row r="148" spans="2:11" x14ac:dyDescent="0.25">
      <c r="B148" s="34">
        <v>146</v>
      </c>
      <c r="C148" s="12" t="s">
        <v>1729</v>
      </c>
      <c r="D148" s="49">
        <v>2</v>
      </c>
      <c r="E148" s="13" t="s">
        <v>36</v>
      </c>
      <c r="F148" s="29" t="s">
        <v>1291</v>
      </c>
      <c r="G148" s="49"/>
      <c r="H148" s="7"/>
      <c r="I148" s="1" t="str">
        <f>IF(NOT(Tableau117579[[#This Row],[Qu.]]&gt;=1),"OUI","NON")</f>
        <v>NON</v>
      </c>
      <c r="J148" s="11">
        <f>SUM(1&gt;Tableau117579[[#This Row],[Qu.]])</f>
        <v>0</v>
      </c>
      <c r="K148" s="46"/>
    </row>
    <row r="149" spans="2:11" x14ac:dyDescent="0.25">
      <c r="B149" s="34">
        <v>147</v>
      </c>
      <c r="C149" s="12" t="s">
        <v>1730</v>
      </c>
      <c r="D149" s="49">
        <v>4</v>
      </c>
      <c r="E149" s="13" t="s">
        <v>32</v>
      </c>
      <c r="F149" s="29" t="s">
        <v>1291</v>
      </c>
      <c r="G149" s="18"/>
      <c r="H149" s="7"/>
      <c r="I149" s="1" t="str">
        <f>IF(NOT(Tableau117579[[#This Row],[Qu.]]&gt;=1),"OUI","NON")</f>
        <v>NON</v>
      </c>
      <c r="J149" s="11">
        <f>SUM(1&gt;Tableau117579[[#This Row],[Qu.]])</f>
        <v>0</v>
      </c>
      <c r="K149" s="46"/>
    </row>
    <row r="150" spans="2:11" x14ac:dyDescent="0.25">
      <c r="B150" s="31">
        <v>148</v>
      </c>
      <c r="C150" s="3" t="s">
        <v>1731</v>
      </c>
      <c r="D150" s="49">
        <v>2</v>
      </c>
      <c r="E150" s="13" t="s">
        <v>36</v>
      </c>
      <c r="F150" s="28" t="s">
        <v>1295</v>
      </c>
      <c r="G150" s="1"/>
      <c r="H150" s="7"/>
      <c r="I150" s="1" t="str">
        <f>IF(NOT(Tableau117579[[#This Row],[Qu.]]&gt;=1),"OUI","NON")</f>
        <v>NON</v>
      </c>
      <c r="J150" s="11">
        <f>SUM(1&gt;Tableau117579[[#This Row],[Qu.]])</f>
        <v>0</v>
      </c>
      <c r="K150" s="46"/>
    </row>
    <row r="151" spans="2:11" x14ac:dyDescent="0.25">
      <c r="B151" s="34">
        <v>149</v>
      </c>
      <c r="C151" s="12" t="s">
        <v>1732</v>
      </c>
      <c r="D151" s="49">
        <v>2</v>
      </c>
      <c r="E151" s="13" t="s">
        <v>36</v>
      </c>
      <c r="F151" s="29" t="s">
        <v>1291</v>
      </c>
      <c r="G151" s="18"/>
      <c r="H151" s="7"/>
      <c r="I151" s="1" t="str">
        <f>IF(NOT(Tableau117579[[#This Row],[Qu.]]&gt;=1),"OUI","NON")</f>
        <v>NON</v>
      </c>
      <c r="J151" s="11">
        <f>SUM(1&gt;Tableau117579[[#This Row],[Qu.]])</f>
        <v>0</v>
      </c>
      <c r="K151" s="46"/>
    </row>
    <row r="152" spans="2:11" x14ac:dyDescent="0.25">
      <c r="B152" s="34">
        <v>150</v>
      </c>
      <c r="C152" s="12" t="s">
        <v>1733</v>
      </c>
      <c r="D152" s="49">
        <v>4</v>
      </c>
      <c r="E152" s="13" t="s">
        <v>32</v>
      </c>
      <c r="F152" s="29" t="s">
        <v>1295</v>
      </c>
      <c r="G152" s="49"/>
      <c r="H152" s="7"/>
      <c r="I152" s="1" t="str">
        <f>IF(NOT(Tableau117579[[#This Row],[Qu.]]&gt;=1),"OUI","NON")</f>
        <v>NON</v>
      </c>
      <c r="J152" s="11">
        <f>SUM(1&gt;Tableau117579[[#This Row],[Qu.]])</f>
        <v>0</v>
      </c>
      <c r="K152" s="46"/>
    </row>
    <row r="153" spans="2:11" x14ac:dyDescent="0.25">
      <c r="B153" s="31">
        <v>151</v>
      </c>
      <c r="C153" s="3" t="s">
        <v>1734</v>
      </c>
      <c r="D153" s="49">
        <v>4</v>
      </c>
      <c r="E153" s="13" t="s">
        <v>32</v>
      </c>
      <c r="F153" s="28" t="s">
        <v>1295</v>
      </c>
      <c r="G153" s="1"/>
      <c r="H153" s="7"/>
      <c r="I153" s="1" t="str">
        <f>IF(NOT(Tableau117579[[#This Row],[Qu.]]&gt;=1),"OUI","NON")</f>
        <v>NON</v>
      </c>
      <c r="J153" s="11">
        <f>SUM(1&gt;Tableau117579[[#This Row],[Qu.]])</f>
        <v>0</v>
      </c>
      <c r="K153" s="46"/>
    </row>
    <row r="154" spans="2:11" x14ac:dyDescent="0.25">
      <c r="B154" s="31">
        <v>152</v>
      </c>
      <c r="C154" s="3" t="s">
        <v>1735</v>
      </c>
      <c r="D154" s="49">
        <v>0</v>
      </c>
      <c r="E154" s="13" t="s">
        <v>39</v>
      </c>
      <c r="F154" s="28" t="s">
        <v>1501</v>
      </c>
      <c r="G154" s="1"/>
      <c r="H154" s="7"/>
      <c r="I154" s="1" t="str">
        <f>IF(NOT(Tableau117579[[#This Row],[Qu.]]&gt;=1),"OUI","NON")</f>
        <v>OUI</v>
      </c>
      <c r="J154" s="11">
        <f>SUM(1&gt;Tableau117579[[#This Row],[Qu.]])</f>
        <v>1</v>
      </c>
      <c r="K154" s="46"/>
    </row>
    <row r="155" spans="2:11" x14ac:dyDescent="0.25">
      <c r="B155" s="53">
        <v>153</v>
      </c>
      <c r="C155" s="48" t="s">
        <v>1736</v>
      </c>
      <c r="D155" s="49">
        <v>1</v>
      </c>
      <c r="E155" s="13" t="s">
        <v>39</v>
      </c>
      <c r="F155" s="29" t="s">
        <v>1501</v>
      </c>
      <c r="G155" s="49"/>
      <c r="H155" s="7"/>
      <c r="I155" s="1" t="str">
        <f>IF(NOT(Tableau117579[[#This Row],[Qu.]]&gt;=1),"OUI","NON")</f>
        <v>NON</v>
      </c>
      <c r="J155" s="11">
        <f>SUM(1&gt;Tableau117579[[#This Row],[Qu.]])</f>
        <v>0</v>
      </c>
      <c r="K155" s="46"/>
    </row>
    <row r="156" spans="2:11" x14ac:dyDescent="0.25">
      <c r="B156" s="53">
        <v>154</v>
      </c>
      <c r="C156" s="48" t="s">
        <v>1737</v>
      </c>
      <c r="D156" s="49">
        <v>1</v>
      </c>
      <c r="E156" s="13" t="s">
        <v>50</v>
      </c>
      <c r="F156" s="29" t="s">
        <v>1738</v>
      </c>
      <c r="G156" s="49"/>
      <c r="H156" s="7"/>
      <c r="I156" s="1" t="str">
        <f>IF(NOT(Tableau117579[[#This Row],[Qu.]]&gt;=1),"OUI","NON")</f>
        <v>NON</v>
      </c>
      <c r="J156" s="11">
        <f>SUM(1&gt;Tableau117579[[#This Row],[Qu.]])</f>
        <v>0</v>
      </c>
      <c r="K156" s="46"/>
    </row>
    <row r="157" spans="2:11" x14ac:dyDescent="0.25">
      <c r="B157" s="34">
        <v>155</v>
      </c>
      <c r="C157" s="12" t="s">
        <v>1739</v>
      </c>
      <c r="D157" s="49">
        <v>4</v>
      </c>
      <c r="E157" s="13" t="s">
        <v>32</v>
      </c>
      <c r="F157" s="29" t="s">
        <v>1291</v>
      </c>
      <c r="G157" s="18"/>
      <c r="H157" s="7"/>
      <c r="I157" s="1" t="str">
        <f>IF(NOT(Tableau117579[[#This Row],[Qu.]]&gt;=1),"OUI","NON")</f>
        <v>NON</v>
      </c>
      <c r="J157" s="11">
        <f>SUM(1&gt;Tableau117579[[#This Row],[Qu.]])</f>
        <v>0</v>
      </c>
      <c r="K157" s="46"/>
    </row>
    <row r="158" spans="2:11" x14ac:dyDescent="0.25">
      <c r="B158" s="53">
        <v>156</v>
      </c>
      <c r="C158" s="48" t="s">
        <v>1740</v>
      </c>
      <c r="D158" s="49">
        <v>4</v>
      </c>
      <c r="E158" s="13" t="s">
        <v>32</v>
      </c>
      <c r="F158" s="29" t="s">
        <v>1291</v>
      </c>
      <c r="G158" s="49"/>
      <c r="H158" s="7"/>
      <c r="I158" s="1" t="str">
        <f>IF(NOT(Tableau117579[[#This Row],[Qu.]]&gt;=1),"OUI","NON")</f>
        <v>NON</v>
      </c>
      <c r="J158" s="11">
        <f>SUM(1&gt;Tableau117579[[#This Row],[Qu.]])</f>
        <v>0</v>
      </c>
      <c r="K158" s="46"/>
    </row>
    <row r="159" spans="2:11" x14ac:dyDescent="0.25">
      <c r="B159" s="34">
        <v>157</v>
      </c>
      <c r="C159" s="12" t="s">
        <v>1741</v>
      </c>
      <c r="D159" s="49">
        <v>4</v>
      </c>
      <c r="E159" s="13" t="s">
        <v>32</v>
      </c>
      <c r="F159" s="29" t="s">
        <v>1291</v>
      </c>
      <c r="G159" s="18"/>
      <c r="H159" s="7"/>
      <c r="I159" s="1" t="str">
        <f>IF(NOT(Tableau117579[[#This Row],[Qu.]]&gt;=1),"OUI","NON")</f>
        <v>NON</v>
      </c>
      <c r="J159" s="11">
        <f>SUM(1&gt;Tableau117579[[#This Row],[Qu.]])</f>
        <v>0</v>
      </c>
      <c r="K159" s="46"/>
    </row>
    <row r="160" spans="2:11" x14ac:dyDescent="0.25">
      <c r="B160" s="31">
        <v>158</v>
      </c>
      <c r="C160" s="3" t="s">
        <v>1742</v>
      </c>
      <c r="D160" s="49">
        <v>4</v>
      </c>
      <c r="E160" s="13" t="s">
        <v>32</v>
      </c>
      <c r="F160" s="28" t="s">
        <v>1291</v>
      </c>
      <c r="G160" s="1"/>
      <c r="H160" s="7"/>
      <c r="I160" s="1" t="str">
        <f>IF(NOT(Tableau117579[[#This Row],[Qu.]]&gt;=1),"OUI","NON")</f>
        <v>NON</v>
      </c>
      <c r="J160" s="11">
        <f>SUM(1&gt;Tableau117579[[#This Row],[Qu.]])</f>
        <v>0</v>
      </c>
      <c r="K160" s="46"/>
    </row>
    <row r="161" spans="2:11" x14ac:dyDescent="0.25">
      <c r="B161" s="34">
        <v>159</v>
      </c>
      <c r="C161" s="12" t="s">
        <v>1743</v>
      </c>
      <c r="D161" s="49">
        <v>4</v>
      </c>
      <c r="E161" s="13" t="s">
        <v>32</v>
      </c>
      <c r="F161" s="29" t="s">
        <v>1291</v>
      </c>
      <c r="G161" s="52"/>
      <c r="H161" s="7"/>
      <c r="I161" s="1" t="str">
        <f>IF(NOT(Tableau117579[[#This Row],[Qu.]]&gt;=1),"OUI","NON")</f>
        <v>NON</v>
      </c>
      <c r="J161" s="11">
        <f>SUM(1&gt;Tableau117579[[#This Row],[Qu.]])</f>
        <v>0</v>
      </c>
      <c r="K161" s="46"/>
    </row>
    <row r="162" spans="2:11" x14ac:dyDescent="0.25">
      <c r="B162" s="34">
        <v>160</v>
      </c>
      <c r="C162" s="12" t="s">
        <v>1744</v>
      </c>
      <c r="D162" s="49">
        <v>1</v>
      </c>
      <c r="E162" s="13" t="s">
        <v>50</v>
      </c>
      <c r="F162" s="29" t="s">
        <v>1291</v>
      </c>
      <c r="G162" s="18"/>
      <c r="H162" s="7"/>
      <c r="I162" s="1" t="str">
        <f>IF(NOT(Tableau117579[[#This Row],[Qu.]]&gt;=1),"OUI","NON")</f>
        <v>NON</v>
      </c>
      <c r="J162" s="11">
        <f>SUM(1&gt;Tableau117579[[#This Row],[Qu.]])</f>
        <v>0</v>
      </c>
      <c r="K162" s="46"/>
    </row>
    <row r="163" spans="2:11" x14ac:dyDescent="0.25">
      <c r="B163" s="34">
        <v>161</v>
      </c>
      <c r="C163" s="12" t="s">
        <v>1745</v>
      </c>
      <c r="D163" s="49">
        <v>4</v>
      </c>
      <c r="E163" s="13" t="s">
        <v>32</v>
      </c>
      <c r="F163" s="29" t="s">
        <v>1291</v>
      </c>
      <c r="G163" s="18"/>
      <c r="H163" s="7"/>
      <c r="I163" s="1" t="str">
        <f>IF(NOT(Tableau117579[[#This Row],[Qu.]]&gt;=1),"OUI","NON")</f>
        <v>NON</v>
      </c>
      <c r="J163" s="11">
        <f>SUM(1&gt;Tableau117579[[#This Row],[Qu.]])</f>
        <v>0</v>
      </c>
      <c r="K163" s="46"/>
    </row>
    <row r="164" spans="2:11" x14ac:dyDescent="0.25">
      <c r="B164" s="34">
        <v>162</v>
      </c>
      <c r="C164" s="12" t="s">
        <v>1746</v>
      </c>
      <c r="D164" s="49">
        <v>1</v>
      </c>
      <c r="E164" s="13" t="s">
        <v>50</v>
      </c>
      <c r="F164" s="29" t="s">
        <v>1291</v>
      </c>
      <c r="G164" s="13"/>
      <c r="H164" s="7"/>
      <c r="I164" s="1" t="str">
        <f>IF(NOT(Tableau117579[[#This Row],[Qu.]]&gt;=1),"OUI","NON")</f>
        <v>NON</v>
      </c>
      <c r="J164" s="11">
        <f>SUM(1&gt;Tableau117579[[#This Row],[Qu.]])</f>
        <v>0</v>
      </c>
      <c r="K164" s="46"/>
    </row>
    <row r="165" spans="2:11" x14ac:dyDescent="0.25">
      <c r="B165" s="34">
        <v>163</v>
      </c>
      <c r="C165" s="12" t="s">
        <v>1747</v>
      </c>
      <c r="D165" s="49">
        <v>1</v>
      </c>
      <c r="E165" s="13" t="s">
        <v>50</v>
      </c>
      <c r="F165" s="29" t="s">
        <v>1295</v>
      </c>
      <c r="G165" s="49"/>
      <c r="H165" s="7"/>
      <c r="I165" s="1" t="str">
        <f>IF(NOT(Tableau117579[[#This Row],[Qu.]]&gt;=1),"OUI","NON")</f>
        <v>NON</v>
      </c>
      <c r="J165" s="11">
        <f>SUM(1&gt;Tableau117579[[#This Row],[Qu.]])</f>
        <v>0</v>
      </c>
      <c r="K165" s="46"/>
    </row>
    <row r="166" spans="2:11" x14ac:dyDescent="0.25">
      <c r="B166" s="34">
        <v>164</v>
      </c>
      <c r="C166" s="12" t="s">
        <v>1748</v>
      </c>
      <c r="D166" s="49">
        <v>1</v>
      </c>
      <c r="E166" s="13" t="s">
        <v>50</v>
      </c>
      <c r="F166" s="29" t="s">
        <v>1295</v>
      </c>
      <c r="G166" s="18"/>
      <c r="H166" s="7"/>
      <c r="I166" s="1" t="str">
        <f>IF(NOT(Tableau117579[[#This Row],[Qu.]]&gt;=1),"OUI","NON")</f>
        <v>NON</v>
      </c>
      <c r="J166" s="11">
        <f>SUM(1&gt;Tableau117579[[#This Row],[Qu.]])</f>
        <v>0</v>
      </c>
      <c r="K166" s="46"/>
    </row>
    <row r="167" spans="2:11" x14ac:dyDescent="0.25">
      <c r="B167" s="34">
        <v>165</v>
      </c>
      <c r="C167" s="12" t="s">
        <v>1749</v>
      </c>
      <c r="D167" s="49">
        <v>4</v>
      </c>
      <c r="E167" s="13" t="s">
        <v>32</v>
      </c>
      <c r="F167" s="29" t="s">
        <v>1291</v>
      </c>
      <c r="G167" s="52">
        <v>1</v>
      </c>
      <c r="H167" s="7"/>
      <c r="I167" s="1" t="str">
        <f>IF(NOT(Tableau117579[[#This Row],[Qu.]]&gt;=1),"OUI","NON")</f>
        <v>NON</v>
      </c>
      <c r="J167" s="11">
        <f>SUM(1&gt;Tableau117579[[#This Row],[Qu.]])</f>
        <v>0</v>
      </c>
      <c r="K167" s="46"/>
    </row>
    <row r="168" spans="2:11" x14ac:dyDescent="0.25">
      <c r="B168" s="34">
        <v>166</v>
      </c>
      <c r="C168" s="12" t="s">
        <v>1750</v>
      </c>
      <c r="D168" s="49">
        <v>4</v>
      </c>
      <c r="E168" s="13" t="s">
        <v>32</v>
      </c>
      <c r="F168" s="29" t="s">
        <v>1295</v>
      </c>
      <c r="G168" s="52"/>
      <c r="H168" s="7"/>
      <c r="I168" s="1" t="str">
        <f>IF(NOT(Tableau117579[[#This Row],[Qu.]]&gt;=1),"OUI","NON")</f>
        <v>NON</v>
      </c>
      <c r="J168" s="11">
        <f>SUM(1&gt;Tableau117579[[#This Row],[Qu.]])</f>
        <v>0</v>
      </c>
      <c r="K168" s="46"/>
    </row>
    <row r="169" spans="2:11" x14ac:dyDescent="0.25">
      <c r="B169" s="34">
        <v>167</v>
      </c>
      <c r="C169" s="12" t="s">
        <v>1751</v>
      </c>
      <c r="D169" s="49">
        <v>0</v>
      </c>
      <c r="E169" s="13" t="s">
        <v>36</v>
      </c>
      <c r="F169" s="29" t="s">
        <v>1089</v>
      </c>
      <c r="G169" s="18"/>
      <c r="H169" s="7"/>
      <c r="I169" s="1" t="str">
        <f>IF(NOT(Tableau117579[[#This Row],[Qu.]]&gt;=1),"OUI","NON")</f>
        <v>OUI</v>
      </c>
      <c r="J169" s="11">
        <f>SUM(1&gt;Tableau117579[[#This Row],[Qu.]])</f>
        <v>1</v>
      </c>
      <c r="K169" s="46"/>
    </row>
    <row r="170" spans="2:11" x14ac:dyDescent="0.25">
      <c r="B170" s="34">
        <v>168</v>
      </c>
      <c r="C170" s="12" t="s">
        <v>1752</v>
      </c>
      <c r="D170" s="49">
        <v>3</v>
      </c>
      <c r="E170" s="13" t="s">
        <v>36</v>
      </c>
      <c r="F170" s="29" t="s">
        <v>1291</v>
      </c>
      <c r="G170" s="49"/>
      <c r="H170" s="7"/>
      <c r="I170" s="1" t="str">
        <f>IF(NOT(Tableau117579[[#This Row],[Qu.]]&gt;=1),"OUI","NON")</f>
        <v>NON</v>
      </c>
      <c r="J170" s="11">
        <f>SUM(1&gt;Tableau117579[[#This Row],[Qu.]])</f>
        <v>0</v>
      </c>
      <c r="K170" s="46"/>
    </row>
    <row r="171" spans="2:11" x14ac:dyDescent="0.25">
      <c r="B171" s="34">
        <v>169</v>
      </c>
      <c r="C171" s="12" t="s">
        <v>1753</v>
      </c>
      <c r="D171" s="49">
        <v>1</v>
      </c>
      <c r="E171" s="13" t="s">
        <v>39</v>
      </c>
      <c r="F171" s="29" t="s">
        <v>1501</v>
      </c>
      <c r="G171" s="52"/>
      <c r="H171" s="7"/>
      <c r="I171" s="1" t="str">
        <f>IF(NOT(Tableau117579[[#This Row],[Qu.]]&gt;=1),"OUI","NON")</f>
        <v>NON</v>
      </c>
      <c r="J171" s="11">
        <f>SUM(1&gt;Tableau117579[[#This Row],[Qu.]])</f>
        <v>0</v>
      </c>
      <c r="K171" s="46"/>
    </row>
    <row r="172" spans="2:11" x14ac:dyDescent="0.25">
      <c r="B172" s="34">
        <v>170</v>
      </c>
      <c r="C172" s="12" t="s">
        <v>1754</v>
      </c>
      <c r="D172" s="49">
        <v>1</v>
      </c>
      <c r="E172" s="13" t="s">
        <v>50</v>
      </c>
      <c r="F172" s="29" t="s">
        <v>1291</v>
      </c>
      <c r="G172" s="52"/>
      <c r="H172" s="7"/>
      <c r="I172" s="1" t="str">
        <f>IF(NOT(Tableau117579[[#This Row],[Qu.]]&gt;=1),"OUI","NON")</f>
        <v>NON</v>
      </c>
      <c r="J172" s="11">
        <f>SUM(1&gt;Tableau117579[[#This Row],[Qu.]])</f>
        <v>0</v>
      </c>
      <c r="K172" s="46"/>
    </row>
    <row r="173" spans="2:11" x14ac:dyDescent="0.25">
      <c r="B173" s="34">
        <v>171</v>
      </c>
      <c r="C173" s="12" t="s">
        <v>1755</v>
      </c>
      <c r="D173" s="49">
        <v>1</v>
      </c>
      <c r="E173" s="13" t="s">
        <v>39</v>
      </c>
      <c r="F173" s="29" t="s">
        <v>1501</v>
      </c>
      <c r="G173" s="18"/>
      <c r="H173" s="7"/>
      <c r="I173" s="1" t="str">
        <f>IF(NOT(Tableau117579[[#This Row],[Qu.]]&gt;=1),"OUI","NON")</f>
        <v>NON</v>
      </c>
      <c r="J173" s="11">
        <f>SUM(1&gt;Tableau117579[[#This Row],[Qu.]])</f>
        <v>0</v>
      </c>
      <c r="K173" s="46"/>
    </row>
    <row r="174" spans="2:11" x14ac:dyDescent="0.25">
      <c r="B174" s="53">
        <v>172</v>
      </c>
      <c r="C174" s="48" t="s">
        <v>1756</v>
      </c>
      <c r="D174" s="49">
        <v>4</v>
      </c>
      <c r="E174" s="13" t="s">
        <v>32</v>
      </c>
      <c r="F174" s="29" t="s">
        <v>1295</v>
      </c>
      <c r="G174" s="49"/>
      <c r="H174" s="7"/>
      <c r="I174" s="1" t="str">
        <f>IF(NOT(Tableau117579[[#This Row],[Qu.]]&gt;=1),"OUI","NON")</f>
        <v>NON</v>
      </c>
      <c r="J174" s="11">
        <f>SUM(1&gt;Tableau117579[[#This Row],[Qu.]])</f>
        <v>0</v>
      </c>
      <c r="K174" s="46"/>
    </row>
    <row r="175" spans="2:11" x14ac:dyDescent="0.25">
      <c r="B175" s="34">
        <v>173</v>
      </c>
      <c r="C175" s="12" t="s">
        <v>1757</v>
      </c>
      <c r="D175" s="49">
        <v>4</v>
      </c>
      <c r="E175" s="13" t="s">
        <v>32</v>
      </c>
      <c r="F175" s="29" t="s">
        <v>1291</v>
      </c>
      <c r="G175" s="18"/>
      <c r="H175" s="7"/>
      <c r="I175" s="1" t="str">
        <f>IF(NOT(Tableau117579[[#This Row],[Qu.]]&gt;=1),"OUI","NON")</f>
        <v>NON</v>
      </c>
      <c r="J175" s="11">
        <f>SUM(1&gt;Tableau117579[[#This Row],[Qu.]])</f>
        <v>0</v>
      </c>
      <c r="K175" s="46"/>
    </row>
    <row r="176" spans="2:11" x14ac:dyDescent="0.25">
      <c r="B176" s="34">
        <v>174</v>
      </c>
      <c r="C176" s="12" t="s">
        <v>1758</v>
      </c>
      <c r="D176" s="49">
        <v>4</v>
      </c>
      <c r="E176" s="13" t="s">
        <v>32</v>
      </c>
      <c r="F176" s="29" t="s">
        <v>1295</v>
      </c>
      <c r="G176" s="18"/>
      <c r="H176" s="7"/>
      <c r="I176" s="1" t="str">
        <f>IF(NOT(Tableau117579[[#This Row],[Qu.]]&gt;=1),"OUI","NON")</f>
        <v>NON</v>
      </c>
      <c r="J176" s="11">
        <f>SUM(1&gt;Tableau117579[[#This Row],[Qu.]])</f>
        <v>0</v>
      </c>
      <c r="K176" s="46"/>
    </row>
    <row r="177" spans="2:11" x14ac:dyDescent="0.25">
      <c r="B177" s="34">
        <v>175</v>
      </c>
      <c r="C177" s="12" t="s">
        <v>1759</v>
      </c>
      <c r="D177" s="49">
        <v>1</v>
      </c>
      <c r="E177" s="13" t="s">
        <v>50</v>
      </c>
      <c r="F177" s="29" t="s">
        <v>1295</v>
      </c>
      <c r="G177" s="52"/>
      <c r="H177" s="7"/>
      <c r="I177" s="1" t="str">
        <f>IF(NOT(Tableau117579[[#This Row],[Qu.]]&gt;=1),"OUI","NON")</f>
        <v>NON</v>
      </c>
      <c r="J177" s="11">
        <f>SUM(1&gt;Tableau117579[[#This Row],[Qu.]])</f>
        <v>0</v>
      </c>
      <c r="K177" s="46"/>
    </row>
    <row r="178" spans="2:11" x14ac:dyDescent="0.25">
      <c r="B178" s="34">
        <v>176</v>
      </c>
      <c r="C178" s="12" t="s">
        <v>1760</v>
      </c>
      <c r="D178" s="49">
        <v>3</v>
      </c>
      <c r="E178" s="13" t="s">
        <v>36</v>
      </c>
      <c r="F178" s="29" t="s">
        <v>1291</v>
      </c>
      <c r="G178" s="13">
        <v>0</v>
      </c>
      <c r="H178" s="7"/>
      <c r="I178" s="1" t="str">
        <f>IF(NOT(Tableau117579[[#This Row],[Qu.]]&gt;=1),"OUI","NON")</f>
        <v>NON</v>
      </c>
      <c r="J178" s="11">
        <f>SUM(1&gt;Tableau117579[[#This Row],[Qu.]])</f>
        <v>0</v>
      </c>
      <c r="K178" s="46"/>
    </row>
    <row r="179" spans="2:11" x14ac:dyDescent="0.25">
      <c r="B179" s="34">
        <v>177</v>
      </c>
      <c r="C179" s="12" t="s">
        <v>1761</v>
      </c>
      <c r="D179" s="49">
        <v>2</v>
      </c>
      <c r="E179" s="13" t="s">
        <v>36</v>
      </c>
      <c r="F179" s="29" t="s">
        <v>1295</v>
      </c>
      <c r="G179" s="49"/>
      <c r="H179" s="7"/>
      <c r="I179" s="1" t="str">
        <f>IF(NOT(Tableau117579[[#This Row],[Qu.]]&gt;=1),"OUI","NON")</f>
        <v>NON</v>
      </c>
      <c r="J179" s="11">
        <f>SUM(1&gt;Tableau117579[[#This Row],[Qu.]])</f>
        <v>0</v>
      </c>
      <c r="K179" s="46"/>
    </row>
    <row r="180" spans="2:11" x14ac:dyDescent="0.25">
      <c r="B180" s="34">
        <v>178</v>
      </c>
      <c r="C180" s="12" t="s">
        <v>1762</v>
      </c>
      <c r="D180" s="49">
        <v>4</v>
      </c>
      <c r="E180" s="13" t="s">
        <v>32</v>
      </c>
      <c r="F180" s="29" t="s">
        <v>1291</v>
      </c>
      <c r="G180" s="18"/>
      <c r="H180" s="7"/>
      <c r="I180" s="1" t="str">
        <f>IF(NOT(Tableau117579[[#This Row],[Qu.]]&gt;=1),"OUI","NON")</f>
        <v>NON</v>
      </c>
      <c r="J180" s="11">
        <f>SUM(1&gt;Tableau117579[[#This Row],[Qu.]])</f>
        <v>0</v>
      </c>
      <c r="K180" s="46"/>
    </row>
    <row r="181" spans="2:11" x14ac:dyDescent="0.25">
      <c r="B181" s="53">
        <v>179</v>
      </c>
      <c r="C181" s="48" t="s">
        <v>1763</v>
      </c>
      <c r="D181" s="49">
        <v>3</v>
      </c>
      <c r="E181" s="13" t="s">
        <v>36</v>
      </c>
      <c r="F181" s="29" t="s">
        <v>1291</v>
      </c>
      <c r="G181" s="49"/>
      <c r="H181" s="7"/>
      <c r="I181" s="1" t="str">
        <f>IF(NOT(Tableau117579[[#This Row],[Qu.]]&gt;=1),"OUI","NON")</f>
        <v>NON</v>
      </c>
      <c r="J181" s="11">
        <f>SUM(1&gt;Tableau117579[[#This Row],[Qu.]])</f>
        <v>0</v>
      </c>
      <c r="K181" s="46"/>
    </row>
    <row r="182" spans="2:11" x14ac:dyDescent="0.25">
      <c r="B182" s="34">
        <v>180</v>
      </c>
      <c r="C182" s="12" t="s">
        <v>1764</v>
      </c>
      <c r="D182" s="49">
        <v>4</v>
      </c>
      <c r="E182" s="13" t="s">
        <v>32</v>
      </c>
      <c r="F182" s="29" t="s">
        <v>1295</v>
      </c>
      <c r="G182" s="13"/>
      <c r="H182" s="7"/>
      <c r="I182" s="1" t="str">
        <f>IF(NOT(Tableau117579[[#This Row],[Qu.]]&gt;=1),"OUI","NON")</f>
        <v>NON</v>
      </c>
      <c r="J182" s="11">
        <f>SUM(1&gt;Tableau117579[[#This Row],[Qu.]])</f>
        <v>0</v>
      </c>
      <c r="K182" s="46"/>
    </row>
    <row r="183" spans="2:11" x14ac:dyDescent="0.25">
      <c r="B183" s="34">
        <v>181</v>
      </c>
      <c r="C183" s="12" t="s">
        <v>1765</v>
      </c>
      <c r="D183" s="49">
        <v>1</v>
      </c>
      <c r="E183" s="13" t="s">
        <v>50</v>
      </c>
      <c r="F183" s="29" t="s">
        <v>1295</v>
      </c>
      <c r="G183" s="52"/>
      <c r="H183" s="7"/>
      <c r="I183" s="1" t="str">
        <f>IF(NOT(Tableau117579[[#This Row],[Qu.]]&gt;=1),"OUI","NON")</f>
        <v>NON</v>
      </c>
      <c r="J183" s="11">
        <f>SUM(1&gt;Tableau117579[[#This Row],[Qu.]])</f>
        <v>0</v>
      </c>
      <c r="K183" s="46"/>
    </row>
    <row r="184" spans="2:11" x14ac:dyDescent="0.25">
      <c r="B184" s="34">
        <v>182</v>
      </c>
      <c r="C184" s="12" t="s">
        <v>1766</v>
      </c>
      <c r="D184" s="49">
        <v>4</v>
      </c>
      <c r="E184" s="18" t="s">
        <v>32</v>
      </c>
      <c r="F184" s="29" t="s">
        <v>1295</v>
      </c>
      <c r="G184" s="18"/>
      <c r="H184" s="7"/>
      <c r="I184" s="1" t="str">
        <f>IF(NOT(Tableau117579[[#This Row],[Qu.]]&gt;=1),"OUI","NON")</f>
        <v>NON</v>
      </c>
      <c r="J184" s="11">
        <f>SUM(1&gt;Tableau117579[[#This Row],[Qu.]])</f>
        <v>0</v>
      </c>
      <c r="K184" s="46"/>
    </row>
    <row r="185" spans="2:11" x14ac:dyDescent="0.25">
      <c r="B185" s="53">
        <v>183</v>
      </c>
      <c r="C185" s="48" t="s">
        <v>1767</v>
      </c>
      <c r="D185" s="49">
        <v>4</v>
      </c>
      <c r="E185" s="13" t="s">
        <v>32</v>
      </c>
      <c r="F185" s="29" t="s">
        <v>1295</v>
      </c>
      <c r="G185" s="49"/>
      <c r="H185" s="7"/>
      <c r="I185" s="1" t="str">
        <f>IF(NOT(Tableau117579[[#This Row],[Qu.]]&gt;=1),"OUI","NON")</f>
        <v>NON</v>
      </c>
      <c r="J185" s="11">
        <f>SUM(1&gt;Tableau117579[[#This Row],[Qu.]])</f>
        <v>0</v>
      </c>
      <c r="K185" s="46"/>
    </row>
    <row r="186" spans="2:11" x14ac:dyDescent="0.25">
      <c r="B186" s="53">
        <v>184</v>
      </c>
      <c r="C186" s="48" t="s">
        <v>1768</v>
      </c>
      <c r="D186" s="49">
        <v>1</v>
      </c>
      <c r="E186" s="13" t="s">
        <v>50</v>
      </c>
      <c r="F186" s="29" t="s">
        <v>1306</v>
      </c>
      <c r="G186" s="49"/>
      <c r="H186" s="7"/>
      <c r="I186" s="1" t="str">
        <f>IF(NOT(Tableau117579[[#This Row],[Qu.]]&gt;=1),"OUI","NON")</f>
        <v>NON</v>
      </c>
      <c r="J186" s="11">
        <f>SUM(1&gt;Tableau117579[[#This Row],[Qu.]])</f>
        <v>0</v>
      </c>
      <c r="K186" s="46"/>
    </row>
    <row r="187" spans="2:11" x14ac:dyDescent="0.25">
      <c r="B187" s="34">
        <v>185</v>
      </c>
      <c r="C187" s="12" t="s">
        <v>1769</v>
      </c>
      <c r="D187" s="49">
        <v>1</v>
      </c>
      <c r="E187" s="13" t="s">
        <v>39</v>
      </c>
      <c r="F187" s="29" t="s">
        <v>1190</v>
      </c>
      <c r="G187" s="18"/>
      <c r="H187" s="7"/>
      <c r="I187" s="1" t="str">
        <f>IF(NOT(Tableau117579[[#This Row],[Qu.]]&gt;=1),"OUI","NON")</f>
        <v>NON</v>
      </c>
      <c r="J187" s="11">
        <f>SUM(1&gt;Tableau117579[[#This Row],[Qu.]])</f>
        <v>0</v>
      </c>
      <c r="K187" s="46"/>
    </row>
    <row r="188" spans="2:11" x14ac:dyDescent="0.25">
      <c r="B188" s="34">
        <v>186</v>
      </c>
      <c r="C188" s="12" t="s">
        <v>1770</v>
      </c>
      <c r="D188" s="49">
        <v>1</v>
      </c>
      <c r="E188" s="13" t="s">
        <v>32</v>
      </c>
      <c r="F188" s="29" t="s">
        <v>1113</v>
      </c>
      <c r="G188" s="18"/>
      <c r="H188" s="7"/>
      <c r="I188" s="1" t="str">
        <f>IF(NOT(Tableau117579[[#This Row],[Qu.]]&gt;=1),"OUI","NON")</f>
        <v>NON</v>
      </c>
      <c r="J188" s="11">
        <f>SUM(1&gt;Tableau117579[[#This Row],[Qu.]])</f>
        <v>0</v>
      </c>
      <c r="K188" s="46"/>
    </row>
    <row r="189" spans="2:11" x14ac:dyDescent="0.25">
      <c r="B189" s="34">
        <v>187</v>
      </c>
      <c r="C189" s="12" t="s">
        <v>1771</v>
      </c>
      <c r="D189" s="49">
        <v>1</v>
      </c>
      <c r="E189" s="13" t="s">
        <v>36</v>
      </c>
      <c r="F189" s="29" t="s">
        <v>1089</v>
      </c>
      <c r="G189" s="49"/>
      <c r="H189" s="7"/>
      <c r="I189" s="1" t="str">
        <f>IF(NOT(Tableau117579[[#This Row],[Qu.]]&gt;=1),"OUI","NON")</f>
        <v>NON</v>
      </c>
      <c r="J189" s="11">
        <f>SUM(1&gt;Tableau117579[[#This Row],[Qu.]])</f>
        <v>0</v>
      </c>
      <c r="K189" s="46"/>
    </row>
    <row r="190" spans="2:11" x14ac:dyDescent="0.25">
      <c r="B190" s="31">
        <v>188</v>
      </c>
      <c r="C190" s="3" t="s">
        <v>1772</v>
      </c>
      <c r="D190" s="49">
        <v>1</v>
      </c>
      <c r="E190" s="13" t="s">
        <v>50</v>
      </c>
      <c r="F190" s="28" t="s">
        <v>1111</v>
      </c>
      <c r="G190" s="1"/>
      <c r="H190" s="7"/>
      <c r="I190" s="1" t="str">
        <f>IF(NOT(Tableau117579[[#This Row],[Qu.]]&gt;=1),"OUI","NON")</f>
        <v>NON</v>
      </c>
      <c r="J190" s="11">
        <f>SUM(1&gt;Tableau117579[[#This Row],[Qu.]])</f>
        <v>0</v>
      </c>
      <c r="K190" s="46"/>
    </row>
    <row r="191" spans="2:11" x14ac:dyDescent="0.25">
      <c r="B191" s="34">
        <v>189</v>
      </c>
      <c r="C191" s="12" t="s">
        <v>1773</v>
      </c>
      <c r="D191" s="49">
        <v>1</v>
      </c>
      <c r="E191" s="13" t="s">
        <v>32</v>
      </c>
      <c r="F191" s="29" t="s">
        <v>1306</v>
      </c>
      <c r="G191" s="52"/>
      <c r="H191" s="7"/>
      <c r="I191" s="1" t="str">
        <f>IF(NOT(Tableau117579[[#This Row],[Qu.]]&gt;=1),"OUI","NON")</f>
        <v>NON</v>
      </c>
      <c r="J191" s="11">
        <f>SUM(1&gt;Tableau117579[[#This Row],[Qu.]])</f>
        <v>0</v>
      </c>
      <c r="K191" s="46"/>
    </row>
    <row r="192" spans="2:11" x14ac:dyDescent="0.25">
      <c r="B192" s="34">
        <v>190</v>
      </c>
      <c r="C192" s="12" t="s">
        <v>1774</v>
      </c>
      <c r="D192" s="49">
        <v>1</v>
      </c>
      <c r="E192" s="13" t="s">
        <v>39</v>
      </c>
      <c r="F192" s="29" t="s">
        <v>1190</v>
      </c>
      <c r="G192" s="18"/>
      <c r="H192" s="7"/>
      <c r="I192" s="1" t="str">
        <f>IF(NOT(Tableau117579[[#This Row],[Qu.]]&gt;=1),"OUI","NON")</f>
        <v>NON</v>
      </c>
      <c r="J192" s="11">
        <f>SUM(1&gt;Tableau117579[[#This Row],[Qu.]])</f>
        <v>0</v>
      </c>
      <c r="K192" s="46"/>
    </row>
    <row r="193" spans="2:12" x14ac:dyDescent="0.25">
      <c r="B193" s="34">
        <v>191</v>
      </c>
      <c r="C193" s="12" t="s">
        <v>1775</v>
      </c>
      <c r="D193" s="49">
        <v>1</v>
      </c>
      <c r="E193" s="13" t="s">
        <v>50</v>
      </c>
      <c r="F193" s="28" t="s">
        <v>1113</v>
      </c>
      <c r="G193" s="1"/>
      <c r="H193" s="7"/>
      <c r="I193" s="1" t="str">
        <f>IF(NOT(Tableau117579[[#This Row],[Qu.]]&gt;=1),"OUI","NON")</f>
        <v>NON</v>
      </c>
      <c r="J193" s="11">
        <f>SUM(1&gt;Tableau117579[[#This Row],[Qu.]])</f>
        <v>0</v>
      </c>
      <c r="K193" s="46"/>
      <c r="L193" s="55"/>
    </row>
    <row r="194" spans="2:12" x14ac:dyDescent="0.25">
      <c r="B194" s="53">
        <v>192</v>
      </c>
      <c r="C194" s="48" t="s">
        <v>1776</v>
      </c>
      <c r="D194" s="49">
        <v>1</v>
      </c>
      <c r="E194" s="13" t="s">
        <v>32</v>
      </c>
      <c r="F194" s="29" t="s">
        <v>1291</v>
      </c>
      <c r="G194" s="49"/>
      <c r="H194" s="7"/>
      <c r="I194" s="1" t="str">
        <f>IF(NOT(Tableau117579[[#This Row],[Qu.]]&gt;=1),"OUI","NON")</f>
        <v>NON</v>
      </c>
      <c r="J194" s="11">
        <f>SUM(1&gt;Tableau117579[[#This Row],[Qu.]])</f>
        <v>0</v>
      </c>
      <c r="K194" s="46"/>
      <c r="L194" s="55"/>
    </row>
    <row r="195" spans="2:12" x14ac:dyDescent="0.25">
      <c r="B195" s="34">
        <v>193</v>
      </c>
      <c r="C195" s="12" t="s">
        <v>1777</v>
      </c>
      <c r="D195" s="49">
        <v>1</v>
      </c>
      <c r="E195" s="13" t="s">
        <v>36</v>
      </c>
      <c r="F195" s="29" t="s">
        <v>1295</v>
      </c>
      <c r="G195" s="18"/>
      <c r="H195" s="7"/>
      <c r="I195" s="1" t="str">
        <f>IF(NOT(Tableau117579[[#This Row],[Qu.]]&gt;=1),"OUI","NON")</f>
        <v>NON</v>
      </c>
      <c r="J195" s="11">
        <f>SUM(1&gt;Tableau117579[[#This Row],[Qu.]])</f>
        <v>0</v>
      </c>
      <c r="K195" s="46"/>
      <c r="L195" s="55"/>
    </row>
    <row r="196" spans="2:12" x14ac:dyDescent="0.25">
      <c r="B196" s="34">
        <v>194</v>
      </c>
      <c r="C196" s="12" t="s">
        <v>1778</v>
      </c>
      <c r="D196" s="49">
        <v>1</v>
      </c>
      <c r="E196" s="13" t="s">
        <v>32</v>
      </c>
      <c r="F196" s="29" t="s">
        <v>1306</v>
      </c>
      <c r="G196" s="18"/>
      <c r="H196" s="7"/>
      <c r="I196" s="1" t="str">
        <f>IF(NOT(Tableau117579[[#This Row],[Qu.]]&gt;=1),"OUI","NON")</f>
        <v>NON</v>
      </c>
      <c r="J196" s="11">
        <f>SUM(1&gt;Tableau117579[[#This Row],[Qu.]])</f>
        <v>0</v>
      </c>
      <c r="K196" s="46"/>
      <c r="L196" s="55"/>
    </row>
    <row r="197" spans="2:12" x14ac:dyDescent="0.25">
      <c r="B197" s="12"/>
      <c r="C197" s="12"/>
      <c r="E197" s="49"/>
      <c r="F197" s="22"/>
      <c r="G197" s="20"/>
      <c r="H197" s="18"/>
      <c r="I197" s="7"/>
      <c r="J197" s="1"/>
      <c r="K197" s="11"/>
      <c r="L197" s="46"/>
    </row>
    <row r="198" spans="2:12" x14ac:dyDescent="0.25">
      <c r="B198" s="3"/>
      <c r="C198" s="3"/>
      <c r="E198" s="49"/>
      <c r="F198" s="22"/>
      <c r="G198" s="19"/>
      <c r="H198" s="1"/>
      <c r="I198" s="7"/>
      <c r="J198" s="1"/>
      <c r="K198" s="11"/>
      <c r="L198" s="46"/>
    </row>
    <row r="199" spans="2:12" x14ac:dyDescent="0.25">
      <c r="B199" s="12"/>
      <c r="C199" s="12"/>
      <c r="E199" s="49"/>
      <c r="F199" s="22"/>
      <c r="G199" s="20"/>
      <c r="H199" s="18"/>
      <c r="I199" s="7"/>
      <c r="J199" s="1"/>
      <c r="K199" s="11"/>
      <c r="L199" s="46"/>
    </row>
    <row r="200" spans="2:12" x14ac:dyDescent="0.25">
      <c r="B200" s="12"/>
      <c r="C200" s="12"/>
      <c r="E200" s="49"/>
      <c r="F200" s="22"/>
      <c r="G200" s="20"/>
      <c r="H200" s="18"/>
      <c r="I200" s="7"/>
      <c r="J200" s="1"/>
      <c r="K200" s="11"/>
      <c r="L200" s="46"/>
    </row>
    <row r="201" spans="2:12" x14ac:dyDescent="0.25">
      <c r="B201" s="48"/>
      <c r="C201" s="48"/>
      <c r="E201" s="49"/>
      <c r="F201" s="22"/>
      <c r="G201" s="50"/>
      <c r="H201" s="49"/>
      <c r="I201" s="7"/>
      <c r="J201" s="1"/>
      <c r="K201" s="11"/>
      <c r="L201" s="46"/>
    </row>
    <row r="202" spans="2:12" x14ac:dyDescent="0.25">
      <c r="B202" s="12"/>
      <c r="C202" s="12"/>
      <c r="E202" s="49"/>
      <c r="F202" s="22"/>
      <c r="G202" s="20"/>
      <c r="H202" s="18"/>
      <c r="I202" s="7"/>
      <c r="J202" s="1"/>
      <c r="K202" s="11"/>
      <c r="L202" s="46"/>
    </row>
    <row r="203" spans="2:12" x14ac:dyDescent="0.25">
      <c r="B203" s="12"/>
      <c r="C203" s="12"/>
      <c r="E203" s="49"/>
      <c r="F203" s="22"/>
      <c r="G203" s="50"/>
      <c r="H203" s="52"/>
      <c r="I203" s="7"/>
      <c r="J203" s="1"/>
      <c r="K203" s="11"/>
      <c r="L203" s="46"/>
    </row>
    <row r="204" spans="2:12" x14ac:dyDescent="0.25">
      <c r="B204" s="48"/>
      <c r="C204" s="48"/>
      <c r="E204" s="49"/>
      <c r="F204" s="22"/>
      <c r="G204" s="50"/>
      <c r="H204" s="49"/>
      <c r="I204" s="7"/>
      <c r="J204" s="1"/>
      <c r="K204" s="11"/>
      <c r="L204" s="46"/>
    </row>
    <row r="205" spans="2:12" x14ac:dyDescent="0.25">
      <c r="B205" s="12"/>
      <c r="C205" s="12"/>
      <c r="E205" s="49"/>
      <c r="F205" s="22"/>
      <c r="G205" s="50"/>
      <c r="H205" s="52"/>
      <c r="I205" s="7"/>
      <c r="J205" s="1"/>
      <c r="K205" s="11"/>
      <c r="L205" s="46"/>
    </row>
    <row r="206" spans="2:12" x14ac:dyDescent="0.25">
      <c r="B206" s="12"/>
      <c r="C206" s="12"/>
      <c r="E206" s="49"/>
      <c r="F206" s="22"/>
      <c r="G206" s="20"/>
      <c r="H206" s="18"/>
      <c r="I206" s="7"/>
      <c r="J206" s="1"/>
      <c r="K206" s="11"/>
      <c r="L206" s="46"/>
    </row>
    <row r="207" spans="2:12" x14ac:dyDescent="0.25">
      <c r="B207" s="12"/>
      <c r="C207" s="12"/>
      <c r="E207" s="49"/>
      <c r="F207" s="22"/>
      <c r="G207" s="20"/>
      <c r="H207" s="18"/>
      <c r="I207" s="7"/>
      <c r="J207" s="1"/>
      <c r="K207" s="11"/>
      <c r="L207" s="46"/>
    </row>
    <row r="208" spans="2:12" x14ac:dyDescent="0.25">
      <c r="B208" s="3"/>
      <c r="C208" s="3"/>
      <c r="E208" s="49"/>
      <c r="F208" s="22"/>
      <c r="G208" s="19"/>
      <c r="H208" s="1"/>
      <c r="I208" s="7"/>
      <c r="J208" s="1"/>
      <c r="K208" s="11"/>
      <c r="L208" s="46"/>
    </row>
    <row r="209" spans="2:11" x14ac:dyDescent="0.25">
      <c r="B209" s="12"/>
      <c r="C209" s="12"/>
      <c r="E209" s="49"/>
      <c r="F209" s="22"/>
      <c r="G209" s="20"/>
      <c r="H209" s="18"/>
      <c r="I209" s="11"/>
      <c r="J209" s="1"/>
      <c r="K209" s="11"/>
    </row>
    <row r="210" spans="2:11" x14ac:dyDescent="0.25">
      <c r="B210" s="48"/>
      <c r="C210" s="48"/>
      <c r="E210" s="49"/>
      <c r="F210" s="22"/>
      <c r="G210" s="50"/>
      <c r="H210" s="49"/>
      <c r="I210" s="11"/>
      <c r="J210" s="1"/>
      <c r="K210" s="11"/>
    </row>
    <row r="211" spans="2:11" x14ac:dyDescent="0.25">
      <c r="B211" s="12"/>
      <c r="C211" s="12"/>
      <c r="E211" s="49"/>
      <c r="F211" s="22"/>
      <c r="G211" s="50"/>
      <c r="H211" s="52"/>
      <c r="I211" s="11"/>
      <c r="J211" s="1"/>
      <c r="K211" s="11"/>
    </row>
    <row r="212" spans="2:11" x14ac:dyDescent="0.25">
      <c r="B212" s="12"/>
      <c r="C212" s="12"/>
      <c r="E212" s="49"/>
      <c r="F212" s="22"/>
      <c r="G212" s="50"/>
      <c r="H212" s="49"/>
      <c r="I212" s="11"/>
      <c r="J212" s="1"/>
      <c r="K212" s="11"/>
    </row>
    <row r="213" spans="2:11" x14ac:dyDescent="0.25">
      <c r="B213" s="12"/>
      <c r="C213" s="12"/>
      <c r="E213" s="49"/>
      <c r="F213" s="22"/>
      <c r="G213" s="20"/>
      <c r="H213" s="18"/>
      <c r="I213" s="11"/>
      <c r="J213" s="25"/>
      <c r="K213" s="11"/>
    </row>
    <row r="214" spans="2:11" x14ac:dyDescent="0.25">
      <c r="B214" s="12"/>
      <c r="C214" s="12"/>
      <c r="E214" s="49"/>
      <c r="F214" s="22"/>
      <c r="G214" s="20"/>
      <c r="H214" s="18"/>
      <c r="I214" s="11"/>
      <c r="J214" s="25"/>
      <c r="K214" s="11"/>
    </row>
    <row r="215" spans="2:11" x14ac:dyDescent="0.25">
      <c r="B215" s="12"/>
      <c r="C215" s="12"/>
      <c r="E215" s="49"/>
      <c r="F215" s="22"/>
      <c r="G215" s="20"/>
      <c r="H215" s="18"/>
      <c r="I215" s="11"/>
      <c r="J215" s="25"/>
      <c r="K215" s="11"/>
    </row>
    <row r="216" spans="2:11" x14ac:dyDescent="0.25">
      <c r="B216" s="12"/>
      <c r="C216" s="12"/>
      <c r="E216" s="49"/>
      <c r="F216" s="22"/>
      <c r="G216" s="20"/>
      <c r="H216" s="18"/>
      <c r="I216" s="11"/>
      <c r="J216" s="25"/>
      <c r="K216" s="11"/>
    </row>
    <row r="217" spans="2:11" x14ac:dyDescent="0.25">
      <c r="B217" s="12"/>
      <c r="C217" s="12"/>
      <c r="E217" s="49"/>
      <c r="F217" s="22"/>
      <c r="G217" s="50"/>
      <c r="H217" s="49"/>
      <c r="I217" s="11"/>
      <c r="J217" s="25"/>
      <c r="K217" s="11"/>
    </row>
    <row r="218" spans="2:11" x14ac:dyDescent="0.25">
      <c r="B218" s="3"/>
      <c r="C218" s="3"/>
      <c r="E218" s="49"/>
      <c r="F218" s="22"/>
      <c r="G218" s="19"/>
      <c r="H218" s="1"/>
      <c r="I218" s="11"/>
      <c r="J218" s="25"/>
      <c r="K218" s="11"/>
    </row>
    <row r="219" spans="2:11" x14ac:dyDescent="0.25">
      <c r="B219" s="3"/>
      <c r="C219" s="3"/>
      <c r="E219" s="49"/>
      <c r="F219" s="22"/>
      <c r="G219" s="19"/>
      <c r="H219" s="1"/>
      <c r="I219" s="11"/>
      <c r="J219" s="25"/>
      <c r="K219" s="11"/>
    </row>
    <row r="220" spans="2:11" x14ac:dyDescent="0.25">
      <c r="B220" s="48"/>
      <c r="C220" s="48"/>
      <c r="E220" s="49"/>
      <c r="F220" s="22"/>
      <c r="G220" s="50"/>
      <c r="H220" s="49"/>
      <c r="I220" s="11"/>
      <c r="J220" s="25"/>
      <c r="K220" s="11"/>
    </row>
    <row r="221" spans="2:11" x14ac:dyDescent="0.25">
      <c r="B221" s="3"/>
      <c r="C221" s="3"/>
      <c r="E221" s="49"/>
      <c r="F221" s="22"/>
      <c r="G221" s="19"/>
      <c r="H221" s="1"/>
      <c r="I221" s="11"/>
      <c r="J221" s="25"/>
      <c r="K221" s="11"/>
    </row>
    <row r="222" spans="2:11" x14ac:dyDescent="0.25">
      <c r="B222" s="12"/>
      <c r="C222" s="12"/>
      <c r="E222" s="49"/>
      <c r="F222" s="22"/>
      <c r="G222" s="50"/>
      <c r="H222" s="52"/>
      <c r="I222" s="11"/>
      <c r="J222" s="25"/>
      <c r="K222" s="11"/>
    </row>
    <row r="223" spans="2:11" x14ac:dyDescent="0.25">
      <c r="B223" s="12"/>
      <c r="C223" s="12"/>
      <c r="E223" s="49"/>
      <c r="F223" s="22"/>
      <c r="G223" s="20"/>
      <c r="H223" s="18"/>
      <c r="I223" s="11"/>
      <c r="J223" s="25"/>
      <c r="K223" s="11"/>
    </row>
    <row r="224" spans="2:11" x14ac:dyDescent="0.25">
      <c r="B224" s="12"/>
      <c r="C224" s="12"/>
      <c r="E224" s="49"/>
      <c r="F224" s="22"/>
      <c r="G224" s="20"/>
      <c r="H224" s="18"/>
      <c r="I224" s="11"/>
      <c r="J224" s="25"/>
      <c r="K224" s="11"/>
    </row>
    <row r="225" spans="2:11" x14ac:dyDescent="0.25">
      <c r="B225" s="3"/>
      <c r="C225" s="3"/>
      <c r="E225" s="49"/>
      <c r="F225" s="22"/>
      <c r="G225" s="19"/>
      <c r="H225" s="1"/>
      <c r="I225" s="11"/>
      <c r="J225" s="25"/>
      <c r="K225" s="11"/>
    </row>
    <row r="226" spans="2:11" x14ac:dyDescent="0.25">
      <c r="B226" s="3"/>
      <c r="C226" s="3"/>
      <c r="E226" s="49"/>
      <c r="F226" s="22"/>
      <c r="G226" s="19"/>
      <c r="H226" s="1"/>
      <c r="I226" s="11"/>
      <c r="J226" s="25"/>
      <c r="K226" s="11"/>
    </row>
    <row r="227" spans="2:11" x14ac:dyDescent="0.25">
      <c r="B227" s="12"/>
      <c r="C227" s="12"/>
      <c r="E227" s="49"/>
      <c r="F227" s="22"/>
      <c r="G227" s="50"/>
      <c r="H227" s="49"/>
      <c r="I227" s="11"/>
      <c r="J227" s="25"/>
      <c r="K227" s="11"/>
    </row>
    <row r="228" spans="2:11" x14ac:dyDescent="0.25">
      <c r="B228" s="48"/>
      <c r="C228" s="48"/>
      <c r="E228" s="49"/>
      <c r="F228" s="22"/>
      <c r="G228" s="50"/>
      <c r="H228" s="49"/>
      <c r="I228" s="11"/>
      <c r="J228" s="25"/>
      <c r="K228" s="11"/>
    </row>
    <row r="229" spans="2:11" x14ac:dyDescent="0.25">
      <c r="B229" s="12"/>
      <c r="C229" s="12"/>
      <c r="E229" s="49"/>
      <c r="F229" s="22"/>
      <c r="G229" s="20"/>
      <c r="H229" s="18"/>
      <c r="I229" s="11"/>
      <c r="J229" s="25"/>
      <c r="K229" s="11"/>
    </row>
    <row r="230" spans="2:11" x14ac:dyDescent="0.25">
      <c r="B230" s="12"/>
      <c r="C230" s="12"/>
      <c r="E230" s="49"/>
      <c r="F230" s="22"/>
      <c r="G230" s="50"/>
      <c r="H230" s="49"/>
      <c r="I230" s="11"/>
      <c r="J230" s="25"/>
      <c r="K230" s="11"/>
    </row>
    <row r="231" spans="2:11" x14ac:dyDescent="0.25">
      <c r="B231" s="12"/>
      <c r="C231" s="12"/>
      <c r="E231" s="49"/>
      <c r="F231" s="22"/>
      <c r="G231" s="20"/>
      <c r="H231" s="18"/>
      <c r="I231" s="11"/>
      <c r="J231" s="25"/>
      <c r="K231" s="11"/>
    </row>
    <row r="232" spans="2:11" x14ac:dyDescent="0.25">
      <c r="B232" s="12"/>
      <c r="C232" s="12"/>
      <c r="E232" s="49"/>
      <c r="F232" s="22"/>
      <c r="G232" s="50"/>
      <c r="H232" s="52"/>
      <c r="I232" s="11"/>
      <c r="J232" s="25"/>
      <c r="K232" s="11"/>
    </row>
    <row r="233" spans="2:11" x14ac:dyDescent="0.25">
      <c r="B233" s="12"/>
      <c r="C233" s="12"/>
      <c r="E233" s="49"/>
      <c r="F233" s="22"/>
      <c r="G233" s="20"/>
      <c r="H233" s="18"/>
      <c r="I233" s="11"/>
      <c r="J233" s="25"/>
      <c r="K233" s="11"/>
    </row>
    <row r="234" spans="2:11" x14ac:dyDescent="0.25">
      <c r="B234" s="48"/>
      <c r="C234" s="48"/>
      <c r="E234" s="49"/>
      <c r="F234" s="22"/>
      <c r="G234" s="50"/>
      <c r="H234" s="49"/>
      <c r="I234" s="11"/>
      <c r="J234" s="25"/>
      <c r="K234" s="11"/>
    </row>
    <row r="235" spans="2:11" x14ac:dyDescent="0.25">
      <c r="B235" s="12"/>
      <c r="C235" s="12"/>
      <c r="E235" s="49"/>
      <c r="F235" s="22"/>
      <c r="G235" s="20"/>
      <c r="H235" s="18"/>
      <c r="I235" s="11"/>
      <c r="J235" s="25"/>
      <c r="K235" s="11"/>
    </row>
    <row r="236" spans="2:11" x14ac:dyDescent="0.25">
      <c r="B236" s="12"/>
      <c r="C236" s="12"/>
      <c r="E236" s="49"/>
      <c r="F236" s="22"/>
      <c r="G236" s="19"/>
      <c r="H236" s="1"/>
      <c r="I236" s="11"/>
      <c r="J236" s="25"/>
      <c r="K236" s="11"/>
    </row>
    <row r="237" spans="2:11" x14ac:dyDescent="0.25">
      <c r="B237" s="48"/>
      <c r="C237" s="48"/>
      <c r="E237" s="49"/>
      <c r="F237" s="22"/>
      <c r="G237" s="50"/>
      <c r="H237" s="49"/>
      <c r="I237" s="11"/>
      <c r="J237" s="25"/>
      <c r="K237" s="11"/>
    </row>
    <row r="238" spans="2:11" x14ac:dyDescent="0.25">
      <c r="B238" s="12"/>
      <c r="C238" s="12"/>
      <c r="E238" s="49"/>
      <c r="F238" s="22"/>
      <c r="G238" s="20"/>
      <c r="H238" s="18"/>
      <c r="I238" s="11"/>
      <c r="J238" s="25"/>
      <c r="K238" s="11"/>
    </row>
    <row r="239" spans="2:11" x14ac:dyDescent="0.25">
      <c r="B239" s="12"/>
      <c r="C239" s="12"/>
      <c r="E239" s="49"/>
      <c r="F239" s="22"/>
      <c r="G239" s="20"/>
      <c r="H239" s="18"/>
      <c r="I239" s="11"/>
      <c r="J239" s="25"/>
      <c r="K239" s="11"/>
    </row>
    <row r="240" spans="2:11" x14ac:dyDescent="0.25">
      <c r="B240" s="12"/>
      <c r="C240" s="12"/>
      <c r="E240" s="49"/>
      <c r="F240" s="22"/>
      <c r="G240" s="50"/>
      <c r="H240" s="49"/>
      <c r="I240" s="11"/>
      <c r="J240" s="25"/>
      <c r="K240" s="11"/>
    </row>
    <row r="241" spans="2:11" x14ac:dyDescent="0.25">
      <c r="B241" s="12"/>
      <c r="C241" s="12"/>
      <c r="E241" s="49"/>
      <c r="F241" s="22"/>
      <c r="G241" s="50"/>
      <c r="H241" s="49"/>
      <c r="I241" s="11"/>
      <c r="J241" s="25"/>
      <c r="K241" s="11"/>
    </row>
    <row r="242" spans="2:11" x14ac:dyDescent="0.25">
      <c r="B242" s="3"/>
      <c r="C242" s="3"/>
      <c r="E242" s="49"/>
      <c r="F242" s="22"/>
      <c r="G242" s="19"/>
      <c r="H242" s="1"/>
      <c r="I242" s="11"/>
      <c r="J242" s="25"/>
      <c r="K242" s="11"/>
    </row>
    <row r="243" spans="2:11" x14ac:dyDescent="0.25">
      <c r="B243" s="12"/>
      <c r="C243" s="12"/>
      <c r="E243" s="49"/>
      <c r="F243" s="22"/>
      <c r="G243" s="50"/>
      <c r="H243" s="52"/>
      <c r="I243" s="11"/>
      <c r="J243" s="25"/>
      <c r="K243" s="11"/>
    </row>
    <row r="244" spans="2:11" x14ac:dyDescent="0.25">
      <c r="B244" s="12"/>
      <c r="C244" s="12"/>
      <c r="E244" s="49"/>
      <c r="F244" s="22"/>
      <c r="G244" s="50"/>
      <c r="H244" s="49"/>
      <c r="I244" s="11"/>
      <c r="J244" s="25"/>
      <c r="K244" s="11"/>
    </row>
    <row r="245" spans="2:11" x14ac:dyDescent="0.25">
      <c r="B245" s="48"/>
      <c r="C245" s="48"/>
      <c r="E245" s="49"/>
      <c r="F245" s="22"/>
      <c r="G245" s="50"/>
      <c r="H245" s="49"/>
      <c r="I245" s="11"/>
      <c r="J245" s="25"/>
      <c r="K245" s="11"/>
    </row>
    <row r="246" spans="2:11" x14ac:dyDescent="0.25">
      <c r="B246" s="12"/>
      <c r="C246" s="12"/>
      <c r="E246" s="49"/>
      <c r="F246" s="22"/>
      <c r="G246" s="50"/>
      <c r="H246" s="52"/>
      <c r="I246" s="11"/>
      <c r="J246" s="25"/>
      <c r="K246" s="11"/>
    </row>
    <row r="247" spans="2:11" x14ac:dyDescent="0.25">
      <c r="B247" s="12"/>
      <c r="C247" s="12"/>
      <c r="E247" s="49"/>
      <c r="F247" s="22"/>
      <c r="G247" s="20"/>
      <c r="H247" s="18"/>
      <c r="I247" s="11"/>
      <c r="J247" s="25"/>
      <c r="K247" s="11"/>
    </row>
    <row r="248" spans="2:11" x14ac:dyDescent="0.25">
      <c r="B248" s="3"/>
      <c r="C248" s="3"/>
      <c r="E248" s="49"/>
      <c r="F248" s="22"/>
      <c r="G248" s="19"/>
      <c r="H248" s="1"/>
      <c r="I248" s="11"/>
      <c r="J248" s="25"/>
      <c r="K248" s="11"/>
    </row>
    <row r="249" spans="2:11" x14ac:dyDescent="0.25">
      <c r="B249" s="3"/>
      <c r="C249" s="3"/>
      <c r="E249" s="49"/>
      <c r="F249" s="22"/>
      <c r="G249" s="19"/>
      <c r="H249" s="1"/>
      <c r="I249" s="11"/>
      <c r="J249" s="25"/>
      <c r="K249" s="11"/>
    </row>
    <row r="250" spans="2:11" x14ac:dyDescent="0.25">
      <c r="B250" s="48"/>
      <c r="C250" s="48"/>
      <c r="E250" s="49"/>
      <c r="F250" s="22"/>
      <c r="G250" s="50"/>
      <c r="H250" s="49"/>
      <c r="I250" s="11"/>
      <c r="J250" s="25"/>
      <c r="K250" s="11"/>
    </row>
    <row r="251" spans="2:11" x14ac:dyDescent="0.25">
      <c r="B251" s="48"/>
      <c r="C251" s="48"/>
      <c r="E251" s="49"/>
      <c r="F251" s="22"/>
      <c r="G251" s="50"/>
      <c r="H251" s="49"/>
      <c r="I251" s="11"/>
      <c r="J251" s="25"/>
      <c r="K251" s="11"/>
    </row>
    <row r="252" spans="2:11" x14ac:dyDescent="0.25">
      <c r="B252" s="12"/>
      <c r="C252" s="12"/>
      <c r="E252" s="49"/>
      <c r="F252" s="22"/>
      <c r="G252" s="20"/>
      <c r="H252" s="18"/>
      <c r="I252" s="11"/>
      <c r="J252" s="25"/>
      <c r="K252" s="11"/>
    </row>
    <row r="253" spans="2:11" x14ac:dyDescent="0.25">
      <c r="B253" s="3"/>
      <c r="C253" s="3"/>
      <c r="E253" s="49"/>
      <c r="F253" s="22"/>
      <c r="G253" s="19"/>
      <c r="H253" s="1"/>
      <c r="I253" s="11"/>
      <c r="J253" s="25"/>
      <c r="K253" s="11"/>
    </row>
    <row r="254" spans="2:11" x14ac:dyDescent="0.25">
      <c r="B254" s="12"/>
      <c r="C254" s="12"/>
      <c r="E254" s="49"/>
      <c r="F254" s="22"/>
      <c r="G254" s="20"/>
      <c r="H254" s="18"/>
      <c r="I254" s="11"/>
      <c r="J254" s="25"/>
      <c r="K254" s="11"/>
    </row>
    <row r="255" spans="2:11" x14ac:dyDescent="0.25">
      <c r="B255" s="12"/>
      <c r="C255" s="12"/>
      <c r="E255" s="49"/>
      <c r="F255" s="22"/>
      <c r="G255" s="20"/>
      <c r="H255" s="18"/>
      <c r="I255" s="11"/>
      <c r="J255" s="25"/>
      <c r="K255" s="11"/>
    </row>
    <row r="256" spans="2:11" x14ac:dyDescent="0.25">
      <c r="B256" s="12"/>
      <c r="C256" s="12"/>
      <c r="E256" s="49"/>
      <c r="F256" s="22"/>
      <c r="G256" s="20"/>
      <c r="H256" s="18"/>
      <c r="I256" s="11"/>
      <c r="J256" s="25"/>
      <c r="K256" s="11"/>
    </row>
    <row r="257" spans="2:11" x14ac:dyDescent="0.25">
      <c r="B257" s="12"/>
      <c r="C257" s="12"/>
      <c r="E257" s="49"/>
      <c r="F257" s="22"/>
      <c r="G257" s="50"/>
      <c r="H257" s="49"/>
      <c r="I257" s="11"/>
      <c r="J257" s="25"/>
      <c r="K257" s="11"/>
    </row>
    <row r="258" spans="2:11" x14ac:dyDescent="0.25">
      <c r="B258" s="12"/>
      <c r="C258" s="12"/>
      <c r="E258" s="49"/>
      <c r="F258" s="22"/>
      <c r="G258" s="20"/>
      <c r="H258" s="18"/>
      <c r="I258" s="11"/>
      <c r="J258" s="25"/>
      <c r="K258" s="11"/>
    </row>
    <row r="259" spans="2:11" x14ac:dyDescent="0.25">
      <c r="B259" s="12"/>
      <c r="C259" s="12"/>
      <c r="E259" s="49"/>
      <c r="F259" s="22"/>
      <c r="G259" s="20"/>
      <c r="H259" s="18"/>
      <c r="I259" s="11"/>
      <c r="J259" s="25"/>
      <c r="K259" s="11"/>
    </row>
    <row r="260" spans="2:11" x14ac:dyDescent="0.25">
      <c r="B260" s="12"/>
      <c r="C260" s="12"/>
      <c r="E260" s="49"/>
      <c r="F260" s="22"/>
      <c r="G260" s="20"/>
      <c r="H260" s="18"/>
      <c r="I260" s="11"/>
      <c r="J260" s="25"/>
      <c r="K260" s="11"/>
    </row>
    <row r="261" spans="2:11" x14ac:dyDescent="0.25">
      <c r="B261" s="48"/>
      <c r="C261" s="48"/>
      <c r="E261" s="49"/>
      <c r="F261" s="22"/>
      <c r="G261" s="50"/>
      <c r="H261" s="49"/>
      <c r="I261" s="11"/>
      <c r="J261" s="25"/>
      <c r="K261" s="11"/>
    </row>
    <row r="262" spans="2:11" x14ac:dyDescent="0.25">
      <c r="B262" s="12"/>
      <c r="C262" s="12"/>
      <c r="E262" s="49"/>
      <c r="F262" s="22"/>
      <c r="G262" s="20"/>
      <c r="H262" s="18"/>
      <c r="I262" s="11"/>
      <c r="J262" s="55"/>
      <c r="K262" s="55"/>
    </row>
    <row r="263" spans="2:11" x14ac:dyDescent="0.25">
      <c r="B263" s="12"/>
      <c r="C263" s="12"/>
      <c r="E263" s="49"/>
      <c r="F263" s="22"/>
      <c r="G263" s="20"/>
      <c r="H263" s="18"/>
      <c r="I263" s="11"/>
      <c r="J263" s="55"/>
      <c r="K263" s="55"/>
    </row>
    <row r="264" spans="2:11" x14ac:dyDescent="0.25">
      <c r="B264" s="12"/>
      <c r="C264" s="12"/>
      <c r="E264" s="49"/>
      <c r="F264" s="22"/>
      <c r="G264" s="20"/>
      <c r="H264" s="18"/>
      <c r="I264" s="11"/>
      <c r="J264" s="55"/>
      <c r="K264" s="55"/>
    </row>
    <row r="265" spans="2:11" x14ac:dyDescent="0.25">
      <c r="B265" s="12"/>
      <c r="C265" s="12"/>
      <c r="E265" s="49"/>
      <c r="F265" s="22"/>
      <c r="G265" s="20"/>
      <c r="H265" s="18"/>
      <c r="I265" s="11"/>
      <c r="J265" s="55"/>
      <c r="K265" s="55"/>
    </row>
    <row r="266" spans="2:11" x14ac:dyDescent="0.25">
      <c r="B266" s="12"/>
      <c r="C266" s="12"/>
      <c r="E266" s="49"/>
      <c r="F266" s="22"/>
      <c r="G266" s="20"/>
      <c r="H266" s="18"/>
      <c r="I266" s="11"/>
      <c r="J266" s="55"/>
      <c r="K266" s="55"/>
    </row>
    <row r="267" spans="2:11" x14ac:dyDescent="0.25">
      <c r="B267" s="12"/>
      <c r="C267" s="12"/>
      <c r="E267" s="49"/>
      <c r="F267" s="22"/>
      <c r="G267" s="20"/>
      <c r="H267" s="18"/>
      <c r="I267" s="11"/>
      <c r="J267" s="55"/>
      <c r="K267" s="55"/>
    </row>
    <row r="268" spans="2:11" x14ac:dyDescent="0.25">
      <c r="B268" s="11"/>
      <c r="C268" s="11"/>
      <c r="E268" s="1"/>
      <c r="F268" s="23"/>
      <c r="G268" s="19"/>
      <c r="H268" s="9"/>
      <c r="I268" s="11"/>
      <c r="J268" s="55"/>
      <c r="K268" s="55"/>
    </row>
    <row r="269" spans="2:11" x14ac:dyDescent="0.25">
      <c r="B269" s="11"/>
      <c r="C269" s="11"/>
      <c r="E269" s="1"/>
      <c r="F269" s="23"/>
      <c r="G269" s="19"/>
      <c r="H269" s="9"/>
      <c r="I269" s="11"/>
      <c r="J269" s="55"/>
      <c r="K269" s="55"/>
    </row>
    <row r="270" spans="2:11" x14ac:dyDescent="0.25">
      <c r="B270" s="49"/>
      <c r="C270" s="49"/>
      <c r="E270" s="49"/>
      <c r="F270" s="22"/>
      <c r="G270" s="50"/>
      <c r="H270" s="9"/>
      <c r="I270" s="11"/>
      <c r="J270" s="55"/>
      <c r="K270" s="55"/>
    </row>
    <row r="271" spans="2:11" x14ac:dyDescent="0.25">
      <c r="B271" s="49"/>
      <c r="C271" s="49"/>
      <c r="E271" s="49"/>
      <c r="F271" s="22"/>
      <c r="G271" s="50"/>
      <c r="H271" s="9"/>
      <c r="I271" s="11"/>
      <c r="J271" s="55"/>
      <c r="K271" s="55"/>
    </row>
    <row r="272" spans="2:11" x14ac:dyDescent="0.25">
      <c r="B272" s="11"/>
      <c r="C272" s="11"/>
      <c r="E272" s="1"/>
      <c r="F272" s="23"/>
      <c r="G272" s="19"/>
      <c r="H272" s="9"/>
      <c r="I272" s="11"/>
      <c r="J272" s="55"/>
      <c r="K272" s="55"/>
    </row>
    <row r="273" spans="2:9" x14ac:dyDescent="0.25">
      <c r="B273" s="11"/>
      <c r="C273" s="11"/>
      <c r="E273" s="1"/>
      <c r="F273" s="23"/>
      <c r="G273" s="19"/>
      <c r="H273" s="9"/>
      <c r="I273" s="11"/>
    </row>
    <row r="274" spans="2:9" x14ac:dyDescent="0.25">
      <c r="B274" s="11"/>
      <c r="C274" s="11"/>
      <c r="E274" s="1"/>
      <c r="F274" s="23"/>
      <c r="G274" s="19"/>
      <c r="H274" s="9"/>
      <c r="I274" s="11"/>
    </row>
    <row r="275" spans="2:9" x14ac:dyDescent="0.25">
      <c r="B275" s="11"/>
      <c r="C275" s="11"/>
      <c r="E275" s="1"/>
      <c r="F275" s="23"/>
      <c r="G275" s="19"/>
      <c r="H275" s="9"/>
      <c r="I275" s="11"/>
    </row>
    <row r="276" spans="2:9" x14ac:dyDescent="0.25">
      <c r="B276" s="11"/>
      <c r="C276" s="11"/>
      <c r="E276" s="1"/>
      <c r="F276" s="23"/>
      <c r="G276" s="19"/>
      <c r="H276" s="9"/>
      <c r="I276" s="11"/>
    </row>
    <row r="277" spans="2:9" x14ac:dyDescent="0.25">
      <c r="B277" s="11"/>
      <c r="C277" s="11"/>
      <c r="E277" s="1"/>
      <c r="F277" s="23"/>
      <c r="G277" s="19"/>
      <c r="H277" s="9"/>
      <c r="I277" s="11"/>
    </row>
    <row r="278" spans="2:9" x14ac:dyDescent="0.25">
      <c r="B278" s="11"/>
      <c r="C278" s="11"/>
      <c r="E278" s="1"/>
      <c r="F278" s="23"/>
      <c r="G278" s="19"/>
      <c r="H278" s="9"/>
      <c r="I278" s="11"/>
    </row>
    <row r="279" spans="2:9" x14ac:dyDescent="0.25">
      <c r="B279" s="11"/>
      <c r="C279" s="11"/>
      <c r="E279" s="1"/>
      <c r="F279" s="23"/>
      <c r="G279" s="19"/>
      <c r="H279" s="9"/>
      <c r="I279" s="11"/>
    </row>
    <row r="280" spans="2:9" x14ac:dyDescent="0.25">
      <c r="B280" s="11"/>
      <c r="C280" s="11"/>
      <c r="E280" s="1"/>
      <c r="F280" s="23"/>
      <c r="G280" s="19"/>
      <c r="H280" s="9"/>
      <c r="I280" s="11"/>
    </row>
    <row r="281" spans="2:9" x14ac:dyDescent="0.25">
      <c r="B281" s="11"/>
      <c r="C281" s="11"/>
      <c r="E281" s="1"/>
      <c r="F281" s="23"/>
      <c r="G281" s="19"/>
      <c r="H281" s="9"/>
      <c r="I281" s="11"/>
    </row>
    <row r="282" spans="2:9" x14ac:dyDescent="0.25">
      <c r="B282" s="11"/>
      <c r="C282" s="11"/>
      <c r="E282" s="1"/>
      <c r="F282" s="23"/>
      <c r="G282" s="19"/>
      <c r="H282" s="9"/>
      <c r="I282" s="11"/>
    </row>
    <row r="283" spans="2:9" x14ac:dyDescent="0.25">
      <c r="B283" s="11"/>
      <c r="C283" s="11"/>
      <c r="E283" s="1"/>
      <c r="F283" s="23"/>
      <c r="G283" s="19"/>
      <c r="H283" s="9"/>
      <c r="I283" s="11"/>
    </row>
    <row r="284" spans="2:9" x14ac:dyDescent="0.25">
      <c r="B284" s="11"/>
      <c r="C284" s="11"/>
      <c r="E284" s="1"/>
      <c r="F284" s="23"/>
      <c r="G284" s="19"/>
      <c r="H284" s="9"/>
      <c r="I284" s="11"/>
    </row>
    <row r="285" spans="2:9" x14ac:dyDescent="0.25">
      <c r="B285" s="11"/>
      <c r="C285" s="11"/>
      <c r="E285" s="1"/>
      <c r="F285" s="23"/>
      <c r="G285" s="19"/>
      <c r="H285" s="9"/>
      <c r="I285" s="11"/>
    </row>
    <row r="286" spans="2:9" x14ac:dyDescent="0.25">
      <c r="B286" s="11"/>
      <c r="C286" s="11"/>
      <c r="E286" s="1"/>
      <c r="F286" s="23"/>
      <c r="G286" s="19"/>
      <c r="H286" s="9"/>
      <c r="I286" s="11"/>
    </row>
    <row r="287" spans="2:9" x14ac:dyDescent="0.25">
      <c r="B287" s="11"/>
      <c r="C287" s="11"/>
      <c r="E287" s="1"/>
      <c r="F287" s="23"/>
      <c r="G287" s="19"/>
      <c r="H287" s="9"/>
      <c r="I287" s="11"/>
    </row>
    <row r="288" spans="2:9" x14ac:dyDescent="0.25">
      <c r="B288" s="11"/>
      <c r="C288" s="11"/>
      <c r="E288" s="1"/>
      <c r="F288" s="23"/>
      <c r="G288" s="19"/>
      <c r="H288" s="9"/>
      <c r="I288" s="11"/>
    </row>
    <row r="289" spans="2:11" x14ac:dyDescent="0.25">
      <c r="B289" s="11"/>
      <c r="C289" s="11"/>
      <c r="E289" s="1"/>
      <c r="F289" s="23"/>
      <c r="G289" s="19"/>
      <c r="H289" s="9"/>
      <c r="I289" s="11"/>
      <c r="J289" s="55"/>
      <c r="K289" s="55"/>
    </row>
    <row r="290" spans="2:11" x14ac:dyDescent="0.25">
      <c r="B290" s="11"/>
      <c r="C290" s="11"/>
      <c r="E290" s="1"/>
      <c r="F290" s="23"/>
      <c r="G290" s="19"/>
      <c r="H290" s="9"/>
      <c r="I290" s="11"/>
      <c r="J290" s="55"/>
      <c r="K290" s="55"/>
    </row>
    <row r="291" spans="2:11" x14ac:dyDescent="0.25">
      <c r="B291" s="11"/>
      <c r="C291" s="11"/>
      <c r="E291" s="1"/>
      <c r="F291" s="23"/>
      <c r="G291" s="19"/>
      <c r="H291" s="9"/>
      <c r="I291" s="11"/>
      <c r="J291" s="55"/>
      <c r="K291" s="55"/>
    </row>
    <row r="292" spans="2:11" x14ac:dyDescent="0.25">
      <c r="B292" s="11"/>
      <c r="C292" s="11"/>
      <c r="E292" s="1"/>
      <c r="F292" s="23"/>
      <c r="G292" s="19"/>
      <c r="H292" s="9"/>
      <c r="I292" s="11"/>
      <c r="J292" s="55"/>
      <c r="K292" s="55"/>
    </row>
    <row r="293" spans="2:11" x14ac:dyDescent="0.25">
      <c r="B293" s="11"/>
      <c r="C293" s="11"/>
      <c r="E293" s="1"/>
      <c r="F293" s="23"/>
      <c r="G293" s="19"/>
      <c r="H293" s="9"/>
      <c r="I293" s="11"/>
      <c r="J293" s="55"/>
      <c r="K293" s="55"/>
    </row>
    <row r="294" spans="2:11" x14ac:dyDescent="0.25">
      <c r="B294" s="49"/>
      <c r="C294" s="49"/>
      <c r="E294" s="49"/>
      <c r="F294" s="22"/>
      <c r="G294" s="50"/>
      <c r="H294" s="9"/>
      <c r="I294" s="11"/>
      <c r="J294" s="55"/>
      <c r="K294" s="55"/>
    </row>
    <row r="295" spans="2:11" x14ac:dyDescent="0.25">
      <c r="B295" s="49"/>
      <c r="C295" s="49"/>
      <c r="E295" s="49"/>
      <c r="F295" s="22"/>
      <c r="G295" s="50"/>
      <c r="H295" s="9"/>
      <c r="I295" s="11"/>
      <c r="J295" s="55"/>
      <c r="K295" s="55"/>
    </row>
    <row r="296" spans="2:11" x14ac:dyDescent="0.25">
      <c r="B296" s="49"/>
      <c r="C296" s="49"/>
      <c r="E296" s="49"/>
      <c r="F296" s="22"/>
      <c r="G296" s="50"/>
      <c r="H296" s="9"/>
      <c r="I296" s="11"/>
      <c r="J296" s="55"/>
      <c r="K296" s="55"/>
    </row>
    <row r="297" spans="2:11" x14ac:dyDescent="0.25">
      <c r="B297" s="49"/>
      <c r="C297" s="49"/>
      <c r="E297" s="49"/>
      <c r="F297" s="22"/>
      <c r="G297" s="50"/>
      <c r="H297" s="9"/>
      <c r="I297" s="11"/>
      <c r="J297" s="55"/>
      <c r="K297" s="55"/>
    </row>
    <row r="298" spans="2:11" x14ac:dyDescent="0.25">
      <c r="B298" s="49"/>
      <c r="C298" s="49"/>
      <c r="E298" s="49"/>
      <c r="F298" s="22"/>
      <c r="G298" s="50"/>
      <c r="H298" s="9"/>
      <c r="I298" s="11"/>
      <c r="J298" s="55"/>
      <c r="K298" s="55"/>
    </row>
    <row r="299" spans="2:11" x14ac:dyDescent="0.25">
      <c r="B299" s="49"/>
      <c r="C299" s="49"/>
      <c r="E299" s="49"/>
      <c r="F299" s="22"/>
      <c r="G299" s="50"/>
      <c r="H299" s="9"/>
      <c r="I299" s="11"/>
      <c r="J299" s="1"/>
      <c r="K299" s="11"/>
    </row>
    <row r="300" spans="2:11" x14ac:dyDescent="0.25">
      <c r="B300" s="11"/>
      <c r="C300" s="11"/>
      <c r="E300" s="1"/>
      <c r="F300" s="23"/>
      <c r="G300" s="19"/>
      <c r="H300" s="9"/>
      <c r="I300" s="11"/>
      <c r="J300" s="1"/>
      <c r="K300" s="11"/>
    </row>
    <row r="301" spans="2:11" x14ac:dyDescent="0.25">
      <c r="B301" s="11"/>
      <c r="C301" s="11"/>
      <c r="E301" s="1"/>
      <c r="F301" s="23"/>
      <c r="G301" s="19"/>
      <c r="H301" s="9"/>
      <c r="I301" s="11"/>
      <c r="J301" s="1"/>
      <c r="K301" s="11"/>
    </row>
    <row r="302" spans="2:1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x14ac:dyDescent="0.25">
      <c r="B305" s="11"/>
      <c r="C305" s="11"/>
      <c r="E305" s="1"/>
      <c r="F305" s="23"/>
      <c r="G305" s="19"/>
      <c r="H305" s="9"/>
      <c r="I305" s="11"/>
      <c r="J305" s="1"/>
      <c r="K305" s="11"/>
    </row>
    <row r="306" spans="2:11" x14ac:dyDescent="0.25">
      <c r="B306" s="11"/>
      <c r="C306" s="11"/>
      <c r="E306" s="1"/>
      <c r="F306" s="23"/>
      <c r="G306" s="19"/>
      <c r="H306" s="9"/>
      <c r="I306" s="11"/>
      <c r="J306" s="1"/>
      <c r="K306" s="11"/>
    </row>
    <row r="307" spans="2:11" x14ac:dyDescent="0.25">
      <c r="B307" s="11"/>
      <c r="C307" s="11"/>
      <c r="E307" s="1"/>
      <c r="F307" s="23"/>
      <c r="G307" s="19"/>
      <c r="H307" s="9"/>
      <c r="I307" s="11"/>
      <c r="J307" s="1"/>
      <c r="K307" s="11"/>
    </row>
    <row r="308" spans="2:11" x14ac:dyDescent="0.25">
      <c r="B308" s="11"/>
      <c r="C308" s="11"/>
      <c r="E308" s="1"/>
      <c r="F308" s="23"/>
      <c r="G308" s="19"/>
      <c r="H308" s="9"/>
      <c r="I308" s="11"/>
      <c r="J308" s="1"/>
      <c r="K308" s="11"/>
    </row>
    <row r="309" spans="2:11" x14ac:dyDescent="0.25">
      <c r="B309" s="11"/>
      <c r="C309" s="11"/>
      <c r="E309" s="1"/>
      <c r="F309" s="23"/>
      <c r="G309" s="19"/>
      <c r="H309" s="9"/>
      <c r="I309" s="11"/>
      <c r="J309" s="1"/>
      <c r="K309" s="11"/>
    </row>
    <row r="310" spans="2:11" x14ac:dyDescent="0.25">
      <c r="B310" s="11"/>
      <c r="C310" s="11"/>
      <c r="E310" s="1"/>
      <c r="F310" s="23"/>
      <c r="G310" s="19"/>
      <c r="H310" s="9"/>
      <c r="I310" s="11"/>
      <c r="J310" s="1"/>
      <c r="K310" s="11"/>
    </row>
    <row r="311" spans="2:11" x14ac:dyDescent="0.25">
      <c r="B311" s="11"/>
      <c r="C311" s="11"/>
      <c r="E311" s="1"/>
      <c r="F311" s="23"/>
      <c r="G311" s="19"/>
      <c r="H311" s="9"/>
      <c r="I311" s="11"/>
      <c r="J311" s="1"/>
      <c r="K311" s="11"/>
    </row>
    <row r="312" spans="2:11" x14ac:dyDescent="0.25">
      <c r="B312" s="11"/>
      <c r="C312" s="11"/>
      <c r="E312" s="1"/>
      <c r="F312" s="23"/>
      <c r="G312" s="19"/>
      <c r="H312" s="9"/>
      <c r="I312" s="11"/>
      <c r="J312" s="1"/>
      <c r="K312" s="11"/>
    </row>
    <row r="313" spans="2:11" x14ac:dyDescent="0.25">
      <c r="B313" s="11"/>
      <c r="C313" s="11"/>
      <c r="E313" s="1"/>
      <c r="F313" s="23"/>
      <c r="G313" s="19"/>
      <c r="H313" s="9"/>
      <c r="I313" s="11"/>
      <c r="J313" s="1"/>
      <c r="K313" s="11"/>
    </row>
    <row r="314" spans="2:11" x14ac:dyDescent="0.25">
      <c r="B314" s="11"/>
      <c r="C314" s="11"/>
      <c r="E314" s="1"/>
      <c r="F314" s="23"/>
      <c r="G314" s="19"/>
      <c r="H314" s="9"/>
      <c r="I314" s="11"/>
      <c r="J314" s="1"/>
      <c r="K314" s="11"/>
    </row>
    <row r="315" spans="2:11" x14ac:dyDescent="0.25">
      <c r="B315" s="11"/>
      <c r="C315" s="11"/>
      <c r="E315" s="1"/>
      <c r="F315" s="23"/>
      <c r="G315" s="19"/>
      <c r="H315" s="9"/>
      <c r="I315" s="11"/>
      <c r="J315" s="1"/>
      <c r="K315" s="11"/>
    </row>
    <row r="316" spans="2:11" x14ac:dyDescent="0.25">
      <c r="B316" s="11"/>
      <c r="C316" s="11"/>
      <c r="E316" s="1"/>
      <c r="F316" s="23"/>
      <c r="G316" s="19"/>
      <c r="H316" s="9"/>
      <c r="I316" s="11"/>
      <c r="J316" s="1"/>
      <c r="K316" s="11"/>
    </row>
    <row r="317" spans="2:11" x14ac:dyDescent="0.25">
      <c r="B317" s="11"/>
      <c r="C317" s="11"/>
      <c r="E317" s="1"/>
      <c r="F317" s="23"/>
      <c r="G317" s="19"/>
      <c r="H317" s="9"/>
      <c r="I317" s="11"/>
      <c r="J317" s="46"/>
      <c r="K317" s="45"/>
    </row>
    <row r="318" spans="2:11" x14ac:dyDescent="0.25">
      <c r="B318" s="11"/>
      <c r="C318" s="11"/>
      <c r="E318" s="1"/>
      <c r="F318" s="23"/>
      <c r="G318" s="19"/>
      <c r="H318" s="9"/>
      <c r="I318" s="11"/>
      <c r="J318" s="46"/>
      <c r="K318" s="45"/>
    </row>
    <row r="319" spans="2:11" x14ac:dyDescent="0.25">
      <c r="B319" s="11"/>
      <c r="C319" s="11"/>
      <c r="E319" s="1"/>
      <c r="F319" s="23"/>
      <c r="G319" s="19"/>
      <c r="H319" s="9"/>
      <c r="I319" s="11"/>
      <c r="J319" s="46"/>
      <c r="K319" s="45"/>
    </row>
    <row r="320" spans="2:11" x14ac:dyDescent="0.25">
      <c r="B320" s="11"/>
      <c r="C320" s="11"/>
      <c r="E320" s="1"/>
      <c r="F320" s="23"/>
      <c r="G320" s="19"/>
      <c r="H320" s="9"/>
      <c r="I320" s="11"/>
      <c r="J320" s="46"/>
      <c r="K320" s="45"/>
    </row>
    <row r="321" spans="2:11" x14ac:dyDescent="0.25">
      <c r="B321" s="49"/>
      <c r="C321" s="49"/>
      <c r="E321" s="49"/>
      <c r="F321" s="22"/>
      <c r="G321" s="50"/>
      <c r="H321" s="9"/>
      <c r="I321" s="11"/>
      <c r="J321" s="46"/>
      <c r="K321" s="45"/>
    </row>
    <row r="322" spans="2:11" x14ac:dyDescent="0.25">
      <c r="B322" s="49"/>
      <c r="C322" s="49"/>
      <c r="E322" s="49"/>
      <c r="F322" s="22"/>
      <c r="G322" s="50"/>
      <c r="H322" s="9"/>
      <c r="I322" s="11"/>
      <c r="J322" s="46"/>
      <c r="K322" s="45"/>
    </row>
    <row r="323" spans="2:11" x14ac:dyDescent="0.25">
      <c r="B323" s="49"/>
      <c r="C323" s="49"/>
      <c r="E323" s="49"/>
      <c r="F323" s="22"/>
      <c r="G323" s="50"/>
      <c r="H323" s="9"/>
      <c r="I323" s="11"/>
      <c r="J323" s="46"/>
      <c r="K323" s="45"/>
    </row>
    <row r="324" spans="2:11" x14ac:dyDescent="0.25">
      <c r="B324" s="49"/>
      <c r="C324" s="49"/>
      <c r="E324" s="49"/>
      <c r="F324" s="22"/>
      <c r="G324" s="50"/>
      <c r="H324" s="9"/>
      <c r="I324" s="11"/>
      <c r="J324" s="46"/>
      <c r="K324" s="45"/>
    </row>
    <row r="325" spans="2:11" x14ac:dyDescent="0.25">
      <c r="B325" s="49"/>
      <c r="C325" s="49"/>
      <c r="E325" s="49"/>
      <c r="F325" s="22"/>
      <c r="G325" s="50"/>
      <c r="H325" s="9"/>
      <c r="I325" s="11"/>
      <c r="J325" s="46"/>
      <c r="K325" s="45"/>
    </row>
    <row r="326" spans="2:11" x14ac:dyDescent="0.25">
      <c r="B326" s="49"/>
      <c r="C326" s="49"/>
      <c r="E326" s="49"/>
      <c r="F326" s="22"/>
      <c r="G326" s="50"/>
      <c r="H326" s="9"/>
      <c r="I326" s="11"/>
      <c r="J326" s="46"/>
      <c r="K326" s="45"/>
    </row>
    <row r="327" spans="2:11" x14ac:dyDescent="0.25">
      <c r="B327" s="49"/>
      <c r="C327" s="49"/>
      <c r="E327" s="49"/>
      <c r="F327" s="22"/>
      <c r="G327" s="50"/>
      <c r="H327" s="9"/>
      <c r="I327" s="11"/>
      <c r="J327" s="46"/>
      <c r="K327" s="45"/>
    </row>
    <row r="328" spans="2:11" x14ac:dyDescent="0.25">
      <c r="B328" s="49"/>
      <c r="C328" s="49"/>
      <c r="E328" s="49"/>
      <c r="F328" s="22"/>
      <c r="G328" s="50"/>
      <c r="H328" s="9"/>
      <c r="I328" s="11"/>
      <c r="J328" s="46"/>
      <c r="K328" s="45"/>
    </row>
    <row r="329" spans="2:11" x14ac:dyDescent="0.25">
      <c r="B329" s="49"/>
      <c r="C329" s="49"/>
      <c r="E329" s="49"/>
      <c r="F329" s="22"/>
      <c r="G329" s="50"/>
      <c r="H329" s="9"/>
      <c r="I329" s="11"/>
      <c r="J329" s="46"/>
      <c r="K329" s="45"/>
    </row>
    <row r="330" spans="2:11" x14ac:dyDescent="0.25">
      <c r="B330" s="49"/>
      <c r="C330" s="49"/>
      <c r="E330" s="49"/>
      <c r="F330" s="22"/>
      <c r="G330" s="50"/>
      <c r="H330" s="9"/>
      <c r="I330" s="11"/>
      <c r="J330" s="46"/>
      <c r="K330" s="45"/>
    </row>
    <row r="331" spans="2:11" x14ac:dyDescent="0.25">
      <c r="B331" s="49"/>
      <c r="C331" s="49"/>
      <c r="E331" s="49"/>
      <c r="F331" s="22"/>
      <c r="G331" s="50"/>
      <c r="H331" s="9"/>
      <c r="I331" s="11"/>
      <c r="J331" s="46"/>
      <c r="K331" s="45"/>
    </row>
    <row r="332" spans="2:11" x14ac:dyDescent="0.25">
      <c r="B332" s="49"/>
      <c r="C332" s="49"/>
      <c r="E332" s="49"/>
      <c r="F332" s="22"/>
      <c r="G332" s="50"/>
      <c r="H332" s="9"/>
      <c r="I332" s="11"/>
      <c r="J332" s="46"/>
      <c r="K332" s="45"/>
    </row>
    <row r="333" spans="2:11" x14ac:dyDescent="0.25">
      <c r="B333" s="49"/>
      <c r="C333" s="49"/>
      <c r="E333" s="49"/>
      <c r="F333" s="22"/>
      <c r="G333" s="50"/>
      <c r="H333" s="9"/>
      <c r="I333" s="11"/>
      <c r="J333" s="46"/>
      <c r="K333" s="45"/>
    </row>
    <row r="334" spans="2:11" x14ac:dyDescent="0.25">
      <c r="B334" s="49"/>
      <c r="C334" s="49"/>
      <c r="E334" s="49"/>
      <c r="F334" s="22"/>
      <c r="G334" s="50"/>
      <c r="H334" s="9"/>
      <c r="I334" s="11"/>
      <c r="J334" s="46"/>
      <c r="K334" s="45"/>
    </row>
    <row r="335" spans="2:11" x14ac:dyDescent="0.25">
      <c r="B335" s="49"/>
      <c r="C335" s="49"/>
      <c r="E335" s="49"/>
      <c r="F335" s="22"/>
      <c r="G335" s="50"/>
      <c r="H335" s="9"/>
      <c r="I335" s="11"/>
      <c r="J335" s="46"/>
      <c r="K335" s="45"/>
    </row>
    <row r="336" spans="2:11" x14ac:dyDescent="0.25">
      <c r="B336" s="49"/>
      <c r="C336" s="49"/>
      <c r="E336" s="49"/>
      <c r="F336" s="22"/>
      <c r="G336" s="50"/>
      <c r="H336" s="9"/>
      <c r="I336" s="11"/>
      <c r="J336" s="46"/>
      <c r="K336" s="45"/>
    </row>
    <row r="337" spans="2:11" x14ac:dyDescent="0.25">
      <c r="B337" s="49"/>
      <c r="C337" s="49"/>
      <c r="E337" s="49"/>
      <c r="F337" s="22"/>
      <c r="G337" s="50"/>
      <c r="H337" s="9"/>
      <c r="I337" s="11"/>
      <c r="J337" s="46"/>
      <c r="K337" s="45"/>
    </row>
    <row r="338" spans="2:11" x14ac:dyDescent="0.25">
      <c r="B338" s="49"/>
      <c r="C338" s="49"/>
      <c r="E338" s="49"/>
      <c r="F338" s="22"/>
      <c r="G338" s="50"/>
      <c r="H338" s="9"/>
      <c r="I338" s="11"/>
      <c r="J338" s="46"/>
      <c r="K338" s="45"/>
    </row>
    <row r="339" spans="2:11" x14ac:dyDescent="0.25">
      <c r="B339" s="49"/>
      <c r="C339" s="49"/>
      <c r="E339" s="49"/>
      <c r="F339" s="22"/>
      <c r="G339" s="50"/>
      <c r="H339" s="9"/>
      <c r="I339" s="11"/>
      <c r="J339" s="46"/>
      <c r="K339" s="45"/>
    </row>
    <row r="340" spans="2:11" x14ac:dyDescent="0.25">
      <c r="B340" s="49"/>
      <c r="C340" s="49"/>
      <c r="E340" s="49"/>
      <c r="F340" s="22"/>
      <c r="G340" s="50"/>
      <c r="H340" s="9"/>
      <c r="I340" s="11"/>
      <c r="J340" s="46"/>
      <c r="K340" s="45"/>
    </row>
    <row r="341" spans="2:11" x14ac:dyDescent="0.25">
      <c r="B341" s="49"/>
      <c r="C341" s="49"/>
      <c r="E341" s="49"/>
      <c r="F341" s="22"/>
      <c r="G341" s="50"/>
      <c r="H341" s="9"/>
      <c r="I341" s="11"/>
      <c r="J341" s="46"/>
      <c r="K341" s="45"/>
    </row>
    <row r="342" spans="2:11" x14ac:dyDescent="0.25">
      <c r="B342" s="49"/>
      <c r="C342" s="49"/>
      <c r="E342" s="49"/>
      <c r="F342" s="22"/>
      <c r="G342" s="50"/>
      <c r="H342" s="9"/>
      <c r="I342" s="11"/>
      <c r="J342" s="46"/>
      <c r="K342" s="45"/>
    </row>
    <row r="343" spans="2:11" x14ac:dyDescent="0.25">
      <c r="B343" s="49"/>
      <c r="C343" s="49"/>
      <c r="E343" s="49"/>
      <c r="F343" s="22"/>
      <c r="G343" s="50"/>
      <c r="H343" s="9"/>
      <c r="I343" s="11"/>
      <c r="J343" s="46"/>
      <c r="K343" s="45"/>
    </row>
    <row r="344" spans="2:11" x14ac:dyDescent="0.25">
      <c r="B344" s="49"/>
      <c r="C344" s="49"/>
      <c r="E344" s="49"/>
      <c r="F344" s="22"/>
      <c r="G344" s="50"/>
      <c r="H344" s="9"/>
      <c r="I344" s="11"/>
      <c r="J344" s="46"/>
      <c r="K344" s="45"/>
    </row>
    <row r="345" spans="2:11" x14ac:dyDescent="0.25">
      <c r="B345" s="49"/>
      <c r="C345" s="49"/>
      <c r="E345" s="49"/>
      <c r="F345" s="22"/>
      <c r="G345" s="50"/>
      <c r="H345" s="9"/>
      <c r="I345" s="11"/>
      <c r="J345" s="46"/>
      <c r="K345" s="45"/>
    </row>
    <row r="346" spans="2:11" x14ac:dyDescent="0.25">
      <c r="B346" s="49"/>
      <c r="C346" s="49"/>
      <c r="E346" s="49"/>
      <c r="F346" s="22"/>
      <c r="G346" s="50"/>
      <c r="H346" s="9"/>
      <c r="I346" s="11"/>
      <c r="J346" s="46"/>
      <c r="K346" s="45"/>
    </row>
    <row r="347" spans="2:11" x14ac:dyDescent="0.25">
      <c r="B347" s="49"/>
      <c r="C347" s="49"/>
      <c r="E347" s="49"/>
      <c r="F347" s="22"/>
      <c r="G347" s="50"/>
      <c r="H347" s="9"/>
      <c r="I347" s="11"/>
      <c r="J347" s="46"/>
      <c r="K347" s="45"/>
    </row>
    <row r="348" spans="2:11" x14ac:dyDescent="0.25">
      <c r="B348" s="49"/>
      <c r="C348" s="49"/>
      <c r="E348" s="49"/>
      <c r="F348" s="22"/>
      <c r="G348" s="50"/>
      <c r="H348" s="9"/>
      <c r="I348" s="11"/>
      <c r="J348" s="46"/>
      <c r="K348" s="45"/>
    </row>
    <row r="349" spans="2:11" x14ac:dyDescent="0.25">
      <c r="B349" s="49"/>
      <c r="C349" s="49"/>
      <c r="E349" s="49"/>
      <c r="F349" s="22"/>
      <c r="G349" s="50"/>
      <c r="H349" s="9"/>
      <c r="I349" s="11"/>
      <c r="J349" s="46"/>
      <c r="K349" s="45"/>
    </row>
    <row r="350" spans="2:11" x14ac:dyDescent="0.25">
      <c r="B350" s="49"/>
      <c r="C350" s="49"/>
      <c r="E350" s="49"/>
      <c r="F350" s="22"/>
      <c r="G350" s="50"/>
      <c r="H350" s="9"/>
      <c r="I350" s="11"/>
      <c r="J350" s="46"/>
      <c r="K350" s="45"/>
    </row>
    <row r="351" spans="2:11" x14ac:dyDescent="0.25">
      <c r="B351" s="49"/>
      <c r="C351" s="49"/>
      <c r="E351" s="49"/>
      <c r="F351" s="22"/>
      <c r="G351" s="50"/>
      <c r="H351" s="9"/>
      <c r="I351" s="11"/>
      <c r="J351" s="46"/>
      <c r="K351" s="45"/>
    </row>
    <row r="352" spans="2:11" x14ac:dyDescent="0.25">
      <c r="B352" s="49"/>
      <c r="C352" s="49"/>
      <c r="E352" s="49"/>
      <c r="F352" s="22"/>
      <c r="G352" s="50"/>
      <c r="H352" s="9"/>
      <c r="I352" s="11"/>
      <c r="J352" s="46"/>
      <c r="K352" s="45"/>
    </row>
    <row r="353" spans="2:11" x14ac:dyDescent="0.25">
      <c r="B353" s="49"/>
      <c r="C353" s="49"/>
      <c r="E353" s="49"/>
      <c r="F353" s="22"/>
      <c r="G353" s="50"/>
      <c r="H353" s="9"/>
      <c r="I353" s="11"/>
      <c r="J353" s="46"/>
      <c r="K353" s="45"/>
    </row>
    <row r="354" spans="2:11" x14ac:dyDescent="0.25">
      <c r="B354" s="49"/>
      <c r="C354" s="49"/>
      <c r="E354" s="49"/>
      <c r="F354" s="22"/>
      <c r="G354" s="50"/>
      <c r="H354" s="9"/>
      <c r="I354" s="11"/>
      <c r="J354" s="46"/>
      <c r="K354" s="45"/>
    </row>
    <row r="355" spans="2:11" x14ac:dyDescent="0.25">
      <c r="B355" s="49"/>
      <c r="C355" s="49"/>
      <c r="E355" s="49"/>
      <c r="F355" s="22"/>
      <c r="G355" s="50"/>
      <c r="H355" s="9"/>
      <c r="I355" s="11"/>
      <c r="J355" s="46"/>
      <c r="K355" s="45"/>
    </row>
    <row r="356" spans="2:11" x14ac:dyDescent="0.25">
      <c r="B356" s="49"/>
      <c r="C356" s="49"/>
      <c r="E356" s="49"/>
      <c r="F356" s="22"/>
      <c r="G356" s="50"/>
      <c r="H356" s="9"/>
      <c r="I356" s="11"/>
      <c r="J356" s="46"/>
      <c r="K356" s="45"/>
    </row>
    <row r="357" spans="2:11" x14ac:dyDescent="0.25">
      <c r="B357" s="49"/>
      <c r="C357" s="49"/>
      <c r="E357" s="49"/>
      <c r="F357" s="22"/>
      <c r="G357" s="50"/>
      <c r="H357" s="9"/>
      <c r="I357" s="11"/>
      <c r="J357" s="46"/>
      <c r="K357" s="45"/>
    </row>
    <row r="358" spans="2:11" x14ac:dyDescent="0.25">
      <c r="B358" s="49"/>
      <c r="C358" s="49"/>
      <c r="E358" s="49"/>
      <c r="F358" s="22"/>
      <c r="G358" s="50"/>
      <c r="H358" s="9"/>
      <c r="I358" s="11"/>
      <c r="J358" s="46"/>
      <c r="K358" s="45"/>
    </row>
    <row r="359" spans="2:11" x14ac:dyDescent="0.25">
      <c r="B359" s="49"/>
      <c r="C359" s="49"/>
      <c r="E359" s="49"/>
      <c r="F359" s="22"/>
      <c r="G359" s="50"/>
      <c r="H359" s="9"/>
      <c r="I359" s="11"/>
      <c r="J359" s="46"/>
      <c r="K359" s="45"/>
    </row>
    <row r="360" spans="2:11" x14ac:dyDescent="0.25">
      <c r="B360" s="49"/>
      <c r="C360" s="49"/>
      <c r="E360" s="49"/>
      <c r="F360" s="22"/>
      <c r="G360" s="50"/>
      <c r="H360" s="9"/>
      <c r="I360" s="11"/>
      <c r="J360" s="46"/>
      <c r="K360" s="45"/>
    </row>
    <row r="361" spans="2:11" x14ac:dyDescent="0.25">
      <c r="B361" s="49"/>
      <c r="C361" s="49"/>
      <c r="E361" s="49"/>
      <c r="F361" s="22"/>
      <c r="G361" s="50"/>
      <c r="H361" s="9"/>
      <c r="I361" s="11"/>
      <c r="J361" s="46"/>
      <c r="K361" s="45"/>
    </row>
    <row r="362" spans="2:11" x14ac:dyDescent="0.25">
      <c r="B362" s="49"/>
      <c r="C362" s="49"/>
      <c r="E362" s="49"/>
      <c r="F362" s="22"/>
      <c r="G362" s="50"/>
      <c r="H362" s="9"/>
      <c r="I362" s="11"/>
      <c r="J362" s="46"/>
      <c r="K362" s="45"/>
    </row>
    <row r="363" spans="2:11" x14ac:dyDescent="0.25">
      <c r="B363" s="49"/>
      <c r="C363" s="49"/>
      <c r="E363" s="49"/>
      <c r="F363" s="22"/>
      <c r="G363" s="50"/>
      <c r="H363" s="9"/>
      <c r="I363" s="11"/>
      <c r="J363" s="46"/>
      <c r="K363" s="45"/>
    </row>
    <row r="364" spans="2:11" x14ac:dyDescent="0.25">
      <c r="B364" s="49"/>
      <c r="C364" s="49"/>
      <c r="E364" s="49"/>
      <c r="F364" s="22"/>
      <c r="G364" s="50"/>
      <c r="H364" s="9"/>
      <c r="I364" s="11"/>
      <c r="J364" s="46"/>
      <c r="K364" s="45"/>
    </row>
    <row r="365" spans="2:11" x14ac:dyDescent="0.25">
      <c r="B365" s="49"/>
      <c r="C365" s="49"/>
      <c r="E365" s="49"/>
      <c r="F365" s="22"/>
      <c r="G365" s="50"/>
      <c r="H365" s="9"/>
      <c r="I365" s="11"/>
      <c r="J365" s="46"/>
      <c r="K365" s="45"/>
    </row>
    <row r="366" spans="2:11" x14ac:dyDescent="0.25">
      <c r="B366" s="49"/>
      <c r="C366" s="49"/>
      <c r="E366" s="49"/>
      <c r="F366" s="22"/>
      <c r="G366" s="50"/>
      <c r="H366" s="9"/>
      <c r="I366" s="11"/>
      <c r="J366" s="46"/>
      <c r="K366" s="45"/>
    </row>
    <row r="367" spans="2:11" x14ac:dyDescent="0.25">
      <c r="B367" s="49"/>
      <c r="C367" s="49"/>
      <c r="E367" s="49"/>
      <c r="F367" s="22"/>
      <c r="G367" s="50"/>
      <c r="H367" s="9"/>
      <c r="I367" s="11"/>
      <c r="J367" s="46"/>
      <c r="K367" s="45"/>
    </row>
    <row r="368" spans="2:11" x14ac:dyDescent="0.25">
      <c r="B368" s="49"/>
      <c r="C368" s="49"/>
      <c r="E368" s="49"/>
      <c r="F368" s="22"/>
      <c r="G368" s="50"/>
      <c r="H368" s="9"/>
      <c r="I368" s="11"/>
      <c r="J368" s="46"/>
      <c r="K368" s="45"/>
    </row>
    <row r="369" spans="2:11" x14ac:dyDescent="0.25">
      <c r="B369" s="49"/>
      <c r="C369" s="49"/>
      <c r="E369" s="49"/>
      <c r="F369" s="22"/>
      <c r="G369" s="50"/>
      <c r="H369" s="9"/>
      <c r="I369" s="11"/>
      <c r="J369" s="46"/>
      <c r="K369" s="45"/>
    </row>
    <row r="370" spans="2:11" x14ac:dyDescent="0.25">
      <c r="B370" s="49"/>
      <c r="C370" s="49"/>
      <c r="E370" s="49"/>
      <c r="F370" s="22"/>
      <c r="G370" s="50"/>
      <c r="H370" s="9"/>
      <c r="I370" s="11"/>
      <c r="J370" s="46"/>
      <c r="K370" s="45"/>
    </row>
    <row r="371" spans="2:11" x14ac:dyDescent="0.25">
      <c r="B371" s="49"/>
      <c r="C371" s="49"/>
      <c r="E371" s="49"/>
      <c r="F371" s="22"/>
      <c r="G371" s="50"/>
      <c r="H371" s="9"/>
      <c r="I371" s="11"/>
      <c r="J371" s="46"/>
      <c r="K371" s="45"/>
    </row>
    <row r="372" spans="2:11" x14ac:dyDescent="0.25">
      <c r="B372" s="49"/>
      <c r="C372" s="49"/>
      <c r="E372" s="49"/>
      <c r="F372" s="22"/>
      <c r="G372" s="50"/>
      <c r="H372" s="9"/>
      <c r="I372" s="11"/>
      <c r="J372" s="46"/>
      <c r="K372" s="45"/>
    </row>
    <row r="373" spans="2:11" x14ac:dyDescent="0.25">
      <c r="B373" s="49"/>
      <c r="C373" s="49"/>
      <c r="E373" s="49"/>
      <c r="F373" s="22"/>
      <c r="G373" s="50"/>
      <c r="H373" s="9"/>
      <c r="I373" s="11"/>
      <c r="J373" s="46"/>
      <c r="K373" s="45"/>
    </row>
    <row r="374" spans="2:11" x14ac:dyDescent="0.25">
      <c r="B374" s="49"/>
      <c r="C374" s="49"/>
      <c r="E374" s="49"/>
      <c r="F374" s="22"/>
      <c r="G374" s="50"/>
      <c r="H374" s="9"/>
      <c r="I374" s="11"/>
      <c r="J374" s="46"/>
      <c r="K374" s="45"/>
    </row>
    <row r="375" spans="2:11" x14ac:dyDescent="0.25">
      <c r="B375" s="49"/>
      <c r="C375" s="49"/>
      <c r="E375" s="49"/>
      <c r="F375" s="22"/>
      <c r="G375" s="50"/>
      <c r="H375" s="9"/>
      <c r="I375" s="11"/>
      <c r="J375" s="46"/>
      <c r="K375" s="45"/>
    </row>
    <row r="376" spans="2:11" x14ac:dyDescent="0.25">
      <c r="B376" s="49"/>
      <c r="C376" s="49"/>
      <c r="E376" s="49"/>
      <c r="F376" s="22"/>
      <c r="G376" s="50"/>
      <c r="H376" s="9"/>
      <c r="I376" s="11"/>
      <c r="J376" s="46"/>
      <c r="K376" s="45"/>
    </row>
    <row r="377" spans="2:11" x14ac:dyDescent="0.25">
      <c r="B377" s="49"/>
      <c r="C377" s="49"/>
      <c r="E377" s="49"/>
      <c r="F377" s="22"/>
      <c r="G377" s="50"/>
      <c r="H377" s="9"/>
      <c r="I377" s="11"/>
      <c r="J377" s="46"/>
      <c r="K377" s="45"/>
    </row>
    <row r="378" spans="2:11" x14ac:dyDescent="0.25">
      <c r="B378" s="49"/>
      <c r="C378" s="49"/>
      <c r="E378" s="49"/>
      <c r="F378" s="22"/>
      <c r="G378" s="50"/>
      <c r="H378" s="9"/>
      <c r="I378" s="11"/>
      <c r="J378" s="46"/>
      <c r="K378" s="45"/>
    </row>
    <row r="379" spans="2:11" x14ac:dyDescent="0.25">
      <c r="B379" s="49"/>
      <c r="C379" s="49"/>
      <c r="E379" s="49"/>
      <c r="F379" s="22"/>
      <c r="G379" s="50"/>
      <c r="H379" s="9"/>
      <c r="I379" s="11"/>
      <c r="J379" s="46"/>
      <c r="K379" s="45"/>
    </row>
    <row r="380" spans="2:11" x14ac:dyDescent="0.25">
      <c r="B380" s="49"/>
      <c r="C380" s="49"/>
      <c r="E380" s="49"/>
      <c r="F380" s="22"/>
      <c r="G380" s="50"/>
      <c r="H380" s="9"/>
      <c r="I380" s="11"/>
      <c r="J380" s="46"/>
      <c r="K380" s="45"/>
    </row>
    <row r="381" spans="2:11" x14ac:dyDescent="0.25">
      <c r="B381" s="49"/>
      <c r="C381" s="49"/>
      <c r="E381" s="49"/>
      <c r="F381" s="22"/>
      <c r="G381" s="50"/>
      <c r="H381" s="9"/>
      <c r="I381" s="11"/>
      <c r="J381" s="46"/>
      <c r="K381" s="45"/>
    </row>
    <row r="382" spans="2:11" x14ac:dyDescent="0.25">
      <c r="B382" s="13"/>
      <c r="C382" s="13"/>
      <c r="E382" s="13"/>
      <c r="F382" s="22"/>
      <c r="G382" s="20"/>
      <c r="H382" s="9"/>
      <c r="I382" s="11"/>
      <c r="J382" s="46"/>
      <c r="K382" s="45"/>
    </row>
    <row r="383" spans="2:11" x14ac:dyDescent="0.25">
      <c r="B383" s="13"/>
      <c r="C383" s="13"/>
      <c r="E383" s="13"/>
      <c r="F383" s="22"/>
      <c r="G383" s="20"/>
      <c r="H383" s="9"/>
      <c r="I383" s="11"/>
      <c r="J383" s="46"/>
      <c r="K383" s="45"/>
    </row>
    <row r="384" spans="2:11" x14ac:dyDescent="0.25">
      <c r="B384" s="13"/>
      <c r="C384" s="13"/>
      <c r="E384" s="13"/>
      <c r="F384" s="22"/>
      <c r="G384" s="20"/>
      <c r="H384" s="9"/>
      <c r="I384" s="11"/>
      <c r="J384" s="46"/>
      <c r="K384" s="45"/>
    </row>
    <row r="385" spans="2:11" x14ac:dyDescent="0.25">
      <c r="B385" s="13"/>
      <c r="C385" s="13"/>
      <c r="E385" s="13"/>
      <c r="F385" s="22"/>
      <c r="G385" s="20"/>
      <c r="H385" s="9"/>
      <c r="I385" s="11"/>
      <c r="J385" s="46"/>
      <c r="K385" s="45"/>
    </row>
    <row r="386" spans="2:11" x14ac:dyDescent="0.25">
      <c r="B386" s="13"/>
      <c r="C386" s="13"/>
      <c r="E386" s="13"/>
      <c r="F386" s="22"/>
      <c r="G386" s="20"/>
      <c r="H386" s="9"/>
      <c r="I386" s="11"/>
      <c r="J386" s="46"/>
      <c r="K386" s="45"/>
    </row>
    <row r="387" spans="2:11" x14ac:dyDescent="0.25">
      <c r="B387" s="13"/>
      <c r="C387" s="13"/>
      <c r="E387" s="13"/>
      <c r="F387" s="22"/>
      <c r="G387" s="20"/>
      <c r="H387" s="9"/>
      <c r="I387" s="11"/>
      <c r="J387" s="46"/>
      <c r="K387" s="45"/>
    </row>
    <row r="388" spans="2:11" x14ac:dyDescent="0.25">
      <c r="B388" s="49"/>
      <c r="C388" s="49"/>
      <c r="E388" s="49"/>
      <c r="F388" s="22"/>
      <c r="G388" s="50"/>
      <c r="H388" s="9"/>
      <c r="I388" s="11"/>
      <c r="J388" s="46"/>
      <c r="K388" s="45"/>
    </row>
    <row r="389" spans="2:11" x14ac:dyDescent="0.25">
      <c r="B389" s="49"/>
      <c r="C389" s="49"/>
      <c r="E389" s="49"/>
      <c r="F389" s="22"/>
      <c r="G389" s="50"/>
      <c r="H389" s="9"/>
      <c r="I389" s="11"/>
      <c r="J389" s="46"/>
      <c r="K389" s="45"/>
    </row>
    <row r="390" spans="2:11" x14ac:dyDescent="0.25">
      <c r="B390" s="49"/>
      <c r="C390" s="49"/>
      <c r="E390" s="49"/>
      <c r="F390" s="22"/>
      <c r="G390" s="50"/>
      <c r="H390" s="9"/>
      <c r="I390" s="11"/>
      <c r="J390" s="46"/>
      <c r="K390" s="45"/>
    </row>
    <row r="391" spans="2:11" x14ac:dyDescent="0.25">
      <c r="B391" s="49"/>
      <c r="C391" s="49"/>
      <c r="E391" s="49"/>
      <c r="F391" s="22"/>
      <c r="G391" s="50"/>
      <c r="H391" s="9"/>
      <c r="I391" s="11"/>
      <c r="J391" s="46"/>
      <c r="K391" s="45"/>
    </row>
    <row r="392" spans="2:11" x14ac:dyDescent="0.25">
      <c r="B392" s="49"/>
      <c r="C392" s="49"/>
      <c r="E392" s="49"/>
      <c r="F392" s="22"/>
      <c r="G392" s="50"/>
      <c r="H392" s="9"/>
      <c r="I392" s="11"/>
      <c r="J392" s="46"/>
      <c r="K392" s="45"/>
    </row>
    <row r="393" spans="2:11" x14ac:dyDescent="0.25">
      <c r="B393" s="49"/>
      <c r="C393" s="49"/>
      <c r="E393" s="49"/>
      <c r="F393" s="22"/>
      <c r="G393" s="50"/>
      <c r="H393" s="9"/>
      <c r="I393" s="11"/>
      <c r="J393" s="46"/>
      <c r="K393" s="45"/>
    </row>
    <row r="394" spans="2:11" x14ac:dyDescent="0.25">
      <c r="B394" s="49"/>
      <c r="C394" s="49"/>
      <c r="E394" s="49"/>
      <c r="F394" s="22"/>
      <c r="G394" s="50"/>
      <c r="H394" s="9"/>
      <c r="I394" s="11"/>
      <c r="J394" s="46"/>
      <c r="K394" s="45"/>
    </row>
    <row r="395" spans="2:11" x14ac:dyDescent="0.25">
      <c r="B395" s="49"/>
      <c r="C395" s="49"/>
      <c r="E395" s="49"/>
      <c r="F395" s="22"/>
      <c r="G395" s="50"/>
      <c r="H395" s="9"/>
      <c r="I395" s="11"/>
      <c r="J395" s="46"/>
      <c r="K395" s="45"/>
    </row>
    <row r="396" spans="2:11" x14ac:dyDescent="0.25">
      <c r="B396" s="49"/>
      <c r="C396" s="49"/>
      <c r="E396" s="49"/>
      <c r="F396" s="22"/>
      <c r="G396" s="50"/>
      <c r="H396" s="9"/>
      <c r="I396" s="11"/>
      <c r="J396" s="46"/>
      <c r="K396" s="45"/>
    </row>
    <row r="397" spans="2:11" x14ac:dyDescent="0.25">
      <c r="B397" s="49"/>
      <c r="C397" s="49"/>
      <c r="E397" s="49"/>
      <c r="F397" s="22"/>
      <c r="G397" s="50"/>
      <c r="H397" s="9"/>
      <c r="I397" s="11"/>
      <c r="J397" s="46"/>
      <c r="K397" s="45"/>
    </row>
    <row r="398" spans="2:11" x14ac:dyDescent="0.25">
      <c r="B398" s="49"/>
      <c r="C398" s="49"/>
      <c r="E398" s="49"/>
      <c r="F398" s="22"/>
      <c r="G398" s="50"/>
      <c r="H398" s="9"/>
      <c r="I398" s="11"/>
      <c r="J398" s="46"/>
      <c r="K398" s="45"/>
    </row>
    <row r="399" spans="2:11" x14ac:dyDescent="0.25">
      <c r="B399" s="49"/>
      <c r="C399" s="49"/>
      <c r="E399" s="49"/>
      <c r="F399" s="22"/>
      <c r="G399" s="50"/>
      <c r="H399" s="9"/>
      <c r="I399" s="11"/>
      <c r="J399" s="46"/>
      <c r="K399" s="45"/>
    </row>
    <row r="400" spans="2:11" x14ac:dyDescent="0.25">
      <c r="B400" s="49"/>
      <c r="C400" s="49"/>
      <c r="E400" s="49"/>
      <c r="F400" s="22"/>
      <c r="G400" s="50"/>
      <c r="H400" s="9"/>
      <c r="I400" s="11"/>
      <c r="J400" s="46"/>
      <c r="K400" s="45"/>
    </row>
    <row r="401" spans="2:11" x14ac:dyDescent="0.25">
      <c r="B401" s="49"/>
      <c r="C401" s="49"/>
      <c r="E401" s="49"/>
      <c r="F401" s="22"/>
      <c r="G401" s="50"/>
      <c r="H401" s="9"/>
      <c r="I401" s="11"/>
      <c r="J401" s="46"/>
      <c r="K401" s="45"/>
    </row>
    <row r="402" spans="2:11" x14ac:dyDescent="0.25">
      <c r="B402" s="49"/>
      <c r="C402" s="49"/>
      <c r="E402" s="49"/>
      <c r="F402" s="22"/>
      <c r="G402" s="50"/>
      <c r="H402" s="9"/>
      <c r="I402" s="11"/>
      <c r="J402" s="46"/>
      <c r="K402" s="45"/>
    </row>
    <row r="403" spans="2:11" x14ac:dyDescent="0.25">
      <c r="B403" s="49"/>
      <c r="C403" s="49"/>
      <c r="E403" s="49"/>
      <c r="F403" s="22"/>
      <c r="G403" s="50"/>
      <c r="H403" s="9"/>
      <c r="I403" s="11"/>
      <c r="J403" s="46"/>
      <c r="K403" s="45"/>
    </row>
    <row r="404" spans="2:11" x14ac:dyDescent="0.25">
      <c r="B404" s="49"/>
      <c r="C404" s="49"/>
      <c r="E404" s="49"/>
      <c r="F404" s="22"/>
      <c r="G404" s="50"/>
      <c r="H404" s="9"/>
      <c r="I404" s="11"/>
      <c r="J404" s="46"/>
      <c r="K404" s="45"/>
    </row>
    <row r="405" spans="2:11" x14ac:dyDescent="0.25">
      <c r="B405" s="49"/>
      <c r="C405" s="49"/>
      <c r="E405" s="49"/>
      <c r="F405" s="22"/>
      <c r="G405" s="50"/>
      <c r="H405" s="9"/>
      <c r="I405" s="11"/>
      <c r="J405" s="46"/>
      <c r="K405" s="45"/>
    </row>
    <row r="406" spans="2:11" x14ac:dyDescent="0.25">
      <c r="B406" s="49"/>
      <c r="C406" s="49"/>
      <c r="E406" s="49"/>
      <c r="F406" s="22"/>
      <c r="G406" s="50"/>
      <c r="H406" s="9"/>
      <c r="I406" s="11"/>
      <c r="J406" s="46"/>
      <c r="K406" s="45"/>
    </row>
    <row r="407" spans="2:11" x14ac:dyDescent="0.25">
      <c r="B407" s="49"/>
      <c r="C407" s="49"/>
      <c r="E407" s="49"/>
      <c r="F407" s="22"/>
      <c r="G407" s="50"/>
      <c r="H407" s="9"/>
      <c r="I407" s="11"/>
      <c r="J407" s="46"/>
      <c r="K407" s="45"/>
    </row>
    <row r="408" spans="2:11" x14ac:dyDescent="0.25">
      <c r="B408" s="49"/>
      <c r="C408" s="49"/>
      <c r="E408" s="49"/>
      <c r="F408" s="22"/>
      <c r="G408" s="50"/>
      <c r="H408" s="9"/>
      <c r="I408" s="11"/>
      <c r="J408" s="46"/>
      <c r="K408" s="45"/>
    </row>
    <row r="409" spans="2:11" x14ac:dyDescent="0.25">
      <c r="B409" s="49"/>
      <c r="C409" s="49"/>
      <c r="E409" s="49"/>
      <c r="F409" s="22"/>
      <c r="G409" s="50"/>
      <c r="H409" s="9"/>
      <c r="I409" s="11"/>
      <c r="J409" s="46"/>
      <c r="K409" s="45"/>
    </row>
    <row r="410" spans="2:11" x14ac:dyDescent="0.25">
      <c r="B410" s="49"/>
      <c r="C410" s="49"/>
      <c r="E410" s="49"/>
      <c r="F410" s="22"/>
      <c r="G410" s="50"/>
      <c r="H410" s="9"/>
      <c r="I410" s="11"/>
      <c r="J410" s="46"/>
      <c r="K410" s="45"/>
    </row>
    <row r="411" spans="2:11" x14ac:dyDescent="0.25">
      <c r="B411" s="49"/>
      <c r="C411" s="49"/>
      <c r="E411" s="49"/>
      <c r="F411" s="22"/>
      <c r="G411" s="50"/>
      <c r="H411" s="9"/>
      <c r="I411" s="11"/>
      <c r="J411" s="46"/>
      <c r="K411" s="45"/>
    </row>
    <row r="412" spans="2:11" x14ac:dyDescent="0.25">
      <c r="B412" s="49"/>
      <c r="C412" s="49"/>
      <c r="E412" s="49"/>
      <c r="F412" s="22"/>
      <c r="G412" s="50"/>
      <c r="H412" s="9"/>
      <c r="I412" s="11"/>
      <c r="J412" s="46"/>
      <c r="K412" s="45"/>
    </row>
    <row r="413" spans="2:11" x14ac:dyDescent="0.25">
      <c r="B413" s="49"/>
      <c r="C413" s="49"/>
      <c r="E413" s="49"/>
      <c r="F413" s="22"/>
      <c r="G413" s="50"/>
      <c r="H413" s="9"/>
      <c r="I413" s="11"/>
      <c r="J413" s="46"/>
      <c r="K413" s="45"/>
    </row>
    <row r="414" spans="2:11" x14ac:dyDescent="0.25">
      <c r="B414" s="49"/>
      <c r="C414" s="49"/>
      <c r="E414" s="49"/>
      <c r="F414" s="22"/>
      <c r="G414" s="50"/>
      <c r="H414" s="9"/>
      <c r="I414" s="11"/>
      <c r="J414" s="46"/>
      <c r="K414" s="45"/>
    </row>
    <row r="415" spans="2:11" x14ac:dyDescent="0.25">
      <c r="B415" s="49"/>
      <c r="C415" s="49"/>
      <c r="E415" s="49"/>
      <c r="F415" s="22"/>
      <c r="G415" s="50"/>
      <c r="H415" s="9"/>
      <c r="I415" s="11"/>
      <c r="J415" s="46"/>
      <c r="K415" s="45"/>
    </row>
    <row r="416" spans="2:11" x14ac:dyDescent="0.25">
      <c r="B416" s="49"/>
      <c r="C416" s="49"/>
      <c r="E416" s="49"/>
      <c r="F416" s="22"/>
      <c r="G416" s="50"/>
      <c r="H416" s="9"/>
      <c r="I416" s="11"/>
      <c r="J416" s="46"/>
      <c r="K416" s="45"/>
    </row>
    <row r="417" spans="2:11" x14ac:dyDescent="0.25">
      <c r="B417" s="49"/>
      <c r="C417" s="49"/>
      <c r="E417" s="49"/>
      <c r="F417" s="22"/>
      <c r="G417" s="50"/>
      <c r="H417" s="9"/>
      <c r="I417" s="11"/>
      <c r="J417" s="46"/>
      <c r="K417" s="45"/>
    </row>
    <row r="418" spans="2:11" x14ac:dyDescent="0.25">
      <c r="B418" s="49"/>
      <c r="C418" s="49"/>
      <c r="E418" s="49"/>
      <c r="F418" s="22"/>
      <c r="G418" s="50"/>
      <c r="H418" s="9"/>
      <c r="I418" s="11"/>
      <c r="J418" s="46"/>
      <c r="K418" s="45"/>
    </row>
    <row r="419" spans="2:11" x14ac:dyDescent="0.25">
      <c r="B419" s="49"/>
      <c r="C419" s="49"/>
      <c r="E419" s="49"/>
      <c r="F419" s="22"/>
      <c r="G419" s="50"/>
      <c r="H419" s="9"/>
      <c r="I419" s="11"/>
      <c r="J419" s="46"/>
      <c r="K419" s="45"/>
    </row>
    <row r="420" spans="2:11" x14ac:dyDescent="0.25">
      <c r="B420" s="49"/>
      <c r="C420" s="49"/>
      <c r="E420" s="49"/>
      <c r="F420" s="22"/>
      <c r="G420" s="50"/>
      <c r="H420" s="9"/>
      <c r="I420" s="11"/>
      <c r="J420" s="46"/>
      <c r="K420" s="45"/>
    </row>
    <row r="421" spans="2:11" x14ac:dyDescent="0.25">
      <c r="B421" s="49"/>
      <c r="C421" s="49"/>
      <c r="E421" s="49"/>
      <c r="F421" s="22"/>
      <c r="G421" s="50"/>
      <c r="H421" s="9"/>
      <c r="I421" s="11"/>
      <c r="J421" s="46"/>
      <c r="K421" s="45"/>
    </row>
    <row r="422" spans="2:11" x14ac:dyDescent="0.25">
      <c r="B422" s="49"/>
      <c r="C422" s="49"/>
      <c r="E422" s="49"/>
      <c r="F422" s="22"/>
      <c r="G422" s="50"/>
      <c r="H422" s="9"/>
      <c r="I422" s="11"/>
      <c r="J422" s="46"/>
      <c r="K422" s="45"/>
    </row>
    <row r="423" spans="2:11" x14ac:dyDescent="0.25">
      <c r="B423" s="49"/>
      <c r="C423" s="49"/>
      <c r="E423" s="49"/>
      <c r="F423" s="22"/>
      <c r="G423" s="50"/>
      <c r="H423" s="9"/>
      <c r="I423" s="11"/>
      <c r="J423" s="46"/>
      <c r="K423" s="45"/>
    </row>
    <row r="424" spans="2:11" x14ac:dyDescent="0.25">
      <c r="B424" s="49"/>
      <c r="C424" s="49"/>
      <c r="E424" s="49"/>
      <c r="F424" s="22"/>
      <c r="G424" s="50"/>
      <c r="H424" s="9"/>
      <c r="I424" s="11"/>
      <c r="J424" s="46"/>
      <c r="K424" s="45"/>
    </row>
    <row r="425" spans="2:11" x14ac:dyDescent="0.25">
      <c r="B425" s="49"/>
      <c r="C425" s="49"/>
      <c r="E425" s="49"/>
      <c r="F425" s="22"/>
      <c r="G425" s="50"/>
      <c r="H425" s="9"/>
      <c r="I425" s="11"/>
      <c r="J425" s="46"/>
      <c r="K425" s="45"/>
    </row>
    <row r="426" spans="2:11" x14ac:dyDescent="0.25">
      <c r="B426" s="49"/>
      <c r="C426" s="49"/>
      <c r="E426" s="49"/>
      <c r="F426" s="22"/>
      <c r="G426" s="50"/>
      <c r="H426" s="9"/>
      <c r="I426" s="11"/>
      <c r="J426" s="46"/>
      <c r="K426" s="45"/>
    </row>
    <row r="427" spans="2:11" x14ac:dyDescent="0.25">
      <c r="B427" s="49"/>
      <c r="C427" s="49"/>
      <c r="E427" s="49"/>
      <c r="F427" s="22"/>
      <c r="G427" s="50"/>
      <c r="H427" s="9"/>
      <c r="I427" s="11"/>
      <c r="J427" s="46"/>
      <c r="K427" s="45"/>
    </row>
    <row r="428" spans="2:11" x14ac:dyDescent="0.25">
      <c r="B428" s="49"/>
      <c r="C428" s="49"/>
      <c r="E428" s="49"/>
      <c r="F428" s="22"/>
      <c r="G428" s="50"/>
      <c r="H428" s="9"/>
      <c r="I428" s="11"/>
      <c r="J428" s="46"/>
      <c r="K428" s="45"/>
    </row>
    <row r="429" spans="2:11" x14ac:dyDescent="0.25">
      <c r="B429" s="49"/>
      <c r="C429" s="49"/>
      <c r="E429" s="49"/>
      <c r="F429" s="22"/>
      <c r="G429" s="50"/>
      <c r="H429" s="9"/>
      <c r="I429" s="11"/>
      <c r="J429" s="46"/>
      <c r="K429" s="45"/>
    </row>
    <row r="430" spans="2:11" x14ac:dyDescent="0.25">
      <c r="B430" s="49"/>
      <c r="C430" s="49"/>
      <c r="E430" s="49"/>
      <c r="F430" s="22"/>
      <c r="G430" s="50"/>
      <c r="H430" s="9"/>
      <c r="I430" s="11"/>
      <c r="J430" s="46"/>
      <c r="K430" s="45"/>
    </row>
    <row r="431" spans="2:11" x14ac:dyDescent="0.25">
      <c r="B431" s="49"/>
      <c r="C431" s="49"/>
      <c r="E431" s="49"/>
      <c r="F431" s="22"/>
      <c r="G431" s="50"/>
      <c r="H431" s="9"/>
      <c r="I431" s="11"/>
      <c r="J431" s="46"/>
      <c r="K431" s="45"/>
    </row>
    <row r="432" spans="2:11" x14ac:dyDescent="0.25"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x14ac:dyDescent="0.25">
      <c r="B469" s="49"/>
      <c r="C469" s="49"/>
      <c r="E469" s="49"/>
      <c r="F469" s="22"/>
      <c r="G469" s="50"/>
      <c r="H469" s="9"/>
      <c r="I469" s="11"/>
      <c r="J469" s="46"/>
      <c r="K469" s="45"/>
    </row>
    <row r="470" spans="2:11" x14ac:dyDescent="0.25">
      <c r="B470" s="49"/>
      <c r="C470" s="49"/>
      <c r="E470" s="49"/>
      <c r="F470" s="22"/>
      <c r="G470" s="50"/>
      <c r="H470" s="9"/>
      <c r="I470" s="11"/>
      <c r="J470" s="46"/>
      <c r="K470" s="45"/>
    </row>
    <row r="471" spans="2:11" x14ac:dyDescent="0.25">
      <c r="B471" s="49"/>
      <c r="C471" s="49"/>
      <c r="E471" s="49"/>
      <c r="F471" s="22"/>
      <c r="G471" s="50"/>
      <c r="H471" s="9"/>
      <c r="I471" s="11"/>
      <c r="J471" s="46"/>
      <c r="K471" s="45"/>
    </row>
    <row r="472" spans="2:11" x14ac:dyDescent="0.25">
      <c r="B472" s="49"/>
      <c r="C472" s="49"/>
      <c r="E472" s="49"/>
      <c r="F472" s="22"/>
      <c r="G472" s="50"/>
      <c r="H472" s="9"/>
      <c r="I472" s="11"/>
      <c r="J472" s="46"/>
      <c r="K472" s="45"/>
    </row>
    <row r="473" spans="2:11" x14ac:dyDescent="0.25">
      <c r="B473" s="49"/>
      <c r="C473" s="49"/>
      <c r="E473" s="49"/>
      <c r="F473" s="22"/>
      <c r="G473" s="50"/>
      <c r="H473" s="9"/>
      <c r="I473" s="11"/>
      <c r="J473" s="46"/>
      <c r="K473" s="45"/>
    </row>
    <row r="474" spans="2:11" x14ac:dyDescent="0.25">
      <c r="B474" s="49"/>
      <c r="C474" s="49"/>
      <c r="E474" s="49"/>
      <c r="F474" s="22"/>
      <c r="G474" s="50"/>
      <c r="H474" s="9"/>
      <c r="I474" s="11"/>
      <c r="J474" s="46"/>
      <c r="K474" s="45"/>
    </row>
    <row r="475" spans="2:11" x14ac:dyDescent="0.25">
      <c r="B475" s="49"/>
      <c r="C475" s="49"/>
      <c r="E475" s="49"/>
      <c r="F475" s="22"/>
      <c r="G475" s="50"/>
      <c r="H475" s="9"/>
      <c r="I475" s="11"/>
      <c r="J475" s="46"/>
      <c r="K475" s="45"/>
    </row>
    <row r="476" spans="2:11" x14ac:dyDescent="0.25">
      <c r="B476" s="49"/>
      <c r="C476" s="49"/>
      <c r="E476" s="49"/>
      <c r="F476" s="22"/>
      <c r="G476" s="50"/>
      <c r="H476" s="9"/>
      <c r="I476" s="11"/>
      <c r="J476" s="46"/>
      <c r="K476" s="45"/>
    </row>
    <row r="477" spans="2:11" x14ac:dyDescent="0.25">
      <c r="B477" s="49"/>
      <c r="C477" s="49"/>
      <c r="E477" s="49"/>
      <c r="F477" s="22"/>
      <c r="G477" s="50"/>
      <c r="H477" s="9"/>
      <c r="I477" s="11"/>
      <c r="J477" s="46"/>
      <c r="K477" s="45"/>
    </row>
    <row r="478" spans="2:11" x14ac:dyDescent="0.25">
      <c r="B478" s="49"/>
      <c r="C478" s="49"/>
      <c r="E478" s="49"/>
      <c r="F478" s="22"/>
      <c r="G478" s="50"/>
      <c r="H478" s="9"/>
      <c r="I478" s="11"/>
      <c r="J478" s="46"/>
      <c r="K478" s="45"/>
    </row>
    <row r="479" spans="2:11" x14ac:dyDescent="0.25">
      <c r="B479" s="49"/>
      <c r="C479" s="49"/>
      <c r="E479" s="49"/>
      <c r="F479" s="22"/>
      <c r="G479" s="50"/>
      <c r="H479" s="9"/>
      <c r="I479" s="45"/>
      <c r="J479" s="55"/>
      <c r="K479" s="46"/>
    </row>
    <row r="480" spans="2:1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x14ac:dyDescent="0.25">
      <c r="B500" s="49"/>
      <c r="C500" s="49"/>
      <c r="E500" s="49"/>
      <c r="F500" s="22"/>
      <c r="G500" s="50"/>
      <c r="H500" s="9"/>
      <c r="I500" s="7"/>
      <c r="J500" s="55"/>
      <c r="K500" s="7"/>
    </row>
    <row r="501" spans="2:11" x14ac:dyDescent="0.25">
      <c r="B501" s="49"/>
      <c r="C501" s="49"/>
      <c r="E501" s="49"/>
      <c r="F501" s="22"/>
      <c r="G501" s="50"/>
      <c r="H501" s="9"/>
      <c r="I501" s="7"/>
      <c r="J501" s="55"/>
      <c r="K501" s="7"/>
    </row>
    <row r="502" spans="2:11" x14ac:dyDescent="0.25">
      <c r="B502" s="49"/>
      <c r="C502" s="49"/>
      <c r="E502" s="49"/>
      <c r="F502" s="22"/>
      <c r="G502" s="50"/>
      <c r="H502" s="9"/>
      <c r="I502" s="7"/>
      <c r="J502" s="55"/>
      <c r="K502" s="7"/>
    </row>
    <row r="503" spans="2:11" x14ac:dyDescent="0.25">
      <c r="B503" s="49"/>
      <c r="C503" s="49"/>
      <c r="E503" s="49"/>
      <c r="F503" s="22"/>
      <c r="G503" s="50"/>
      <c r="H503" s="9"/>
      <c r="I503" s="7"/>
      <c r="J503" s="55"/>
      <c r="K503" s="7"/>
    </row>
    <row r="504" spans="2:11" x14ac:dyDescent="0.25">
      <c r="B504" s="49"/>
      <c r="C504" s="49"/>
      <c r="E504" s="49"/>
      <c r="F504" s="22"/>
      <c r="G504" s="50"/>
      <c r="H504" s="9"/>
      <c r="I504" s="7"/>
      <c r="J504" s="55"/>
      <c r="K504" s="7"/>
    </row>
    <row r="505" spans="2:11" x14ac:dyDescent="0.25">
      <c r="B505" s="49"/>
      <c r="C505" s="49"/>
      <c r="E505" s="49"/>
      <c r="F505" s="22"/>
      <c r="G505" s="50"/>
      <c r="H505" s="9"/>
      <c r="I505" s="7"/>
      <c r="J505" s="55"/>
      <c r="K505" s="7"/>
    </row>
    <row r="506" spans="2:11" x14ac:dyDescent="0.25">
      <c r="B506" s="49"/>
      <c r="C506" s="49"/>
      <c r="E506" s="49"/>
      <c r="F506" s="22"/>
      <c r="G506" s="50"/>
      <c r="H506" s="9"/>
      <c r="I506" s="7"/>
      <c r="J506" s="55"/>
      <c r="K506" s="7"/>
    </row>
    <row r="507" spans="2:11" x14ac:dyDescent="0.25">
      <c r="B507" s="49"/>
      <c r="C507" s="49"/>
      <c r="E507" s="49"/>
      <c r="F507" s="22"/>
      <c r="G507" s="50"/>
      <c r="H507" s="9"/>
      <c r="I507" s="7"/>
      <c r="J507" s="55"/>
      <c r="K507" s="7"/>
    </row>
    <row r="508" spans="2:11" x14ac:dyDescent="0.25">
      <c r="B508" s="49"/>
      <c r="C508" s="49"/>
      <c r="E508" s="49"/>
      <c r="F508" s="22"/>
      <c r="G508" s="50"/>
      <c r="H508" s="9"/>
      <c r="I508" s="7"/>
      <c r="J508" s="55"/>
      <c r="K508" s="7"/>
    </row>
    <row r="509" spans="2:11" x14ac:dyDescent="0.25">
      <c r="B509" s="49"/>
      <c r="C509" s="49"/>
      <c r="E509" s="49"/>
      <c r="F509" s="22"/>
      <c r="G509" s="50"/>
      <c r="H509" s="9"/>
      <c r="I509" s="7"/>
      <c r="J509" s="55"/>
      <c r="K509" s="7"/>
    </row>
    <row r="510" spans="2:1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x14ac:dyDescent="0.25">
      <c r="B518" s="13"/>
      <c r="C518" s="13"/>
      <c r="E518" s="13"/>
      <c r="F518" s="22"/>
      <c r="G518" s="20"/>
      <c r="H518" s="9"/>
      <c r="I518" s="7"/>
      <c r="J518" s="55"/>
      <c r="K518" s="7"/>
    </row>
    <row r="519" spans="2:11" x14ac:dyDescent="0.25">
      <c r="B519" s="13"/>
      <c r="C519" s="13"/>
      <c r="E519" s="13"/>
      <c r="F519" s="22"/>
      <c r="G519" s="20"/>
      <c r="H519" s="9"/>
      <c r="I519" s="7"/>
      <c r="J519" s="55"/>
      <c r="K519" s="7"/>
    </row>
    <row r="520" spans="2:11" x14ac:dyDescent="0.25">
      <c r="B520" s="13"/>
      <c r="C520" s="13"/>
      <c r="E520" s="13"/>
      <c r="F520" s="22"/>
      <c r="G520" s="20"/>
      <c r="H520" s="9"/>
      <c r="I520" s="7"/>
      <c r="J520" s="55"/>
      <c r="K520" s="7"/>
    </row>
    <row r="521" spans="2:11" x14ac:dyDescent="0.25">
      <c r="B521" s="13"/>
      <c r="C521" s="13"/>
      <c r="E521" s="13"/>
      <c r="F521" s="22"/>
      <c r="G521" s="20"/>
      <c r="H521" s="9"/>
      <c r="I521" s="7"/>
      <c r="J521" s="55"/>
      <c r="K521" s="7"/>
    </row>
    <row r="522" spans="2:11" x14ac:dyDescent="0.25">
      <c r="B522" s="13"/>
      <c r="C522" s="13"/>
      <c r="E522" s="13"/>
      <c r="F522" s="22"/>
      <c r="G522" s="20"/>
      <c r="H522" s="9"/>
      <c r="I522" s="7"/>
      <c r="J522" s="55"/>
      <c r="K522" s="7"/>
    </row>
    <row r="523" spans="2:11" x14ac:dyDescent="0.25">
      <c r="B523" s="13"/>
      <c r="C523" s="13"/>
      <c r="E523" s="13"/>
      <c r="F523" s="22"/>
      <c r="G523" s="20"/>
      <c r="H523" s="9"/>
      <c r="I523" s="7"/>
      <c r="J523" s="55"/>
      <c r="K523" s="7"/>
    </row>
    <row r="524" spans="2:11" x14ac:dyDescent="0.25">
      <c r="B524" s="13"/>
      <c r="C524" s="13"/>
      <c r="E524" s="13"/>
      <c r="F524" s="22"/>
      <c r="G524" s="20"/>
      <c r="H524" s="9"/>
      <c r="I524" s="7"/>
      <c r="J524" s="55"/>
      <c r="K524" s="7"/>
    </row>
    <row r="525" spans="2:11" x14ac:dyDescent="0.25">
      <c r="B525" s="13"/>
      <c r="C525" s="13"/>
      <c r="E525" s="13"/>
      <c r="F525" s="22"/>
      <c r="G525" s="20"/>
      <c r="H525" s="9"/>
      <c r="I525" s="7"/>
      <c r="J525" s="55"/>
      <c r="K525" s="7"/>
    </row>
    <row r="526" spans="2:11" x14ac:dyDescent="0.25">
      <c r="B526" s="13"/>
      <c r="C526" s="13"/>
      <c r="E526" s="13"/>
      <c r="F526" s="22"/>
      <c r="G526" s="20"/>
      <c r="H526" s="9"/>
      <c r="I526" s="7"/>
      <c r="J526" s="55"/>
      <c r="K526" s="7"/>
    </row>
    <row r="527" spans="2:11" x14ac:dyDescent="0.25">
      <c r="B527" s="13"/>
      <c r="C527" s="13"/>
      <c r="E527" s="13"/>
      <c r="F527" s="22"/>
      <c r="G527" s="20"/>
      <c r="H527" s="9"/>
      <c r="I527" s="7"/>
      <c r="J527" s="55"/>
      <c r="K527" s="7"/>
    </row>
    <row r="528" spans="2:11" x14ac:dyDescent="0.25">
      <c r="B528" s="49"/>
      <c r="C528" s="49"/>
      <c r="E528" s="49"/>
      <c r="F528" s="22"/>
      <c r="G528" s="50"/>
      <c r="H528" s="9"/>
      <c r="I528" s="7"/>
      <c r="J528" s="55"/>
      <c r="K528" s="7"/>
    </row>
    <row r="529" spans="2:11" x14ac:dyDescent="0.25">
      <c r="B529" s="49"/>
      <c r="C529" s="49"/>
      <c r="E529" s="49"/>
      <c r="F529" s="22"/>
      <c r="G529" s="50"/>
      <c r="H529" s="9"/>
      <c r="I529" s="7"/>
      <c r="J529" s="55"/>
      <c r="K529" s="7"/>
    </row>
    <row r="530" spans="2:11" x14ac:dyDescent="0.25">
      <c r="B530" s="49"/>
      <c r="C530" s="49"/>
      <c r="E530" s="49"/>
      <c r="F530" s="22"/>
      <c r="G530" s="50"/>
      <c r="H530" s="9"/>
      <c r="I530" s="7"/>
      <c r="J530" s="55"/>
      <c r="K530" s="7"/>
    </row>
    <row r="531" spans="2:11" x14ac:dyDescent="0.25">
      <c r="B531" s="49"/>
      <c r="C531" s="49"/>
      <c r="E531" s="49"/>
      <c r="F531" s="22"/>
      <c r="G531" s="50"/>
      <c r="H531" s="9"/>
      <c r="I531" s="7"/>
      <c r="J531" s="55"/>
      <c r="K531" s="7"/>
    </row>
    <row r="532" spans="2:11" x14ac:dyDescent="0.25">
      <c r="B532" s="49"/>
      <c r="C532" s="49"/>
      <c r="E532" s="49"/>
      <c r="F532" s="22"/>
      <c r="G532" s="50"/>
      <c r="H532" s="9"/>
      <c r="I532" s="7"/>
      <c r="J532" s="55"/>
      <c r="K532" s="7"/>
    </row>
    <row r="533" spans="2:11" x14ac:dyDescent="0.25">
      <c r="B533" s="49"/>
      <c r="C533" s="49"/>
      <c r="E533" s="49"/>
      <c r="F533" s="22"/>
      <c r="G533" s="50"/>
      <c r="H533" s="9"/>
      <c r="I533" s="7"/>
      <c r="J533" s="55"/>
      <c r="K533" s="7"/>
    </row>
    <row r="534" spans="2:11" x14ac:dyDescent="0.25">
      <c r="B534" s="49"/>
      <c r="C534" s="49"/>
      <c r="E534" s="49"/>
      <c r="F534" s="22"/>
      <c r="G534" s="50"/>
      <c r="H534" s="9"/>
      <c r="I534" s="7"/>
      <c r="J534" s="55"/>
      <c r="K534" s="7"/>
    </row>
    <row r="535" spans="2:11" x14ac:dyDescent="0.25">
      <c r="B535" s="49"/>
      <c r="C535" s="49"/>
      <c r="E535" s="49"/>
      <c r="F535" s="22"/>
      <c r="G535" s="50"/>
      <c r="H535" s="9"/>
      <c r="I535" s="7"/>
      <c r="J535" s="55"/>
      <c r="K535" s="7"/>
    </row>
    <row r="536" spans="2:11" x14ac:dyDescent="0.25">
      <c r="B536" s="49"/>
      <c r="C536" s="49"/>
      <c r="E536" s="49"/>
      <c r="F536" s="22"/>
      <c r="G536" s="50"/>
      <c r="H536" s="9"/>
      <c r="I536" s="7"/>
      <c r="J536" s="55"/>
      <c r="K536" s="7"/>
    </row>
    <row r="537" spans="2:11" x14ac:dyDescent="0.25">
      <c r="B537" s="49"/>
      <c r="C537" s="49"/>
      <c r="E537" s="49"/>
      <c r="F537" s="22"/>
      <c r="G537" s="50"/>
      <c r="H537" s="9"/>
      <c r="I537" s="7"/>
      <c r="J537" s="55"/>
      <c r="K537" s="7"/>
    </row>
    <row r="538" spans="2:11" x14ac:dyDescent="0.25">
      <c r="B538" s="49"/>
      <c r="C538" s="49"/>
      <c r="E538" s="49"/>
      <c r="F538" s="22"/>
      <c r="G538" s="50"/>
      <c r="H538" s="47"/>
      <c r="I538" s="7"/>
      <c r="J538" s="55"/>
      <c r="K538" s="7"/>
    </row>
    <row r="539" spans="2:1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x14ac:dyDescent="0.25">
      <c r="B589" s="58"/>
      <c r="C589" s="58"/>
      <c r="E589" s="57"/>
      <c r="G589" s="59"/>
      <c r="H589" s="56"/>
      <c r="I589" s="7"/>
      <c r="J589" s="55"/>
      <c r="K589" s="7"/>
    </row>
    <row r="590" spans="2:11" x14ac:dyDescent="0.25">
      <c r="B590" s="58"/>
      <c r="C590" s="58"/>
      <c r="E590" s="57"/>
      <c r="G590" s="59"/>
      <c r="H590" s="56"/>
      <c r="I590" s="7"/>
      <c r="J590" s="55"/>
      <c r="K590" s="7"/>
    </row>
    <row r="591" spans="2:11" x14ac:dyDescent="0.25">
      <c r="B591" s="58"/>
      <c r="C591" s="58"/>
      <c r="E591" s="57"/>
      <c r="G591" s="59"/>
      <c r="H591" s="56"/>
      <c r="I591" s="7"/>
      <c r="J591" s="55"/>
      <c r="K591" s="7"/>
    </row>
    <row r="592" spans="2:11" x14ac:dyDescent="0.25">
      <c r="B592" s="58"/>
      <c r="C592" s="58"/>
      <c r="E592" s="57"/>
      <c r="G592" s="59"/>
      <c r="H592" s="56"/>
      <c r="I592" s="7"/>
      <c r="J592" s="55"/>
      <c r="K592" s="7"/>
    </row>
    <row r="593" spans="2:11" x14ac:dyDescent="0.25">
      <c r="B593" s="58"/>
      <c r="C593" s="58"/>
      <c r="E593" s="57"/>
      <c r="G593" s="59"/>
      <c r="H593" s="56"/>
      <c r="I593" s="7"/>
      <c r="J593" s="55"/>
      <c r="K593" s="7"/>
    </row>
    <row r="594" spans="2:11" x14ac:dyDescent="0.25">
      <c r="B594" s="58"/>
      <c r="C594" s="58"/>
      <c r="E594" s="57"/>
      <c r="G594" s="59"/>
      <c r="H594" s="56"/>
      <c r="I594" s="7"/>
      <c r="J594" s="55"/>
      <c r="K594" s="7"/>
    </row>
    <row r="595" spans="2:11" x14ac:dyDescent="0.25">
      <c r="B595" s="58"/>
      <c r="C595" s="58"/>
      <c r="E595" s="57"/>
      <c r="G595" s="59"/>
      <c r="H595" s="56"/>
      <c r="I595" s="7"/>
      <c r="J595" s="55"/>
      <c r="K595" s="7"/>
    </row>
    <row r="596" spans="2:11" x14ac:dyDescent="0.25">
      <c r="B596" s="58"/>
      <c r="C596" s="58"/>
      <c r="E596" s="57"/>
      <c r="G596" s="59"/>
      <c r="H596" s="56"/>
      <c r="I596" s="7"/>
      <c r="J596" s="55"/>
      <c r="K596" s="7"/>
    </row>
    <row r="597" spans="2:11" x14ac:dyDescent="0.25">
      <c r="B597" s="58"/>
      <c r="C597" s="58"/>
      <c r="E597" s="57"/>
      <c r="G597" s="59"/>
      <c r="H597" s="56"/>
      <c r="I597" s="7"/>
      <c r="J597" s="55"/>
      <c r="K597" s="7"/>
    </row>
    <row r="598" spans="2:11" x14ac:dyDescent="0.25">
      <c r="B598" s="58"/>
      <c r="C598" s="58"/>
      <c r="E598" s="57"/>
      <c r="G598" s="59"/>
      <c r="H598" s="56"/>
      <c r="I598" s="7"/>
      <c r="J598" s="55"/>
      <c r="K598" s="7"/>
    </row>
    <row r="599" spans="2:11" x14ac:dyDescent="0.25">
      <c r="B599" s="58"/>
      <c r="C599" s="58"/>
      <c r="E599" s="57"/>
      <c r="G599" s="59"/>
      <c r="H599" s="56"/>
      <c r="I599" s="55"/>
      <c r="J599" s="55"/>
      <c r="K599" s="55"/>
    </row>
    <row r="600" spans="2:11" x14ac:dyDescent="0.25">
      <c r="B600" s="58"/>
      <c r="C600" s="58"/>
      <c r="E600" s="57"/>
      <c r="G600" s="59"/>
      <c r="H600" s="56"/>
      <c r="I600" s="55"/>
      <c r="J600" s="55"/>
      <c r="K600" s="55"/>
    </row>
    <row r="601" spans="2:11" x14ac:dyDescent="0.25">
      <c r="B601" s="58"/>
      <c r="C601" s="58"/>
      <c r="E601" s="57"/>
      <c r="G601" s="59"/>
      <c r="H601" s="56"/>
      <c r="I601" s="55"/>
      <c r="J601" s="55"/>
      <c r="K601" s="55"/>
    </row>
    <row r="602" spans="2:11" x14ac:dyDescent="0.25">
      <c r="B602" s="58"/>
      <c r="C602" s="58"/>
      <c r="E602" s="57"/>
      <c r="G602" s="59"/>
      <c r="H602" s="56"/>
      <c r="I602" s="55"/>
      <c r="J602" s="55"/>
      <c r="K602" s="55"/>
    </row>
    <row r="603" spans="2:11" x14ac:dyDescent="0.25">
      <c r="B603" s="58"/>
      <c r="C603" s="58"/>
      <c r="E603" s="57"/>
      <c r="G603" s="59"/>
      <c r="H603" s="56"/>
      <c r="I603" s="55"/>
      <c r="J603" s="55"/>
      <c r="K603" s="55"/>
    </row>
    <row r="604" spans="2:11" x14ac:dyDescent="0.25">
      <c r="B604" s="58"/>
      <c r="C604" s="58"/>
      <c r="E604" s="57"/>
      <c r="G604" s="59"/>
      <c r="H604" s="56"/>
      <c r="I604" s="55"/>
      <c r="J604" s="55"/>
      <c r="K604" s="55"/>
    </row>
    <row r="605" spans="2:11" x14ac:dyDescent="0.25">
      <c r="B605" s="58"/>
      <c r="C605" s="58"/>
      <c r="E605" s="57"/>
      <c r="G605" s="59"/>
      <c r="H605" s="56"/>
      <c r="I605" s="55"/>
      <c r="J605" s="55"/>
      <c r="K605" s="55"/>
    </row>
    <row r="606" spans="2:11" x14ac:dyDescent="0.25">
      <c r="B606" s="58"/>
      <c r="C606" s="58"/>
      <c r="E606" s="57"/>
      <c r="G606" s="59"/>
      <c r="H606" s="56"/>
      <c r="I606" s="55"/>
      <c r="J606" s="55"/>
      <c r="K606" s="55"/>
    </row>
    <row r="607" spans="2:11" x14ac:dyDescent="0.25">
      <c r="B607" s="58"/>
      <c r="C607" s="58"/>
      <c r="E607" s="57"/>
      <c r="G607" s="59"/>
      <c r="H607" s="56"/>
      <c r="I607" s="55"/>
      <c r="J607" s="55"/>
      <c r="K607" s="55"/>
    </row>
    <row r="608" spans="2:11" x14ac:dyDescent="0.25">
      <c r="B608" s="58"/>
      <c r="C608" s="58"/>
      <c r="E608" s="57"/>
      <c r="G608" s="59"/>
      <c r="H608" s="56"/>
      <c r="I608" s="55"/>
      <c r="J608" s="55"/>
      <c r="K608" s="55"/>
    </row>
    <row r="609" spans="2:3" x14ac:dyDescent="0.25">
      <c r="B609" s="58"/>
      <c r="C609" s="58"/>
    </row>
    <row r="610" spans="2:3" x14ac:dyDescent="0.25">
      <c r="B610" s="58"/>
      <c r="C610" s="58"/>
    </row>
    <row r="611" spans="2:3" x14ac:dyDescent="0.25">
      <c r="B611" s="58"/>
      <c r="C611" s="58"/>
    </row>
    <row r="612" spans="2:3" x14ac:dyDescent="0.25">
      <c r="B612" s="58"/>
      <c r="C612" s="58"/>
    </row>
    <row r="613" spans="2:3" x14ac:dyDescent="0.25">
      <c r="B613" s="58"/>
      <c r="C613" s="58"/>
    </row>
    <row r="614" spans="2:3" x14ac:dyDescent="0.25">
      <c r="B614" s="58"/>
      <c r="C614" s="58"/>
    </row>
    <row r="615" spans="2:3" x14ac:dyDescent="0.25">
      <c r="B615" s="58"/>
      <c r="C615" s="58"/>
    </row>
    <row r="616" spans="2:3" x14ac:dyDescent="0.25">
      <c r="B616" s="58"/>
      <c r="C616" s="58"/>
    </row>
    <row r="617" spans="2:3" x14ac:dyDescent="0.25">
      <c r="B617" s="58"/>
      <c r="C617" s="58"/>
    </row>
    <row r="618" spans="2:3" x14ac:dyDescent="0.25">
      <c r="B618" s="58"/>
      <c r="C618" s="58"/>
    </row>
    <row r="619" spans="2:3" x14ac:dyDescent="0.25">
      <c r="B619" s="58"/>
      <c r="C619" s="58"/>
    </row>
    <row r="620" spans="2:3" x14ac:dyDescent="0.25">
      <c r="B620" s="58"/>
      <c r="C620" s="58"/>
    </row>
    <row r="621" spans="2:3" x14ac:dyDescent="0.25">
      <c r="B621" s="58"/>
      <c r="C621" s="58"/>
    </row>
    <row r="622" spans="2:3" x14ac:dyDescent="0.25">
      <c r="B622" s="58"/>
      <c r="C622" s="58"/>
    </row>
    <row r="623" spans="2:3" x14ac:dyDescent="0.25">
      <c r="B623" s="58"/>
      <c r="C623" s="58"/>
    </row>
    <row r="624" spans="2:3" x14ac:dyDescent="0.25">
      <c r="B624" s="58"/>
      <c r="C624" s="58"/>
    </row>
    <row r="625" spans="2:3" x14ac:dyDescent="0.25">
      <c r="B625" s="58"/>
      <c r="C625" s="58"/>
    </row>
    <row r="626" spans="2:3" x14ac:dyDescent="0.25">
      <c r="B626" s="58"/>
      <c r="C626" s="58"/>
    </row>
    <row r="627" spans="2:3" x14ac:dyDescent="0.25">
      <c r="B627" s="58"/>
      <c r="C627" s="58"/>
    </row>
    <row r="628" spans="2:3" x14ac:dyDescent="0.25">
      <c r="B628" s="58"/>
      <c r="C628" s="58"/>
    </row>
    <row r="629" spans="2:3" x14ac:dyDescent="0.25">
      <c r="B629" s="58"/>
      <c r="C629" s="58"/>
    </row>
    <row r="630" spans="2:3" x14ac:dyDescent="0.25">
      <c r="B630" s="58"/>
      <c r="C630" s="58"/>
    </row>
    <row r="631" spans="2:3" x14ac:dyDescent="0.25">
      <c r="B631" s="58"/>
      <c r="C631" s="58"/>
    </row>
    <row r="632" spans="2:3" x14ac:dyDescent="0.25">
      <c r="B632" s="58"/>
      <c r="C632" s="58"/>
    </row>
    <row r="633" spans="2:3" x14ac:dyDescent="0.25">
      <c r="B633" s="58"/>
      <c r="C633" s="58"/>
    </row>
    <row r="634" spans="2:3" x14ac:dyDescent="0.25">
      <c r="B634" s="58"/>
      <c r="C634" s="58"/>
    </row>
    <row r="635" spans="2:3" x14ac:dyDescent="0.25">
      <c r="B635" s="58"/>
      <c r="C635" s="58"/>
    </row>
    <row r="636" spans="2:3" x14ac:dyDescent="0.25">
      <c r="B636" s="58"/>
      <c r="C636" s="58"/>
    </row>
    <row r="637" spans="2:3" x14ac:dyDescent="0.25">
      <c r="B637" s="58"/>
      <c r="C637" s="58"/>
    </row>
    <row r="638" spans="2:3" x14ac:dyDescent="0.25">
      <c r="B638" s="58"/>
      <c r="C638" s="58"/>
    </row>
    <row r="639" spans="2:3" x14ac:dyDescent="0.25">
      <c r="B639" s="58"/>
      <c r="C639" s="58"/>
    </row>
    <row r="640" spans="2:3" x14ac:dyDescent="0.25">
      <c r="B640" s="58"/>
      <c r="C640" s="58"/>
    </row>
    <row r="641" spans="2:3" x14ac:dyDescent="0.25">
      <c r="B641" s="58"/>
      <c r="C641" s="58"/>
    </row>
    <row r="642" spans="2:3" x14ac:dyDescent="0.25">
      <c r="B642" s="58"/>
      <c r="C642" s="58"/>
    </row>
    <row r="643" spans="2:3" x14ac:dyDescent="0.25">
      <c r="B643" s="58"/>
      <c r="C643" s="58"/>
    </row>
    <row r="644" spans="2:3" x14ac:dyDescent="0.25">
      <c r="B644" s="58"/>
      <c r="C644" s="58"/>
    </row>
    <row r="645" spans="2:3" x14ac:dyDescent="0.25">
      <c r="B645" s="58"/>
      <c r="C645" s="58"/>
    </row>
    <row r="646" spans="2:3" x14ac:dyDescent="0.25">
      <c r="B646" s="58"/>
      <c r="C646" s="58"/>
    </row>
    <row r="647" spans="2:3" x14ac:dyDescent="0.25">
      <c r="B647" s="58"/>
      <c r="C647" s="58"/>
    </row>
    <row r="648" spans="2:3" x14ac:dyDescent="0.25">
      <c r="B648" s="58"/>
      <c r="C648" s="58"/>
    </row>
    <row r="649" spans="2:3" x14ac:dyDescent="0.25">
      <c r="B649" s="58"/>
      <c r="C649" s="58"/>
    </row>
    <row r="650" spans="2:3" x14ac:dyDescent="0.25">
      <c r="B650" s="58"/>
      <c r="C650" s="58"/>
    </row>
    <row r="651" spans="2:3" x14ac:dyDescent="0.25">
      <c r="B651" s="58"/>
      <c r="C651" s="58"/>
    </row>
    <row r="652" spans="2:3" x14ac:dyDescent="0.25">
      <c r="B652" s="58"/>
      <c r="C652" s="58"/>
    </row>
    <row r="653" spans="2:3" x14ac:dyDescent="0.25">
      <c r="B653" s="58"/>
      <c r="C653" s="58"/>
    </row>
    <row r="654" spans="2:3" x14ac:dyDescent="0.25">
      <c r="B654" s="58"/>
      <c r="C654" s="58"/>
    </row>
    <row r="655" spans="2:3" x14ac:dyDescent="0.25">
      <c r="B655" s="58"/>
      <c r="C655" s="58"/>
    </row>
    <row r="656" spans="2:3" x14ac:dyDescent="0.25">
      <c r="B656" s="58"/>
      <c r="C656" s="58"/>
    </row>
    <row r="657" spans="2:3" x14ac:dyDescent="0.25">
      <c r="B657" s="58"/>
      <c r="C657" s="58"/>
    </row>
    <row r="658" spans="2:3" x14ac:dyDescent="0.25">
      <c r="B658" s="58"/>
      <c r="C658" s="58"/>
    </row>
    <row r="659" spans="2:3" x14ac:dyDescent="0.25">
      <c r="B659" s="58"/>
      <c r="C659" s="58"/>
    </row>
    <row r="660" spans="2:3" x14ac:dyDescent="0.25">
      <c r="B660" s="58"/>
      <c r="C660" s="58"/>
    </row>
    <row r="661" spans="2:3" x14ac:dyDescent="0.25">
      <c r="B661" s="58"/>
      <c r="C661" s="58"/>
    </row>
    <row r="662" spans="2:3" x14ac:dyDescent="0.25">
      <c r="B662" s="58"/>
      <c r="C662" s="58"/>
    </row>
    <row r="663" spans="2:3" x14ac:dyDescent="0.25">
      <c r="B663" s="58"/>
      <c r="C663" s="58"/>
    </row>
    <row r="664" spans="2:3" x14ac:dyDescent="0.25">
      <c r="B664" s="58"/>
      <c r="C664" s="58"/>
    </row>
    <row r="665" spans="2:3" x14ac:dyDescent="0.25">
      <c r="B665" s="58"/>
      <c r="C665" s="58"/>
    </row>
    <row r="666" spans="2:3" x14ac:dyDescent="0.25">
      <c r="B666" s="58"/>
      <c r="C666" s="58"/>
    </row>
    <row r="667" spans="2:3" x14ac:dyDescent="0.25">
      <c r="B667" s="58"/>
      <c r="C667" s="58"/>
    </row>
    <row r="668" spans="2:3" x14ac:dyDescent="0.25">
      <c r="B668" s="58"/>
      <c r="C668" s="58"/>
    </row>
    <row r="669" spans="2:3" x14ac:dyDescent="0.25">
      <c r="B669" s="58"/>
      <c r="C669" s="58"/>
    </row>
    <row r="670" spans="2:3" x14ac:dyDescent="0.25">
      <c r="B670" s="58"/>
      <c r="C670" s="58"/>
    </row>
    <row r="671" spans="2:3" x14ac:dyDescent="0.25">
      <c r="B671" s="58"/>
      <c r="C671" s="58"/>
    </row>
    <row r="672" spans="2:3" x14ac:dyDescent="0.25">
      <c r="B672" s="58"/>
      <c r="C672" s="58"/>
    </row>
    <row r="673" spans="2:3" x14ac:dyDescent="0.25">
      <c r="B673" s="58"/>
      <c r="C673" s="58"/>
    </row>
    <row r="674" spans="2:3" x14ac:dyDescent="0.25">
      <c r="B674" s="58"/>
      <c r="C674" s="58"/>
    </row>
    <row r="675" spans="2:3" x14ac:dyDescent="0.25">
      <c r="B675" s="58"/>
      <c r="C675" s="58"/>
    </row>
    <row r="676" spans="2:3" x14ac:dyDescent="0.25">
      <c r="B676" s="58"/>
      <c r="C676" s="58"/>
    </row>
    <row r="677" spans="2:3" x14ac:dyDescent="0.25">
      <c r="B677" s="58"/>
      <c r="C677" s="58"/>
    </row>
    <row r="678" spans="2:3" x14ac:dyDescent="0.25">
      <c r="B678" s="58"/>
      <c r="C678" s="58"/>
    </row>
    <row r="679" spans="2:3" x14ac:dyDescent="0.25">
      <c r="B679" s="58"/>
      <c r="C679" s="58"/>
    </row>
    <row r="680" spans="2:3" x14ac:dyDescent="0.25">
      <c r="B680" s="58"/>
      <c r="C680" s="58"/>
    </row>
    <row r="681" spans="2:3" x14ac:dyDescent="0.25">
      <c r="B681" s="58"/>
      <c r="C681" s="58"/>
    </row>
    <row r="682" spans="2:3" x14ac:dyDescent="0.25">
      <c r="B682" s="58"/>
      <c r="C682" s="58"/>
    </row>
    <row r="683" spans="2:3" x14ac:dyDescent="0.25">
      <c r="B683" s="58"/>
      <c r="C683" s="58"/>
    </row>
    <row r="684" spans="2:3" x14ac:dyDescent="0.25">
      <c r="B684" s="58"/>
      <c r="C684" s="58"/>
    </row>
    <row r="685" spans="2:3" x14ac:dyDescent="0.25">
      <c r="B685" s="58"/>
      <c r="C685" s="58"/>
    </row>
    <row r="686" spans="2:3" x14ac:dyDescent="0.25">
      <c r="B686" s="58"/>
      <c r="C686" s="58"/>
    </row>
    <row r="687" spans="2:3" x14ac:dyDescent="0.25">
      <c r="B687" s="58"/>
      <c r="C687" s="58"/>
    </row>
    <row r="688" spans="2:3" x14ac:dyDescent="0.25">
      <c r="B688" s="58"/>
      <c r="C688" s="58"/>
    </row>
    <row r="689" spans="2:3" x14ac:dyDescent="0.25">
      <c r="B689" s="58"/>
      <c r="C689" s="58"/>
    </row>
    <row r="690" spans="2:3" x14ac:dyDescent="0.25">
      <c r="B690" s="58"/>
      <c r="C690" s="58"/>
    </row>
    <row r="691" spans="2:3" x14ac:dyDescent="0.25">
      <c r="B691" s="58"/>
      <c r="C691" s="58"/>
    </row>
    <row r="692" spans="2:3" x14ac:dyDescent="0.25">
      <c r="B692" s="58"/>
      <c r="C692" s="58"/>
    </row>
    <row r="693" spans="2:3" x14ac:dyDescent="0.25">
      <c r="B693" s="58"/>
      <c r="C693" s="58"/>
    </row>
    <row r="694" spans="2:3" x14ac:dyDescent="0.25">
      <c r="B694" s="58"/>
      <c r="C694" s="58"/>
    </row>
    <row r="695" spans="2:3" x14ac:dyDescent="0.25">
      <c r="B695" s="58"/>
      <c r="C695" s="58"/>
    </row>
    <row r="696" spans="2:3" x14ac:dyDescent="0.25">
      <c r="B696" s="58"/>
      <c r="C696" s="58"/>
    </row>
    <row r="697" spans="2:3" x14ac:dyDescent="0.25">
      <c r="B697" s="58"/>
      <c r="C697" s="58"/>
    </row>
    <row r="698" spans="2:3" x14ac:dyDescent="0.25">
      <c r="B698" s="58"/>
      <c r="C698" s="58"/>
    </row>
    <row r="699" spans="2:3" x14ac:dyDescent="0.25">
      <c r="B699" s="58"/>
      <c r="C699" s="58"/>
    </row>
    <row r="700" spans="2:3" x14ac:dyDescent="0.25">
      <c r="B700" s="58"/>
      <c r="C700" s="58"/>
    </row>
    <row r="701" spans="2:3" x14ac:dyDescent="0.25">
      <c r="B701" s="58"/>
      <c r="C701" s="58"/>
    </row>
    <row r="702" spans="2:3" x14ac:dyDescent="0.25">
      <c r="B702" s="58"/>
      <c r="C702" s="58"/>
    </row>
    <row r="703" spans="2:3" x14ac:dyDescent="0.25">
      <c r="B703" s="58"/>
      <c r="C703" s="58"/>
    </row>
    <row r="704" spans="2:3" x14ac:dyDescent="0.25">
      <c r="B704" s="58"/>
      <c r="C704" s="58"/>
    </row>
    <row r="705" spans="2:3" x14ac:dyDescent="0.25">
      <c r="B705" s="58"/>
      <c r="C705" s="58"/>
    </row>
    <row r="706" spans="2:3" x14ac:dyDescent="0.25">
      <c r="B706" s="58"/>
      <c r="C706" s="58"/>
    </row>
    <row r="707" spans="2:3" x14ac:dyDescent="0.25">
      <c r="B707" s="58"/>
      <c r="C707" s="58"/>
    </row>
    <row r="708" spans="2:3" x14ac:dyDescent="0.25">
      <c r="B708" s="58"/>
      <c r="C708" s="58"/>
    </row>
    <row r="709" spans="2:3" x14ac:dyDescent="0.25">
      <c r="B709" s="58"/>
      <c r="C709" s="58"/>
    </row>
    <row r="710" spans="2:3" x14ac:dyDescent="0.25">
      <c r="B710" s="58"/>
      <c r="C710" s="58"/>
    </row>
    <row r="711" spans="2:3" x14ac:dyDescent="0.25">
      <c r="B711" s="58"/>
      <c r="C711" s="58"/>
    </row>
    <row r="712" spans="2:3" x14ac:dyDescent="0.25">
      <c r="B712" s="58"/>
      <c r="C712" s="58"/>
    </row>
    <row r="713" spans="2:3" x14ac:dyDescent="0.25">
      <c r="B713" s="58"/>
      <c r="C713" s="58"/>
    </row>
    <row r="714" spans="2:3" x14ac:dyDescent="0.25">
      <c r="B714" s="58"/>
      <c r="C714" s="58"/>
    </row>
    <row r="715" spans="2:3" x14ac:dyDescent="0.25">
      <c r="B715" s="58"/>
      <c r="C715" s="58"/>
    </row>
    <row r="716" spans="2:3" x14ac:dyDescent="0.25">
      <c r="B716" s="58"/>
      <c r="C716" s="58"/>
    </row>
    <row r="717" spans="2:3" x14ac:dyDescent="0.25">
      <c r="B717" s="58"/>
      <c r="C717" s="58"/>
    </row>
    <row r="718" spans="2:3" x14ac:dyDescent="0.25">
      <c r="B718" s="58"/>
      <c r="C718" s="58"/>
    </row>
    <row r="719" spans="2:3" x14ac:dyDescent="0.25">
      <c r="B719" s="58"/>
      <c r="C719" s="58"/>
    </row>
    <row r="720" spans="2:3" x14ac:dyDescent="0.25">
      <c r="B720" s="58"/>
      <c r="C720" s="58"/>
    </row>
    <row r="721" spans="2:3" x14ac:dyDescent="0.25">
      <c r="B721" s="58"/>
      <c r="C721" s="58"/>
    </row>
    <row r="722" spans="2:3" x14ac:dyDescent="0.25">
      <c r="B722" s="58"/>
      <c r="C722" s="58"/>
    </row>
    <row r="723" spans="2:3" x14ac:dyDescent="0.25">
      <c r="B723" s="58"/>
      <c r="C723" s="58"/>
    </row>
    <row r="724" spans="2:3" x14ac:dyDescent="0.25">
      <c r="B724" s="58"/>
      <c r="C724" s="58"/>
    </row>
    <row r="725" spans="2:3" x14ac:dyDescent="0.25">
      <c r="B725" s="58"/>
      <c r="C725" s="58"/>
    </row>
    <row r="726" spans="2:3" x14ac:dyDescent="0.25">
      <c r="B726" s="58"/>
      <c r="C726" s="58"/>
    </row>
    <row r="727" spans="2:3" x14ac:dyDescent="0.25">
      <c r="B727" s="58"/>
      <c r="C727" s="58"/>
    </row>
    <row r="728" spans="2:3" x14ac:dyDescent="0.25">
      <c r="B728" s="58"/>
      <c r="C728" s="58"/>
    </row>
    <row r="729" spans="2:3" x14ac:dyDescent="0.25">
      <c r="B729" s="58"/>
      <c r="C729" s="58"/>
    </row>
    <row r="730" spans="2:3" x14ac:dyDescent="0.25">
      <c r="B730" s="58"/>
      <c r="C730" s="58"/>
    </row>
    <row r="731" spans="2:3" x14ac:dyDescent="0.25">
      <c r="B731" s="58"/>
      <c r="C731" s="58"/>
    </row>
    <row r="732" spans="2:3" x14ac:dyDescent="0.25">
      <c r="B732" s="58"/>
      <c r="C732" s="58"/>
    </row>
    <row r="733" spans="2:3" x14ac:dyDescent="0.25">
      <c r="B733" s="58"/>
      <c r="C733" s="58"/>
    </row>
    <row r="734" spans="2:3" x14ac:dyDescent="0.25">
      <c r="B734" s="58"/>
      <c r="C734" s="58"/>
    </row>
    <row r="735" spans="2:3" x14ac:dyDescent="0.25">
      <c r="B735" s="58"/>
      <c r="C735" s="58"/>
    </row>
    <row r="736" spans="2:3" x14ac:dyDescent="0.25">
      <c r="B736" s="58"/>
      <c r="C736" s="58"/>
    </row>
    <row r="737" spans="2:3" x14ac:dyDescent="0.25">
      <c r="B737" s="58"/>
      <c r="C737" s="58"/>
    </row>
    <row r="738" spans="2:3" x14ac:dyDescent="0.25">
      <c r="B738" s="58"/>
      <c r="C738" s="58"/>
    </row>
    <row r="739" spans="2:3" x14ac:dyDescent="0.25">
      <c r="B739" s="58"/>
      <c r="C739" s="58"/>
    </row>
    <row r="740" spans="2:3" x14ac:dyDescent="0.25">
      <c r="B740" s="58"/>
      <c r="C740" s="58"/>
    </row>
    <row r="741" spans="2:3" x14ac:dyDescent="0.25">
      <c r="B741" s="58"/>
      <c r="C741" s="58"/>
    </row>
    <row r="742" spans="2:3" x14ac:dyDescent="0.25">
      <c r="B742" s="58"/>
      <c r="C742" s="58"/>
    </row>
    <row r="743" spans="2:3" x14ac:dyDescent="0.25">
      <c r="B743" s="58"/>
      <c r="C743" s="58"/>
    </row>
    <row r="744" spans="2:3" x14ac:dyDescent="0.25">
      <c r="B744" s="58"/>
      <c r="C744" s="58"/>
    </row>
    <row r="745" spans="2:3" x14ac:dyDescent="0.25">
      <c r="B745" s="58"/>
      <c r="C745" s="58"/>
    </row>
    <row r="746" spans="2:3" x14ac:dyDescent="0.25">
      <c r="B746" s="58"/>
      <c r="C746" s="58"/>
    </row>
    <row r="747" spans="2:3" x14ac:dyDescent="0.25">
      <c r="B747" s="58"/>
      <c r="C747" s="58"/>
    </row>
    <row r="748" spans="2:3" x14ac:dyDescent="0.25">
      <c r="B748" s="58"/>
      <c r="C748" s="58"/>
    </row>
    <row r="749" spans="2:3" x14ac:dyDescent="0.25">
      <c r="B749" s="58"/>
      <c r="C749" s="58"/>
    </row>
    <row r="750" spans="2:3" x14ac:dyDescent="0.25">
      <c r="B750" s="58"/>
      <c r="C750" s="58"/>
    </row>
    <row r="751" spans="2:3" x14ac:dyDescent="0.25">
      <c r="B751" s="58"/>
      <c r="C751" s="58"/>
    </row>
    <row r="752" spans="2:3" x14ac:dyDescent="0.25">
      <c r="B752" s="58"/>
      <c r="C752" s="58"/>
    </row>
    <row r="753" spans="2:3" x14ac:dyDescent="0.25">
      <c r="B753" s="58"/>
      <c r="C753" s="58"/>
    </row>
    <row r="754" spans="2:3" x14ac:dyDescent="0.25">
      <c r="B754" s="58"/>
      <c r="C754" s="58"/>
    </row>
    <row r="755" spans="2:3" x14ac:dyDescent="0.25">
      <c r="B755" s="58"/>
      <c r="C755" s="58"/>
    </row>
    <row r="756" spans="2:3" x14ac:dyDescent="0.25">
      <c r="B756" s="58"/>
      <c r="C756" s="58"/>
    </row>
    <row r="757" spans="2:3" x14ac:dyDescent="0.25">
      <c r="B757" s="58"/>
      <c r="C757" s="58"/>
    </row>
    <row r="758" spans="2:3" x14ac:dyDescent="0.25">
      <c r="B758" s="58"/>
      <c r="C758" s="58"/>
    </row>
    <row r="759" spans="2:3" x14ac:dyDescent="0.25">
      <c r="B759" s="58"/>
      <c r="C759" s="58"/>
    </row>
    <row r="760" spans="2:3" x14ac:dyDescent="0.25">
      <c r="B760" s="58"/>
      <c r="C760" s="58"/>
    </row>
    <row r="761" spans="2:3" x14ac:dyDescent="0.25">
      <c r="B761" s="58"/>
      <c r="C761" s="58"/>
    </row>
    <row r="762" spans="2:3" x14ac:dyDescent="0.25">
      <c r="B762" s="58"/>
      <c r="C762" s="58"/>
    </row>
    <row r="763" spans="2:3" x14ac:dyDescent="0.25">
      <c r="B763" s="58"/>
      <c r="C763" s="58"/>
    </row>
    <row r="764" spans="2:3" x14ac:dyDescent="0.25">
      <c r="B764" s="58"/>
      <c r="C764" s="58"/>
    </row>
    <row r="765" spans="2:3" x14ac:dyDescent="0.25">
      <c r="B765" s="58"/>
      <c r="C765" s="58"/>
    </row>
    <row r="766" spans="2:3" x14ac:dyDescent="0.25">
      <c r="B766" s="58"/>
      <c r="C766" s="58"/>
    </row>
    <row r="767" spans="2:3" x14ac:dyDescent="0.25">
      <c r="B767" s="58"/>
      <c r="C767" s="58"/>
    </row>
    <row r="768" spans="2:3" x14ac:dyDescent="0.25">
      <c r="B768" s="58"/>
      <c r="C768" s="58"/>
    </row>
    <row r="769" spans="2:3" x14ac:dyDescent="0.25">
      <c r="B769" s="58"/>
      <c r="C769" s="58"/>
    </row>
    <row r="770" spans="2:3" x14ac:dyDescent="0.25">
      <c r="B770" s="58"/>
      <c r="C770" s="58"/>
    </row>
    <row r="771" spans="2:3" x14ac:dyDescent="0.25">
      <c r="B771" s="58"/>
      <c r="C771" s="58"/>
    </row>
    <row r="772" spans="2:3" x14ac:dyDescent="0.25">
      <c r="B772" s="58"/>
      <c r="C772" s="58"/>
    </row>
    <row r="773" spans="2:3" x14ac:dyDescent="0.25">
      <c r="B773" s="58"/>
      <c r="C773" s="58"/>
    </row>
    <row r="774" spans="2:3" x14ac:dyDescent="0.25">
      <c r="B774" s="58"/>
      <c r="C774" s="58"/>
    </row>
    <row r="775" spans="2:3" x14ac:dyDescent="0.25">
      <c r="B775" s="58"/>
      <c r="C775" s="58"/>
    </row>
    <row r="776" spans="2:3" x14ac:dyDescent="0.25">
      <c r="B776" s="58"/>
      <c r="C776" s="58"/>
    </row>
    <row r="777" spans="2:3" x14ac:dyDescent="0.25">
      <c r="B777" s="58"/>
      <c r="C777" s="58"/>
    </row>
    <row r="778" spans="2:3" x14ac:dyDescent="0.25">
      <c r="B778" s="58"/>
      <c r="C778" s="58"/>
    </row>
    <row r="779" spans="2:3" x14ac:dyDescent="0.25">
      <c r="B779" s="58"/>
      <c r="C779" s="58"/>
    </row>
    <row r="780" spans="2:3" x14ac:dyDescent="0.25">
      <c r="B780" s="58"/>
      <c r="C780" s="58"/>
    </row>
    <row r="781" spans="2:3" x14ac:dyDescent="0.25">
      <c r="B781" s="58"/>
      <c r="C781" s="58"/>
    </row>
    <row r="782" spans="2:3" x14ac:dyDescent="0.25">
      <c r="B782" s="58"/>
      <c r="C782" s="58"/>
    </row>
    <row r="783" spans="2:3" x14ac:dyDescent="0.25">
      <c r="B783" s="58"/>
      <c r="C783" s="58"/>
    </row>
    <row r="784" spans="2:3" x14ac:dyDescent="0.25">
      <c r="B784" s="58"/>
      <c r="C784" s="58"/>
    </row>
    <row r="785" spans="2:3" x14ac:dyDescent="0.25">
      <c r="B785" s="58"/>
      <c r="C785" s="58"/>
    </row>
    <row r="786" spans="2:3" x14ac:dyDescent="0.25">
      <c r="B786" s="58"/>
      <c r="C786" s="58"/>
    </row>
    <row r="787" spans="2:3" x14ac:dyDescent="0.25">
      <c r="B787" s="58"/>
      <c r="C787" s="58"/>
    </row>
    <row r="788" spans="2:3" x14ac:dyDescent="0.25">
      <c r="B788" s="58"/>
      <c r="C788" s="58"/>
    </row>
    <row r="789" spans="2:3" x14ac:dyDescent="0.25">
      <c r="B789" s="58"/>
      <c r="C789" s="58"/>
    </row>
    <row r="790" spans="2:3" x14ac:dyDescent="0.25">
      <c r="B790" s="58"/>
      <c r="C790" s="58"/>
    </row>
    <row r="791" spans="2:3" x14ac:dyDescent="0.25">
      <c r="B791" s="58"/>
      <c r="C791" s="58"/>
    </row>
    <row r="792" spans="2:3" x14ac:dyDescent="0.25">
      <c r="B792" s="58"/>
      <c r="C792" s="58"/>
    </row>
    <row r="793" spans="2:3" x14ac:dyDescent="0.25">
      <c r="B793" s="58"/>
      <c r="C793" s="58"/>
    </row>
    <row r="794" spans="2:3" x14ac:dyDescent="0.25">
      <c r="B794" s="58"/>
      <c r="C794" s="58"/>
    </row>
    <row r="795" spans="2:3" x14ac:dyDescent="0.25">
      <c r="B795" s="58"/>
      <c r="C795" s="58"/>
    </row>
    <row r="796" spans="2:3" x14ac:dyDescent="0.25">
      <c r="B796" s="58"/>
      <c r="C796" s="58"/>
    </row>
    <row r="797" spans="2:3" x14ac:dyDescent="0.25">
      <c r="B797" s="58"/>
      <c r="C797" s="58"/>
    </row>
    <row r="798" spans="2:3" x14ac:dyDescent="0.25">
      <c r="B798" s="58"/>
      <c r="C798" s="58"/>
    </row>
    <row r="799" spans="2:3" x14ac:dyDescent="0.25">
      <c r="B799" s="58"/>
      <c r="C799" s="58"/>
    </row>
    <row r="800" spans="2:3" x14ac:dyDescent="0.25">
      <c r="B800" s="58"/>
      <c r="C800" s="58"/>
    </row>
    <row r="801" spans="2:3" x14ac:dyDescent="0.25">
      <c r="B801" s="58"/>
      <c r="C801" s="58"/>
    </row>
    <row r="802" spans="2:3" x14ac:dyDescent="0.25">
      <c r="B802" s="58"/>
      <c r="C802" s="58"/>
    </row>
    <row r="803" spans="2:3" x14ac:dyDescent="0.25">
      <c r="B803" s="58"/>
      <c r="C803" s="58"/>
    </row>
    <row r="804" spans="2:3" x14ac:dyDescent="0.25">
      <c r="B804" s="58"/>
      <c r="C804" s="58"/>
    </row>
    <row r="805" spans="2:3" x14ac:dyDescent="0.25">
      <c r="B805" s="58"/>
      <c r="C805" s="58"/>
    </row>
    <row r="806" spans="2:3" x14ac:dyDescent="0.25">
      <c r="B806" s="58"/>
      <c r="C806" s="58"/>
    </row>
    <row r="807" spans="2:3" x14ac:dyDescent="0.25">
      <c r="B807" s="58"/>
      <c r="C807" s="58"/>
    </row>
    <row r="808" spans="2:3" x14ac:dyDescent="0.25">
      <c r="B808" s="58"/>
      <c r="C808" s="58"/>
    </row>
    <row r="809" spans="2:3" x14ac:dyDescent="0.25">
      <c r="B809" s="58"/>
      <c r="C809" s="58"/>
    </row>
    <row r="810" spans="2:3" x14ac:dyDescent="0.25">
      <c r="B810" s="58"/>
      <c r="C810" s="58"/>
    </row>
    <row r="811" spans="2:3" x14ac:dyDescent="0.25">
      <c r="B811" s="58"/>
      <c r="C811" s="58"/>
    </row>
    <row r="812" spans="2:3" x14ac:dyDescent="0.25">
      <c r="B812" s="58"/>
      <c r="C812" s="58"/>
    </row>
    <row r="813" spans="2:3" x14ac:dyDescent="0.25">
      <c r="B813" s="58"/>
      <c r="C813" s="58"/>
    </row>
    <row r="814" spans="2:3" x14ac:dyDescent="0.25">
      <c r="B814" s="58"/>
      <c r="C814" s="58"/>
    </row>
    <row r="815" spans="2:3" x14ac:dyDescent="0.25">
      <c r="B815" s="58"/>
      <c r="C815" s="58"/>
    </row>
    <row r="816" spans="2:3" x14ac:dyDescent="0.25">
      <c r="B816" s="58"/>
      <c r="C816" s="58"/>
    </row>
    <row r="817" spans="2:3" x14ac:dyDescent="0.25">
      <c r="B817" s="58"/>
      <c r="C817" s="58"/>
    </row>
    <row r="818" spans="2:3" x14ac:dyDescent="0.25">
      <c r="B818" s="58"/>
      <c r="C818" s="58"/>
    </row>
    <row r="819" spans="2:3" x14ac:dyDescent="0.25">
      <c r="B819" s="58"/>
      <c r="C819" s="58"/>
    </row>
    <row r="820" spans="2:3" x14ac:dyDescent="0.25">
      <c r="B820" s="58"/>
      <c r="C820" s="58"/>
    </row>
    <row r="821" spans="2:3" x14ac:dyDescent="0.25">
      <c r="B821" s="58"/>
      <c r="C821" s="58"/>
    </row>
    <row r="822" spans="2:3" x14ac:dyDescent="0.25">
      <c r="B822" s="58"/>
      <c r="C822" s="58"/>
    </row>
    <row r="823" spans="2:3" x14ac:dyDescent="0.25">
      <c r="B823" s="58"/>
      <c r="C823" s="58"/>
    </row>
    <row r="824" spans="2:3" x14ac:dyDescent="0.25">
      <c r="B824" s="58"/>
      <c r="C824" s="58"/>
    </row>
    <row r="825" spans="2:3" x14ac:dyDescent="0.25">
      <c r="B825" s="58"/>
      <c r="C825" s="58"/>
    </row>
    <row r="826" spans="2:3" x14ac:dyDescent="0.25">
      <c r="B826" s="58"/>
      <c r="C826" s="58"/>
    </row>
    <row r="827" spans="2:3" x14ac:dyDescent="0.25">
      <c r="B827" s="58"/>
      <c r="C827" s="58"/>
    </row>
    <row r="828" spans="2:3" x14ac:dyDescent="0.25">
      <c r="B828" s="58"/>
      <c r="C828" s="58"/>
    </row>
    <row r="829" spans="2:3" x14ac:dyDescent="0.25">
      <c r="B829" s="58"/>
      <c r="C829" s="58"/>
    </row>
    <row r="830" spans="2:3" x14ac:dyDescent="0.25">
      <c r="B830" s="58"/>
      <c r="C830" s="58"/>
    </row>
    <row r="831" spans="2:3" x14ac:dyDescent="0.25">
      <c r="B831" s="58"/>
      <c r="C831" s="58"/>
    </row>
    <row r="832" spans="2:3" x14ac:dyDescent="0.25">
      <c r="B832" s="58"/>
      <c r="C832" s="58"/>
    </row>
    <row r="833" spans="2:3" x14ac:dyDescent="0.25">
      <c r="B833" s="58"/>
      <c r="C833" s="58"/>
    </row>
    <row r="834" spans="2:3" x14ac:dyDescent="0.25">
      <c r="B834" s="58"/>
      <c r="C834" s="58"/>
    </row>
    <row r="835" spans="2:3" x14ac:dyDescent="0.25">
      <c r="B835" s="58"/>
      <c r="C835" s="58"/>
    </row>
    <row r="836" spans="2:3" x14ac:dyDescent="0.25">
      <c r="B836" s="58"/>
      <c r="C836" s="58"/>
    </row>
    <row r="837" spans="2:3" x14ac:dyDescent="0.25">
      <c r="B837" s="58"/>
      <c r="C837" s="58"/>
    </row>
    <row r="838" spans="2:3" x14ac:dyDescent="0.25">
      <c r="B838" s="58"/>
      <c r="C838" s="58"/>
    </row>
    <row r="839" spans="2:3" x14ac:dyDescent="0.25">
      <c r="B839" s="58"/>
      <c r="C839" s="58"/>
    </row>
    <row r="840" spans="2:3" x14ac:dyDescent="0.25">
      <c r="B840" s="58"/>
      <c r="C840" s="58"/>
    </row>
    <row r="841" spans="2:3" x14ac:dyDescent="0.25">
      <c r="B841" s="58"/>
      <c r="C841" s="58"/>
    </row>
    <row r="842" spans="2:3" x14ac:dyDescent="0.25">
      <c r="B842" s="58"/>
      <c r="C842" s="58"/>
    </row>
    <row r="843" spans="2:3" x14ac:dyDescent="0.25">
      <c r="B843" s="58"/>
      <c r="C843" s="58"/>
    </row>
    <row r="844" spans="2:3" x14ac:dyDescent="0.25">
      <c r="B844" s="58"/>
      <c r="C844" s="58"/>
    </row>
    <row r="845" spans="2:3" x14ac:dyDescent="0.25">
      <c r="B845" s="58"/>
      <c r="C845" s="58"/>
    </row>
    <row r="846" spans="2:3" x14ac:dyDescent="0.25">
      <c r="B846" s="58"/>
      <c r="C846" s="58"/>
    </row>
    <row r="847" spans="2:3" x14ac:dyDescent="0.25">
      <c r="B847" s="58"/>
      <c r="C847" s="58"/>
    </row>
    <row r="848" spans="2:3" x14ac:dyDescent="0.25">
      <c r="B848" s="58"/>
      <c r="C848" s="58"/>
    </row>
    <row r="849" spans="2:3" x14ac:dyDescent="0.25">
      <c r="B849" s="58"/>
      <c r="C849" s="58"/>
    </row>
    <row r="850" spans="2:3" x14ac:dyDescent="0.25">
      <c r="B850" s="58"/>
      <c r="C850" s="58"/>
    </row>
    <row r="851" spans="2:3" x14ac:dyDescent="0.25">
      <c r="B851" s="58"/>
      <c r="C851" s="58"/>
    </row>
    <row r="852" spans="2:3" x14ac:dyDescent="0.25">
      <c r="B852" s="58"/>
      <c r="C852" s="58"/>
    </row>
    <row r="853" spans="2:3" x14ac:dyDescent="0.25">
      <c r="B853" s="58"/>
      <c r="C853" s="58"/>
    </row>
    <row r="854" spans="2:3" x14ac:dyDescent="0.25">
      <c r="B854" s="58"/>
      <c r="C854" s="58"/>
    </row>
    <row r="855" spans="2:3" x14ac:dyDescent="0.25">
      <c r="B855" s="58"/>
      <c r="C855" s="58"/>
    </row>
    <row r="856" spans="2:3" x14ac:dyDescent="0.25">
      <c r="B856" s="58"/>
      <c r="C856" s="58"/>
    </row>
    <row r="857" spans="2:3" x14ac:dyDescent="0.25">
      <c r="B857" s="58"/>
      <c r="C857" s="58"/>
    </row>
    <row r="858" spans="2:3" x14ac:dyDescent="0.25">
      <c r="B858" s="58"/>
      <c r="C858" s="58"/>
    </row>
    <row r="859" spans="2:3" x14ac:dyDescent="0.25">
      <c r="B859" s="58"/>
      <c r="C859" s="58"/>
    </row>
    <row r="860" spans="2:3" x14ac:dyDescent="0.25">
      <c r="B860" s="58"/>
      <c r="C860" s="58"/>
    </row>
    <row r="861" spans="2:3" x14ac:dyDescent="0.25">
      <c r="B861" s="58"/>
      <c r="C861" s="58"/>
    </row>
    <row r="862" spans="2:3" x14ac:dyDescent="0.25">
      <c r="B862" s="58"/>
      <c r="C862" s="58"/>
    </row>
    <row r="863" spans="2:3" x14ac:dyDescent="0.25">
      <c r="B863" s="58"/>
      <c r="C863" s="58"/>
    </row>
    <row r="864" spans="2:3" x14ac:dyDescent="0.25">
      <c r="B864" s="58"/>
      <c r="C864" s="58"/>
    </row>
    <row r="865" spans="2:3" x14ac:dyDescent="0.25">
      <c r="B865" s="58"/>
      <c r="C865" s="58"/>
    </row>
    <row r="866" spans="2:3" x14ac:dyDescent="0.25">
      <c r="B866" s="58"/>
      <c r="C866" s="58"/>
    </row>
    <row r="867" spans="2:3" x14ac:dyDescent="0.25">
      <c r="B867" s="58"/>
      <c r="C867" s="58"/>
    </row>
    <row r="868" spans="2:3" x14ac:dyDescent="0.25">
      <c r="B868" s="58"/>
      <c r="C868" s="58"/>
    </row>
    <row r="869" spans="2:3" x14ac:dyDescent="0.25">
      <c r="B869" s="58"/>
      <c r="C869" s="58"/>
    </row>
    <row r="870" spans="2:3" x14ac:dyDescent="0.25">
      <c r="B870" s="58"/>
      <c r="C870" s="58"/>
    </row>
    <row r="871" spans="2:3" x14ac:dyDescent="0.25">
      <c r="B871" s="58"/>
      <c r="C871" s="58"/>
    </row>
    <row r="872" spans="2:3" x14ac:dyDescent="0.25">
      <c r="B872" s="58"/>
      <c r="C872" s="58"/>
    </row>
    <row r="873" spans="2:3" x14ac:dyDescent="0.25">
      <c r="B873" s="58"/>
      <c r="C873" s="58"/>
    </row>
    <row r="874" spans="2:3" x14ac:dyDescent="0.25">
      <c r="B874" s="58"/>
      <c r="C874" s="58"/>
    </row>
    <row r="875" spans="2:3" x14ac:dyDescent="0.25">
      <c r="B875" s="58"/>
      <c r="C875" s="58"/>
    </row>
    <row r="876" spans="2:3" x14ac:dyDescent="0.25">
      <c r="B876" s="58"/>
      <c r="C876" s="58"/>
    </row>
    <row r="877" spans="2:3" x14ac:dyDescent="0.25">
      <c r="B877" s="58"/>
      <c r="C877" s="58"/>
    </row>
    <row r="878" spans="2:3" x14ac:dyDescent="0.25">
      <c r="B878" s="58"/>
      <c r="C878" s="58"/>
    </row>
    <row r="879" spans="2:3" x14ac:dyDescent="0.25">
      <c r="B879" s="58"/>
      <c r="C879" s="58"/>
    </row>
    <row r="880" spans="2:3" x14ac:dyDescent="0.25">
      <c r="B880" s="58"/>
      <c r="C880" s="58"/>
    </row>
    <row r="881" spans="2:3" x14ac:dyDescent="0.25">
      <c r="B881" s="58"/>
      <c r="C881" s="58"/>
    </row>
    <row r="882" spans="2:3" x14ac:dyDescent="0.25">
      <c r="B882" s="58"/>
      <c r="C882" s="58"/>
    </row>
    <row r="883" spans="2:3" x14ac:dyDescent="0.25">
      <c r="B883" s="58"/>
      <c r="C883" s="58"/>
    </row>
    <row r="884" spans="2:3" x14ac:dyDescent="0.25">
      <c r="B884" s="58"/>
      <c r="C884" s="58"/>
    </row>
    <row r="885" spans="2:3" x14ac:dyDescent="0.25">
      <c r="B885" s="58"/>
      <c r="C885" s="58"/>
    </row>
    <row r="886" spans="2:3" x14ac:dyDescent="0.25">
      <c r="B886" s="58"/>
      <c r="C886" s="58"/>
    </row>
    <row r="887" spans="2:3" x14ac:dyDescent="0.25">
      <c r="B887" s="58"/>
      <c r="C887" s="58"/>
    </row>
    <row r="888" spans="2:3" x14ac:dyDescent="0.25">
      <c r="B888" s="58"/>
      <c r="C888" s="58"/>
    </row>
    <row r="889" spans="2:3" x14ac:dyDescent="0.25">
      <c r="B889" s="58"/>
      <c r="C889" s="58"/>
    </row>
    <row r="890" spans="2:3" x14ac:dyDescent="0.25">
      <c r="B890" s="58"/>
      <c r="C890" s="58"/>
    </row>
    <row r="891" spans="2:3" x14ac:dyDescent="0.25">
      <c r="B891" s="58"/>
      <c r="C891" s="58"/>
    </row>
    <row r="892" spans="2:3" x14ac:dyDescent="0.25">
      <c r="B892" s="58"/>
      <c r="C892" s="58"/>
    </row>
    <row r="893" spans="2:3" x14ac:dyDescent="0.25">
      <c r="B893" s="58"/>
      <c r="C893" s="58"/>
    </row>
    <row r="894" spans="2:3" x14ac:dyDescent="0.25">
      <c r="B894" s="58"/>
      <c r="C894" s="58"/>
    </row>
    <row r="895" spans="2:3" x14ac:dyDescent="0.25">
      <c r="B895" s="58"/>
      <c r="C895" s="58"/>
    </row>
    <row r="896" spans="2:3" x14ac:dyDescent="0.25">
      <c r="B896" s="58"/>
      <c r="C896" s="58"/>
    </row>
    <row r="897" spans="2:3" x14ac:dyDescent="0.25">
      <c r="B897" s="58"/>
      <c r="C897" s="58"/>
    </row>
    <row r="898" spans="2:3" x14ac:dyDescent="0.25">
      <c r="B898" s="58"/>
      <c r="C898" s="58"/>
    </row>
    <row r="899" spans="2:3" x14ac:dyDescent="0.25">
      <c r="B899" s="58"/>
      <c r="C899" s="58"/>
    </row>
    <row r="900" spans="2:3" x14ac:dyDescent="0.25">
      <c r="B900" s="58"/>
      <c r="C900" s="58"/>
    </row>
    <row r="901" spans="2:3" x14ac:dyDescent="0.25">
      <c r="B901" s="58"/>
      <c r="C901" s="58"/>
    </row>
    <row r="902" spans="2:3" x14ac:dyDescent="0.25">
      <c r="B902" s="58"/>
      <c r="C902" s="58"/>
    </row>
    <row r="903" spans="2:3" x14ac:dyDescent="0.25">
      <c r="B903" s="58"/>
      <c r="C903" s="58"/>
    </row>
    <row r="904" spans="2:3" x14ac:dyDescent="0.25">
      <c r="B904" s="58"/>
      <c r="C904" s="58"/>
    </row>
    <row r="905" spans="2:3" x14ac:dyDescent="0.25">
      <c r="B905" s="58"/>
      <c r="C905" s="58"/>
    </row>
    <row r="906" spans="2:3" x14ac:dyDescent="0.25">
      <c r="B906" s="58"/>
      <c r="C906" s="58"/>
    </row>
    <row r="907" spans="2:3" x14ac:dyDescent="0.25">
      <c r="B907" s="58"/>
      <c r="C907" s="58"/>
    </row>
    <row r="908" spans="2:3" x14ac:dyDescent="0.25">
      <c r="B908" s="58"/>
      <c r="C908" s="58"/>
    </row>
    <row r="909" spans="2:3" x14ac:dyDescent="0.25">
      <c r="B909" s="58"/>
      <c r="C909" s="58"/>
    </row>
    <row r="910" spans="2:3" x14ac:dyDescent="0.25">
      <c r="B910" s="58"/>
      <c r="C910" s="58"/>
    </row>
    <row r="911" spans="2:3" x14ac:dyDescent="0.25">
      <c r="B911" s="58"/>
      <c r="C911" s="58"/>
    </row>
    <row r="912" spans="2:3" x14ac:dyDescent="0.25">
      <c r="B912" s="58"/>
      <c r="C912" s="58"/>
    </row>
    <row r="913" spans="2:3" x14ac:dyDescent="0.25">
      <c r="B913" s="58"/>
      <c r="C913" s="58"/>
    </row>
    <row r="914" spans="2:3" x14ac:dyDescent="0.25">
      <c r="B914" s="58"/>
      <c r="C914" s="58"/>
    </row>
    <row r="915" spans="2:3" x14ac:dyDescent="0.25">
      <c r="B915" s="58"/>
      <c r="C915" s="58"/>
    </row>
    <row r="916" spans="2:3" x14ac:dyDescent="0.25">
      <c r="B916" s="58"/>
      <c r="C916" s="58"/>
    </row>
    <row r="917" spans="2:3" x14ac:dyDescent="0.25">
      <c r="B917" s="58"/>
      <c r="C917" s="58"/>
    </row>
    <row r="918" spans="2:3" x14ac:dyDescent="0.25">
      <c r="B918" s="58"/>
      <c r="C918" s="58"/>
    </row>
    <row r="919" spans="2:3" x14ac:dyDescent="0.25">
      <c r="B919" s="58"/>
      <c r="C919" s="58"/>
    </row>
    <row r="920" spans="2:3" x14ac:dyDescent="0.25">
      <c r="B920" s="58"/>
      <c r="C920" s="58"/>
    </row>
    <row r="921" spans="2:3" x14ac:dyDescent="0.25">
      <c r="B921" s="58"/>
      <c r="C921" s="58"/>
    </row>
    <row r="922" spans="2:3" x14ac:dyDescent="0.25">
      <c r="B922" s="58"/>
      <c r="C922" s="58"/>
    </row>
    <row r="923" spans="2:3" x14ac:dyDescent="0.25">
      <c r="B923" s="58"/>
      <c r="C923" s="58"/>
    </row>
    <row r="924" spans="2:3" x14ac:dyDescent="0.25">
      <c r="B924" s="58"/>
      <c r="C924" s="58"/>
    </row>
    <row r="925" spans="2:3" x14ac:dyDescent="0.25">
      <c r="B925" s="58"/>
      <c r="C925" s="58"/>
    </row>
    <row r="926" spans="2:3" x14ac:dyDescent="0.25">
      <c r="B926" s="58"/>
      <c r="C926" s="58"/>
    </row>
    <row r="927" spans="2:3" x14ac:dyDescent="0.25">
      <c r="B927" s="58"/>
      <c r="C927" s="58"/>
    </row>
    <row r="928" spans="2:3" x14ac:dyDescent="0.25">
      <c r="B928" s="58"/>
      <c r="C928" s="58"/>
    </row>
    <row r="929" spans="2:3" x14ac:dyDescent="0.25">
      <c r="B929" s="58"/>
      <c r="C929" s="58"/>
    </row>
    <row r="930" spans="2:3" x14ac:dyDescent="0.25">
      <c r="B930" s="58"/>
      <c r="C930" s="58"/>
    </row>
    <row r="931" spans="2:3" x14ac:dyDescent="0.25">
      <c r="B931" s="58"/>
      <c r="C931" s="58"/>
    </row>
    <row r="932" spans="2:3" x14ac:dyDescent="0.25">
      <c r="B932" s="58"/>
      <c r="C932" s="58"/>
    </row>
    <row r="933" spans="2:3" x14ac:dyDescent="0.25">
      <c r="B933" s="58"/>
      <c r="C933" s="58"/>
    </row>
    <row r="934" spans="2:3" x14ac:dyDescent="0.25">
      <c r="B934" s="58"/>
      <c r="C934" s="58"/>
    </row>
    <row r="935" spans="2:3" x14ac:dyDescent="0.25">
      <c r="B935" s="58"/>
      <c r="C935" s="58"/>
    </row>
    <row r="936" spans="2:3" x14ac:dyDescent="0.25">
      <c r="B936" s="58"/>
      <c r="C936" s="58"/>
    </row>
    <row r="937" spans="2:3" x14ac:dyDescent="0.25">
      <c r="B937" s="58"/>
      <c r="C937" s="58"/>
    </row>
    <row r="938" spans="2:3" x14ac:dyDescent="0.25">
      <c r="B938" s="58"/>
      <c r="C938" s="58"/>
    </row>
    <row r="939" spans="2:3" x14ac:dyDescent="0.25">
      <c r="B939" s="58"/>
      <c r="C939" s="58"/>
    </row>
    <row r="940" spans="2:3" x14ac:dyDescent="0.25">
      <c r="B940" s="58"/>
      <c r="C940" s="58"/>
    </row>
    <row r="941" spans="2:3" x14ac:dyDescent="0.25">
      <c r="B941" s="58"/>
      <c r="C941" s="58"/>
    </row>
    <row r="942" spans="2:3" x14ac:dyDescent="0.25">
      <c r="B942" s="58"/>
      <c r="C942" s="58"/>
    </row>
    <row r="943" spans="2:3" x14ac:dyDescent="0.25">
      <c r="B943" s="58"/>
      <c r="C943" s="58"/>
    </row>
    <row r="944" spans="2:3" x14ac:dyDescent="0.25">
      <c r="B944" s="58"/>
      <c r="C944" s="58"/>
    </row>
    <row r="945" spans="2:3" x14ac:dyDescent="0.25">
      <c r="B945" s="58"/>
      <c r="C945" s="58"/>
    </row>
    <row r="946" spans="2:3" x14ac:dyDescent="0.25">
      <c r="B946" s="58"/>
      <c r="C946" s="58"/>
    </row>
    <row r="947" spans="2:3" x14ac:dyDescent="0.25">
      <c r="B947" s="58"/>
      <c r="C947" s="58"/>
    </row>
    <row r="948" spans="2:3" x14ac:dyDescent="0.25">
      <c r="B948" s="58"/>
      <c r="C948" s="58"/>
    </row>
    <row r="949" spans="2:3" x14ac:dyDescent="0.25">
      <c r="B949" s="58"/>
      <c r="C949" s="58"/>
    </row>
    <row r="950" spans="2:3" x14ac:dyDescent="0.25">
      <c r="B950" s="58"/>
      <c r="C950" s="58"/>
    </row>
    <row r="951" spans="2:3" x14ac:dyDescent="0.25">
      <c r="B951" s="58"/>
      <c r="C951" s="58"/>
    </row>
    <row r="952" spans="2:3" x14ac:dyDescent="0.25">
      <c r="B952" s="58"/>
      <c r="C952" s="58"/>
    </row>
    <row r="953" spans="2:3" x14ac:dyDescent="0.25">
      <c r="B953" s="58"/>
      <c r="C953" s="58"/>
    </row>
    <row r="954" spans="2:3" x14ac:dyDescent="0.25">
      <c r="B954" s="58"/>
      <c r="C954" s="58"/>
    </row>
    <row r="955" spans="2:3" x14ac:dyDescent="0.25">
      <c r="B955" s="58"/>
      <c r="C955" s="58"/>
    </row>
    <row r="956" spans="2:3" x14ac:dyDescent="0.25">
      <c r="B956" s="58"/>
      <c r="C956" s="58"/>
    </row>
    <row r="957" spans="2:3" x14ac:dyDescent="0.25">
      <c r="B957" s="58"/>
      <c r="C957" s="58"/>
    </row>
    <row r="958" spans="2:3" x14ac:dyDescent="0.25">
      <c r="B958" s="58"/>
      <c r="C958" s="58"/>
    </row>
    <row r="959" spans="2:3" x14ac:dyDescent="0.25">
      <c r="B959" s="58"/>
      <c r="C959" s="58"/>
    </row>
    <row r="960" spans="2:3" x14ac:dyDescent="0.25">
      <c r="B960" s="58"/>
      <c r="C960" s="58"/>
    </row>
    <row r="961" spans="2:3" x14ac:dyDescent="0.25">
      <c r="B961" s="58"/>
      <c r="C961" s="58"/>
    </row>
    <row r="962" spans="2:3" x14ac:dyDescent="0.25">
      <c r="B962" s="58"/>
      <c r="C962" s="58"/>
    </row>
    <row r="963" spans="2:3" x14ac:dyDescent="0.25">
      <c r="B963" s="58"/>
      <c r="C963" s="58"/>
    </row>
    <row r="964" spans="2:3" x14ac:dyDescent="0.25">
      <c r="B964" s="58"/>
      <c r="C964" s="58"/>
    </row>
    <row r="965" spans="2:3" x14ac:dyDescent="0.25">
      <c r="B965" s="58"/>
      <c r="C965" s="58"/>
    </row>
    <row r="966" spans="2:3" x14ac:dyDescent="0.25">
      <c r="B966" s="58"/>
      <c r="C966" s="58"/>
    </row>
    <row r="967" spans="2:3" x14ac:dyDescent="0.25">
      <c r="B967" s="58"/>
      <c r="C967" s="58"/>
    </row>
    <row r="968" spans="2:3" x14ac:dyDescent="0.25">
      <c r="B968" s="58"/>
      <c r="C968" s="58"/>
    </row>
    <row r="969" spans="2:3" x14ac:dyDescent="0.25">
      <c r="B969" s="58"/>
      <c r="C969" s="58"/>
    </row>
    <row r="970" spans="2:3" x14ac:dyDescent="0.25">
      <c r="B970" s="58"/>
      <c r="C970" s="58"/>
    </row>
    <row r="971" spans="2:3" x14ac:dyDescent="0.25">
      <c r="B971" s="58"/>
      <c r="C971" s="58"/>
    </row>
    <row r="972" spans="2:3" x14ac:dyDescent="0.25">
      <c r="B972" s="58"/>
      <c r="C972" s="58"/>
    </row>
    <row r="973" spans="2:3" x14ac:dyDescent="0.25">
      <c r="B973" s="58"/>
      <c r="C973" s="58"/>
    </row>
    <row r="974" spans="2:3" x14ac:dyDescent="0.25">
      <c r="B974" s="58"/>
      <c r="C974" s="58"/>
    </row>
    <row r="975" spans="2:3" x14ac:dyDescent="0.25">
      <c r="B975" s="58"/>
      <c r="C975" s="58"/>
    </row>
    <row r="976" spans="2:3" x14ac:dyDescent="0.25">
      <c r="B976" s="58"/>
      <c r="C976" s="58"/>
    </row>
    <row r="977" spans="2:3" x14ac:dyDescent="0.25">
      <c r="B977" s="58"/>
      <c r="C977" s="58"/>
    </row>
    <row r="978" spans="2:3" x14ac:dyDescent="0.25">
      <c r="B978" s="58"/>
      <c r="C978" s="58"/>
    </row>
    <row r="979" spans="2:3" x14ac:dyDescent="0.25">
      <c r="B979" s="58"/>
      <c r="C979" s="58"/>
    </row>
    <row r="980" spans="2:3" x14ac:dyDescent="0.25">
      <c r="B980" s="58"/>
      <c r="C980" s="58"/>
    </row>
    <row r="981" spans="2:3" x14ac:dyDescent="0.25">
      <c r="B981" s="58"/>
      <c r="C981" s="58"/>
    </row>
    <row r="982" spans="2:3" x14ac:dyDescent="0.25">
      <c r="B982" s="58"/>
      <c r="C982" s="58"/>
    </row>
    <row r="983" spans="2:3" x14ac:dyDescent="0.25">
      <c r="B983" s="58"/>
      <c r="C983" s="58"/>
    </row>
    <row r="984" spans="2:3" x14ac:dyDescent="0.25">
      <c r="B984" s="58"/>
      <c r="C984" s="58"/>
    </row>
    <row r="985" spans="2:3" x14ac:dyDescent="0.25">
      <c r="B985" s="58"/>
      <c r="C985" s="58"/>
    </row>
    <row r="986" spans="2:3" x14ac:dyDescent="0.25">
      <c r="B986" s="58"/>
      <c r="C986" s="58"/>
    </row>
    <row r="987" spans="2:3" x14ac:dyDescent="0.25">
      <c r="B987" s="58"/>
      <c r="C987" s="58"/>
    </row>
    <row r="988" spans="2:3" x14ac:dyDescent="0.25">
      <c r="B988" s="58"/>
      <c r="C988" s="58"/>
    </row>
    <row r="989" spans="2:3" x14ac:dyDescent="0.25">
      <c r="B989" s="58"/>
      <c r="C989" s="58"/>
    </row>
    <row r="990" spans="2:3" x14ac:dyDescent="0.25">
      <c r="B990" s="58"/>
      <c r="C990" s="58"/>
    </row>
    <row r="991" spans="2:3" x14ac:dyDescent="0.25">
      <c r="B991" s="58"/>
      <c r="C991" s="58"/>
    </row>
    <row r="992" spans="2:3" x14ac:dyDescent="0.25">
      <c r="B992" s="58"/>
      <c r="C992" s="58"/>
    </row>
    <row r="993" spans="2:3" x14ac:dyDescent="0.25">
      <c r="B993" s="58"/>
      <c r="C993" s="58"/>
    </row>
    <row r="994" spans="2:3" x14ac:dyDescent="0.25">
      <c r="B994" s="58"/>
      <c r="C994" s="58"/>
    </row>
    <row r="995" spans="2:3" x14ac:dyDescent="0.25">
      <c r="B995" s="58"/>
      <c r="C995" s="58"/>
    </row>
    <row r="996" spans="2:3" x14ac:dyDescent="0.25">
      <c r="B996" s="58"/>
      <c r="C996" s="58"/>
    </row>
    <row r="997" spans="2:3" x14ac:dyDescent="0.25">
      <c r="B997" s="58"/>
      <c r="C997" s="58"/>
    </row>
    <row r="998" spans="2:3" x14ac:dyDescent="0.25">
      <c r="B998" s="58"/>
      <c r="C998" s="58"/>
    </row>
    <row r="999" spans="2:3" x14ac:dyDescent="0.25">
      <c r="B999" s="58"/>
      <c r="C999" s="58"/>
    </row>
    <row r="1000" spans="2:3" x14ac:dyDescent="0.25">
      <c r="B1000" s="58"/>
      <c r="C1000" s="58"/>
    </row>
  </sheetData>
  <mergeCells count="5">
    <mergeCell ref="L1:M1"/>
    <mergeCell ref="L3:M4"/>
    <mergeCell ref="O3:O4"/>
    <mergeCell ref="L7:M8"/>
    <mergeCell ref="O7:O8"/>
  </mergeCells>
  <conditionalFormatting sqref="I2:I196">
    <cfRule type="containsText" dxfId="168" priority="9" operator="containsText" text="NON">
      <formula>NOT(ISERROR(SEARCH("NON",I2)))</formula>
    </cfRule>
    <cfRule type="containsText" dxfId="167" priority="10" operator="containsText" text="OUI">
      <formula>NOT(ISERROR(SEARCH("OUI",I2)))</formula>
    </cfRule>
  </conditionalFormatting>
  <conditionalFormatting sqref="G3:G196">
    <cfRule type="containsText" dxfId="166" priority="5" operator="containsText" text="1">
      <formula>NOT(ISERROR(SEARCH("1",G3)))</formula>
    </cfRule>
  </conditionalFormatting>
  <conditionalFormatting sqref="K197:K1048576">
    <cfRule type="expression" dxfId="165" priority="11">
      <formula>AND($E197=4)</formula>
    </cfRule>
  </conditionalFormatting>
  <conditionalFormatting sqref="C2 B3:C196">
    <cfRule type="duplicateValues" dxfId="164" priority="12"/>
  </conditionalFormatting>
  <conditionalFormatting sqref="J3:J196 C3:G196">
    <cfRule type="expression" dxfId="163" priority="7">
      <formula>AND($J3=0)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T1000"/>
  <sheetViews>
    <sheetView zoomScaleNormal="100" workbookViewId="0"/>
  </sheetViews>
  <sheetFormatPr baseColWidth="10" defaultColWidth="11.42578125" defaultRowHeight="15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26" t="s">
        <v>24</v>
      </c>
      <c r="C2" s="2" t="s">
        <v>25</v>
      </c>
      <c r="D2" s="2" t="s">
        <v>26</v>
      </c>
      <c r="E2" s="2" t="s">
        <v>1084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x14ac:dyDescent="0.25">
      <c r="B3" s="31" t="s">
        <v>1779</v>
      </c>
      <c r="C3" s="3" t="s">
        <v>1780</v>
      </c>
      <c r="D3" s="49">
        <v>1</v>
      </c>
      <c r="E3" s="13" t="s">
        <v>39</v>
      </c>
      <c r="F3" s="28" t="s">
        <v>1089</v>
      </c>
      <c r="G3" s="1"/>
      <c r="H3" s="7"/>
      <c r="I3" s="1" t="str">
        <f>IF(NOT(Tableau11757918[[#This Row],[Qu.]]&gt;=1),"OUI","NON")</f>
        <v>NON</v>
      </c>
      <c r="J3" s="11">
        <f>SUM(1&gt;Tableau11757918[[#This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x14ac:dyDescent="0.25">
      <c r="B4" s="31" t="s">
        <v>1781</v>
      </c>
      <c r="C4" s="3" t="s">
        <v>1782</v>
      </c>
      <c r="D4" s="49">
        <v>1</v>
      </c>
      <c r="E4" s="13" t="s">
        <v>50</v>
      </c>
      <c r="F4" s="28" t="s">
        <v>1111</v>
      </c>
      <c r="G4" s="1"/>
      <c r="H4" s="7"/>
      <c r="I4" s="1" t="str">
        <f>IF(NOT(Tableau11757918[[#This Row],[Qu.]]&gt;=1),"OUI","NON")</f>
        <v>NON</v>
      </c>
      <c r="J4" s="11">
        <f>SUM(1&gt;Tableau11757918[[#This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4.25" customHeight="1" x14ac:dyDescent="0.25">
      <c r="B5" s="34" t="s">
        <v>1783</v>
      </c>
      <c r="C5" s="12" t="s">
        <v>1784</v>
      </c>
      <c r="D5" s="49">
        <v>1</v>
      </c>
      <c r="E5" s="13" t="s">
        <v>32</v>
      </c>
      <c r="F5" s="29" t="s">
        <v>1089</v>
      </c>
      <c r="G5" s="1"/>
      <c r="H5" s="7"/>
      <c r="I5" s="1" t="str">
        <f>IF(NOT(Tableau11757918[[#This Row],[Qu.]]&gt;=1),"OUI","NON")</f>
        <v>NON</v>
      </c>
      <c r="J5" s="11">
        <f>SUM(1&gt;Tableau11757918[[#This Row],[Qu.]])</f>
        <v>0</v>
      </c>
      <c r="K5" s="46"/>
      <c r="L5" s="61" t="str">
        <f>COUNTIF(D3:D281,"&gt;0")&amp;"/"</f>
        <v>267/</v>
      </c>
      <c r="M5" s="62">
        <f>COUNTA(C3:C281)</f>
        <v>279</v>
      </c>
      <c r="N5" s="55"/>
      <c r="O5" s="63">
        <f>COUNTIF(D3:D281,"&gt;0")/COUNTA(C3:C281)</f>
        <v>0.956989247311828</v>
      </c>
      <c r="P5" s="55"/>
      <c r="Q5" s="55"/>
      <c r="R5" s="55"/>
      <c r="S5" s="16"/>
      <c r="T5" s="17"/>
    </row>
    <row r="6" spans="2:20" x14ac:dyDescent="0.25">
      <c r="B6" s="34" t="s">
        <v>1785</v>
      </c>
      <c r="C6" s="12" t="s">
        <v>1786</v>
      </c>
      <c r="D6" s="49">
        <v>1</v>
      </c>
      <c r="E6" s="13" t="s">
        <v>50</v>
      </c>
      <c r="F6" s="29" t="s">
        <v>1113</v>
      </c>
      <c r="G6" s="1"/>
      <c r="H6" s="7"/>
      <c r="I6" s="1" t="str">
        <f>IF(NOT(Tableau11757918[[#This Row],[Qu.]]&gt;=1),"OUI","NON")</f>
        <v>NON</v>
      </c>
      <c r="J6" s="11">
        <f>SUM(1&gt;Tableau11757918[[#This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x14ac:dyDescent="0.25">
      <c r="B7" s="31" t="s">
        <v>1787</v>
      </c>
      <c r="C7" s="3" t="s">
        <v>1788</v>
      </c>
      <c r="D7" s="49">
        <v>1</v>
      </c>
      <c r="E7" s="13" t="s">
        <v>50</v>
      </c>
      <c r="F7" s="28" t="s">
        <v>1089</v>
      </c>
      <c r="G7" s="1"/>
      <c r="H7" s="7"/>
      <c r="I7" s="1" t="str">
        <f>IF(NOT(Tableau11757918[[#This Row],[Qu.]]&gt;=1),"OUI","NON")</f>
        <v>NON</v>
      </c>
      <c r="J7" s="11">
        <f>SUM(1&gt;Tableau11757918[[#This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x14ac:dyDescent="0.25">
      <c r="B8" s="31" t="s">
        <v>1789</v>
      </c>
      <c r="C8" s="3" t="s">
        <v>1790</v>
      </c>
      <c r="D8" s="49">
        <v>1</v>
      </c>
      <c r="E8" s="13" t="s">
        <v>32</v>
      </c>
      <c r="F8" s="28" t="s">
        <v>1089</v>
      </c>
      <c r="G8" s="1"/>
      <c r="H8" s="7"/>
      <c r="I8" s="1" t="str">
        <f>IF(NOT(Tableau11757918[[#This Row],[Qu.]]&gt;=1),"OUI","NON")</f>
        <v>NON</v>
      </c>
      <c r="J8" s="11">
        <f>SUM(1&gt;Tableau11757918[[#This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.75" customHeight="1" x14ac:dyDescent="0.25">
      <c r="B9" s="31" t="s">
        <v>1791</v>
      </c>
      <c r="C9" s="3" t="s">
        <v>1792</v>
      </c>
      <c r="D9" s="49">
        <v>1</v>
      </c>
      <c r="E9" s="13" t="s">
        <v>32</v>
      </c>
      <c r="F9" s="28" t="s">
        <v>1111</v>
      </c>
      <c r="G9" s="1"/>
      <c r="H9" s="7"/>
      <c r="I9" s="1" t="str">
        <f>IF(NOT(Tableau11757918[[#This Row],[Qu.]]&gt;=1),"OUI","NON")</f>
        <v>NON</v>
      </c>
      <c r="J9" s="11">
        <f>SUM(1&gt;Tableau11757918[[#This Row],[Qu.]])</f>
        <v>0</v>
      </c>
      <c r="K9" s="46"/>
      <c r="L9" s="64" t="str">
        <f>COUNTIF(G3:G281,"&gt;0")&amp;"/"</f>
        <v>0/</v>
      </c>
      <c r="M9" s="65">
        <f>COUNTA(C3:C281)</f>
        <v>279</v>
      </c>
      <c r="N9" s="55"/>
      <c r="O9" s="66">
        <f>COUNTIF(G3:G281,"&gt;0")/COUNTA(C3:C281)</f>
        <v>0</v>
      </c>
      <c r="P9" s="55"/>
      <c r="Q9" s="55"/>
      <c r="R9" s="55"/>
      <c r="S9" s="55"/>
      <c r="T9" s="55"/>
    </row>
    <row r="10" spans="2:20" x14ac:dyDescent="0.25">
      <c r="B10" s="53" t="s">
        <v>1793</v>
      </c>
      <c r="C10" s="48" t="s">
        <v>1794</v>
      </c>
      <c r="D10" s="49">
        <v>1</v>
      </c>
      <c r="E10" s="13" t="s">
        <v>36</v>
      </c>
      <c r="F10" s="29" t="s">
        <v>1111</v>
      </c>
      <c r="G10" s="1"/>
      <c r="H10" s="7"/>
      <c r="I10" s="1" t="str">
        <f>IF(NOT(Tableau11757918[[#This Row],[Qu.]]&gt;=1),"OUI","NON")</f>
        <v>NON</v>
      </c>
      <c r="J10" s="11">
        <f>SUM(1&gt;Tableau11757918[[#This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x14ac:dyDescent="0.25">
      <c r="B11" s="34" t="s">
        <v>1795</v>
      </c>
      <c r="C11" s="12" t="s">
        <v>1796</v>
      </c>
      <c r="D11" s="49">
        <v>1</v>
      </c>
      <c r="E11" s="13" t="s">
        <v>32</v>
      </c>
      <c r="F11" s="29" t="s">
        <v>1111</v>
      </c>
      <c r="G11" s="1"/>
      <c r="H11" s="7"/>
      <c r="I11" s="1" t="str">
        <f>IF(NOT(Tableau11757918[[#This Row],[Qu.]]&gt;=1),"OUI","NON")</f>
        <v>NON</v>
      </c>
      <c r="J11" s="11">
        <f>SUM(1&gt;Tableau11757918[[#This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x14ac:dyDescent="0.25">
      <c r="B12" s="31" t="s">
        <v>1797</v>
      </c>
      <c r="C12" s="3" t="s">
        <v>1798</v>
      </c>
      <c r="D12" s="49">
        <v>1</v>
      </c>
      <c r="E12" s="13" t="s">
        <v>36</v>
      </c>
      <c r="F12" s="28" t="s">
        <v>1089</v>
      </c>
      <c r="G12" s="1"/>
      <c r="H12" s="7"/>
      <c r="I12" s="1" t="str">
        <f>IF(NOT(Tableau11757918[[#This Row],[Qu.]]&gt;=1),"OUI","NON")</f>
        <v>NON</v>
      </c>
      <c r="J12" s="11">
        <f>SUM(1&gt;Tableau11757918[[#This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x14ac:dyDescent="0.25">
      <c r="B13" s="34" t="s">
        <v>1799</v>
      </c>
      <c r="C13" s="12" t="s">
        <v>1800</v>
      </c>
      <c r="D13" s="49">
        <v>1</v>
      </c>
      <c r="E13" s="18" t="s">
        <v>32</v>
      </c>
      <c r="F13" s="29" t="s">
        <v>1107</v>
      </c>
      <c r="G13" s="1"/>
      <c r="H13" s="7"/>
      <c r="I13" s="1" t="str">
        <f>IF(NOT(Tableau11757918[[#This Row],[Qu.]]&gt;=1),"OUI","NON")</f>
        <v>NON</v>
      </c>
      <c r="J13" s="11">
        <f>SUM(1&gt;Tableau11757918[[#This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x14ac:dyDescent="0.25">
      <c r="B14" s="34" t="s">
        <v>1801</v>
      </c>
      <c r="C14" s="12" t="s">
        <v>1802</v>
      </c>
      <c r="D14" s="49">
        <v>1</v>
      </c>
      <c r="E14" s="13" t="s">
        <v>32</v>
      </c>
      <c r="F14" s="29" t="s">
        <v>1089</v>
      </c>
      <c r="G14" s="1"/>
      <c r="H14" s="7"/>
      <c r="I14" s="1" t="str">
        <f>IF(NOT(Tableau11757918[[#This Row],[Qu.]]&gt;=1),"OUI","NON")</f>
        <v>NON</v>
      </c>
      <c r="J14" s="11">
        <f>SUM(1&gt;Tableau11757918[[#This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 t="s">
        <v>1803</v>
      </c>
      <c r="C15" s="12" t="s">
        <v>1804</v>
      </c>
      <c r="D15" s="49">
        <v>1</v>
      </c>
      <c r="E15" s="13" t="s">
        <v>32</v>
      </c>
      <c r="F15" s="29" t="s">
        <v>1107</v>
      </c>
      <c r="G15" s="1"/>
      <c r="H15" s="7"/>
      <c r="I15" s="1" t="str">
        <f>IF(NOT(Tableau11757918[[#This Row],[Qu.]]&gt;=1),"OUI","NON")</f>
        <v>NON</v>
      </c>
      <c r="J15" s="11">
        <f>SUM(1&gt;Tableau11757918[[#This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 t="s">
        <v>1805</v>
      </c>
      <c r="C16" s="48" t="s">
        <v>1806</v>
      </c>
      <c r="D16" s="49">
        <v>1</v>
      </c>
      <c r="E16" s="13" t="s">
        <v>39</v>
      </c>
      <c r="F16" s="29" t="s">
        <v>1190</v>
      </c>
      <c r="G16" s="1"/>
      <c r="H16" s="7"/>
      <c r="I16" s="1" t="str">
        <f>IF(NOT(Tableau11757918[[#This Row],[Qu.]]&gt;=1),"OUI","NON")</f>
        <v>NON</v>
      </c>
      <c r="J16" s="11">
        <f>SUM(1&gt;Tableau11757918[[#This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1" x14ac:dyDescent="0.25">
      <c r="B17" s="31" t="s">
        <v>1807</v>
      </c>
      <c r="C17" s="3" t="s">
        <v>1808</v>
      </c>
      <c r="D17" s="49">
        <v>1</v>
      </c>
      <c r="E17" s="13" t="s">
        <v>50</v>
      </c>
      <c r="F17" s="28" t="s">
        <v>1111</v>
      </c>
      <c r="G17" s="1"/>
      <c r="H17" s="7"/>
      <c r="I17" s="1" t="str">
        <f>IF(NOT(Tableau11757918[[#This Row],[Qu.]]&gt;=1),"OUI","NON")</f>
        <v>NON</v>
      </c>
      <c r="J17" s="11">
        <f>SUM(1&gt;Tableau11757918[[#This Row],[Qu.]])</f>
        <v>0</v>
      </c>
      <c r="K17" s="46"/>
    </row>
    <row r="18" spans="2:11" x14ac:dyDescent="0.25">
      <c r="B18" s="53" t="s">
        <v>1809</v>
      </c>
      <c r="C18" s="48" t="s">
        <v>1810</v>
      </c>
      <c r="D18" s="49">
        <v>1</v>
      </c>
      <c r="E18" s="13" t="s">
        <v>50</v>
      </c>
      <c r="F18" s="29" t="s">
        <v>1089</v>
      </c>
      <c r="G18" s="1"/>
      <c r="H18" s="7"/>
      <c r="I18" s="1" t="str">
        <f>IF(NOT(Tableau11757918[[#This Row],[Qu.]]&gt;=1),"OUI","NON")</f>
        <v>NON</v>
      </c>
      <c r="J18" s="11">
        <f>SUM(1&gt;Tableau11757918[[#This Row],[Qu.]])</f>
        <v>0</v>
      </c>
      <c r="K18" s="46"/>
    </row>
    <row r="19" spans="2:11" ht="15" customHeight="1" x14ac:dyDescent="0.25">
      <c r="B19" s="34" t="s">
        <v>1811</v>
      </c>
      <c r="C19" s="12" t="s">
        <v>1812</v>
      </c>
      <c r="D19" s="49">
        <v>1</v>
      </c>
      <c r="E19" s="13" t="s">
        <v>32</v>
      </c>
      <c r="F19" s="29" t="s">
        <v>1089</v>
      </c>
      <c r="G19" s="1"/>
      <c r="H19" s="7"/>
      <c r="I19" s="1" t="str">
        <f>IF(NOT(Tableau11757918[[#This Row],[Qu.]]&gt;=1),"OUI","NON")</f>
        <v>NON</v>
      </c>
      <c r="J19" s="11">
        <f>SUM(1&gt;Tableau11757918[[#This Row],[Qu.]])</f>
        <v>0</v>
      </c>
      <c r="K19" s="46"/>
    </row>
    <row r="20" spans="2:11" ht="15" customHeight="1" x14ac:dyDescent="0.25">
      <c r="B20" s="53" t="s">
        <v>1813</v>
      </c>
      <c r="C20" s="48" t="s">
        <v>1326</v>
      </c>
      <c r="D20" s="49">
        <v>1</v>
      </c>
      <c r="E20" s="13" t="s">
        <v>32</v>
      </c>
      <c r="F20" s="29" t="s">
        <v>1107</v>
      </c>
      <c r="G20" s="1"/>
      <c r="H20" s="7"/>
      <c r="I20" s="1" t="str">
        <f>IF(NOT(Tableau11757918[[#This Row],[Qu.]]&gt;=1),"OUI","NON")</f>
        <v>NON</v>
      </c>
      <c r="J20" s="11">
        <f>SUM(1&gt;Tableau11757918[[#This Row],[Qu.]])</f>
        <v>0</v>
      </c>
      <c r="K20" s="46"/>
    </row>
    <row r="21" spans="2:11" x14ac:dyDescent="0.25">
      <c r="B21" s="34" t="s">
        <v>1814</v>
      </c>
      <c r="C21" s="12" t="s">
        <v>1815</v>
      </c>
      <c r="D21" s="49">
        <v>1</v>
      </c>
      <c r="E21" s="13" t="s">
        <v>32</v>
      </c>
      <c r="F21" s="29" t="s">
        <v>1107</v>
      </c>
      <c r="G21" s="1"/>
      <c r="H21" s="7"/>
      <c r="I21" s="1" t="str">
        <f>IF(NOT(Tableau11757918[[#This Row],[Qu.]]&gt;=1),"OUI","NON")</f>
        <v>NON</v>
      </c>
      <c r="J21" s="11">
        <f>SUM(1&gt;Tableau11757918[[#This Row],[Qu.]])</f>
        <v>0</v>
      </c>
      <c r="K21" s="46"/>
    </row>
    <row r="22" spans="2:11" x14ac:dyDescent="0.25">
      <c r="B22" s="31" t="s">
        <v>1816</v>
      </c>
      <c r="C22" s="3" t="s">
        <v>1817</v>
      </c>
      <c r="D22" s="49">
        <v>1</v>
      </c>
      <c r="E22" s="13" t="s">
        <v>32</v>
      </c>
      <c r="F22" s="28" t="s">
        <v>1107</v>
      </c>
      <c r="G22" s="1"/>
      <c r="H22" s="7"/>
      <c r="I22" s="1" t="str">
        <f>IF(NOT(Tableau11757918[[#This Row],[Qu.]]&gt;=1),"OUI","NON")</f>
        <v>NON</v>
      </c>
      <c r="J22" s="11">
        <f>SUM(1&gt;Tableau11757918[[#This Row],[Qu.]])</f>
        <v>0</v>
      </c>
      <c r="K22" s="46"/>
    </row>
    <row r="23" spans="2:11" ht="15" customHeight="1" x14ac:dyDescent="0.25">
      <c r="B23" s="34" t="s">
        <v>1818</v>
      </c>
      <c r="C23" s="12" t="s">
        <v>1819</v>
      </c>
      <c r="D23" s="49">
        <v>0</v>
      </c>
      <c r="E23" s="13" t="s">
        <v>39</v>
      </c>
      <c r="F23" s="29" t="s">
        <v>1099</v>
      </c>
      <c r="G23" s="1"/>
      <c r="H23" s="7"/>
      <c r="I23" s="1" t="str">
        <f>IF(NOT(Tableau11757918[[#This Row],[Qu.]]&gt;=1),"OUI","NON")</f>
        <v>OUI</v>
      </c>
      <c r="J23" s="11">
        <f>SUM(1&gt;Tableau11757918[[#This Row],[Qu.]])</f>
        <v>1</v>
      </c>
      <c r="K23" s="46"/>
    </row>
    <row r="24" spans="2:11" ht="15" customHeight="1" x14ac:dyDescent="0.25">
      <c r="B24" s="34" t="s">
        <v>1820</v>
      </c>
      <c r="C24" s="12" t="s">
        <v>1821</v>
      </c>
      <c r="D24" s="49">
        <v>1</v>
      </c>
      <c r="E24" s="13" t="s">
        <v>36</v>
      </c>
      <c r="F24" s="29" t="s">
        <v>1089</v>
      </c>
      <c r="G24" s="1"/>
      <c r="H24" s="7"/>
      <c r="I24" s="1" t="str">
        <f>IF(NOT(Tableau11757918[[#This Row],[Qu.]]&gt;=1),"OUI","NON")</f>
        <v>NON</v>
      </c>
      <c r="J24" s="11">
        <f>SUM(1&gt;Tableau11757918[[#This Row],[Qu.]])</f>
        <v>0</v>
      </c>
      <c r="K24" s="46"/>
    </row>
    <row r="25" spans="2:11" x14ac:dyDescent="0.25">
      <c r="B25" s="34" t="s">
        <v>1822</v>
      </c>
      <c r="C25" s="12" t="s">
        <v>1823</v>
      </c>
      <c r="D25" s="49">
        <v>1</v>
      </c>
      <c r="E25" s="13" t="s">
        <v>36</v>
      </c>
      <c r="F25" s="29" t="s">
        <v>1111</v>
      </c>
      <c r="G25" s="1"/>
      <c r="H25" s="7"/>
      <c r="I25" s="1" t="str">
        <f>IF(NOT(Tableau11757918[[#This Row],[Qu.]]&gt;=1),"OUI","NON")</f>
        <v>NON</v>
      </c>
      <c r="J25" s="11">
        <f>SUM(1&gt;Tableau11757918[[#This Row],[Qu.]])</f>
        <v>0</v>
      </c>
      <c r="K25" s="46"/>
    </row>
    <row r="26" spans="2:11" x14ac:dyDescent="0.25">
      <c r="B26" s="34" t="s">
        <v>1824</v>
      </c>
      <c r="C26" s="12" t="s">
        <v>1825</v>
      </c>
      <c r="D26" s="49">
        <v>0</v>
      </c>
      <c r="E26" s="13" t="s">
        <v>50</v>
      </c>
      <c r="F26" s="29" t="s">
        <v>1089</v>
      </c>
      <c r="G26" s="1"/>
      <c r="H26" s="7"/>
      <c r="I26" s="1" t="str">
        <f>IF(NOT(Tableau11757918[[#This Row],[Qu.]]&gt;=1),"OUI","NON")</f>
        <v>OUI</v>
      </c>
      <c r="J26" s="11">
        <f>SUM(1&gt;Tableau11757918[[#This Row],[Qu.]])</f>
        <v>1</v>
      </c>
      <c r="K26" s="46"/>
    </row>
    <row r="27" spans="2:11" x14ac:dyDescent="0.25">
      <c r="B27" s="34" t="s">
        <v>1826</v>
      </c>
      <c r="C27" s="12" t="s">
        <v>1827</v>
      </c>
      <c r="D27" s="49">
        <v>1</v>
      </c>
      <c r="E27" s="13" t="s">
        <v>36</v>
      </c>
      <c r="F27" s="29" t="s">
        <v>1107</v>
      </c>
      <c r="G27" s="1"/>
      <c r="H27" s="7"/>
      <c r="I27" s="1" t="str">
        <f>IF(NOT(Tableau11757918[[#This Row],[Qu.]]&gt;=1),"OUI","NON")</f>
        <v>NON</v>
      </c>
      <c r="J27" s="11">
        <f>SUM(1&gt;Tableau11757918[[#This Row],[Qu.]])</f>
        <v>0</v>
      </c>
      <c r="K27" s="46"/>
    </row>
    <row r="28" spans="2:11" x14ac:dyDescent="0.25">
      <c r="B28" s="53" t="s">
        <v>1828</v>
      </c>
      <c r="C28" s="48" t="s">
        <v>1829</v>
      </c>
      <c r="D28" s="49">
        <v>1</v>
      </c>
      <c r="E28" s="13" t="s">
        <v>32</v>
      </c>
      <c r="F28" s="29" t="s">
        <v>1089</v>
      </c>
      <c r="G28" s="1"/>
      <c r="H28" s="7"/>
      <c r="I28" s="1" t="str">
        <f>IF(NOT(Tableau11757918[[#This Row],[Qu.]]&gt;=1),"OUI","NON")</f>
        <v>NON</v>
      </c>
      <c r="J28" s="11">
        <f>SUM(1&gt;Tableau11757918[[#This Row],[Qu.]])</f>
        <v>0</v>
      </c>
      <c r="K28" s="46"/>
    </row>
    <row r="29" spans="2:11" x14ac:dyDescent="0.25">
      <c r="B29" s="34" t="s">
        <v>1830</v>
      </c>
      <c r="C29" s="12" t="s">
        <v>1831</v>
      </c>
      <c r="D29" s="49">
        <v>1</v>
      </c>
      <c r="E29" s="13" t="s">
        <v>32</v>
      </c>
      <c r="F29" s="29" t="s">
        <v>1089</v>
      </c>
      <c r="G29" s="1"/>
      <c r="H29" s="7"/>
      <c r="I29" s="1" t="str">
        <f>IF(NOT(Tableau11757918[[#This Row],[Qu.]]&gt;=1),"OUI","NON")</f>
        <v>NON</v>
      </c>
      <c r="J29" s="11">
        <f>SUM(1&gt;Tableau11757918[[#This Row],[Qu.]])</f>
        <v>0</v>
      </c>
      <c r="K29" s="46"/>
    </row>
    <row r="30" spans="2:11" x14ac:dyDescent="0.25">
      <c r="B30" s="31" t="s">
        <v>1832</v>
      </c>
      <c r="C30" s="3" t="s">
        <v>1833</v>
      </c>
      <c r="D30" s="49">
        <v>1</v>
      </c>
      <c r="E30" s="13" t="s">
        <v>36</v>
      </c>
      <c r="F30" s="28" t="s">
        <v>1089</v>
      </c>
      <c r="G30" s="1"/>
      <c r="H30" s="7"/>
      <c r="I30" s="1" t="str">
        <f>IF(NOT(Tableau11757918[[#This Row],[Qu.]]&gt;=1),"OUI","NON")</f>
        <v>NON</v>
      </c>
      <c r="J30" s="11">
        <f>SUM(1&gt;Tableau11757918[[#This Row],[Qu.]])</f>
        <v>0</v>
      </c>
      <c r="K30" s="46"/>
    </row>
    <row r="31" spans="2:11" x14ac:dyDescent="0.25">
      <c r="B31" s="34" t="s">
        <v>1834</v>
      </c>
      <c r="C31" s="12" t="s">
        <v>1835</v>
      </c>
      <c r="D31" s="49">
        <v>1</v>
      </c>
      <c r="E31" s="13" t="s">
        <v>32</v>
      </c>
      <c r="F31" s="29" t="s">
        <v>1089</v>
      </c>
      <c r="G31" s="1"/>
      <c r="H31" s="7"/>
      <c r="I31" s="1" t="str">
        <f>IF(NOT(Tableau11757918[[#This Row],[Qu.]]&gt;=1),"OUI","NON")</f>
        <v>NON</v>
      </c>
      <c r="J31" s="11">
        <f>SUM(1&gt;Tableau11757918[[#This Row],[Qu.]])</f>
        <v>0</v>
      </c>
      <c r="K31" s="46"/>
    </row>
    <row r="32" spans="2:11" x14ac:dyDescent="0.25">
      <c r="B32" s="34" t="s">
        <v>1836</v>
      </c>
      <c r="C32" s="12" t="s">
        <v>1837</v>
      </c>
      <c r="D32" s="49">
        <v>1</v>
      </c>
      <c r="E32" s="13" t="s">
        <v>32</v>
      </c>
      <c r="F32" s="29" t="s">
        <v>1089</v>
      </c>
      <c r="G32" s="1"/>
      <c r="H32" s="7"/>
      <c r="I32" s="1" t="str">
        <f>IF(NOT(Tableau11757918[[#This Row],[Qu.]]&gt;=1),"OUI","NON")</f>
        <v>NON</v>
      </c>
      <c r="J32" s="11">
        <f>SUM(1&gt;Tableau11757918[[#This Row],[Qu.]])</f>
        <v>0</v>
      </c>
      <c r="K32" s="46"/>
    </row>
    <row r="33" spans="2:12" x14ac:dyDescent="0.25">
      <c r="B33" s="34" t="s">
        <v>1838</v>
      </c>
      <c r="C33" s="12" t="s">
        <v>1839</v>
      </c>
      <c r="D33" s="49">
        <v>1</v>
      </c>
      <c r="E33" s="13" t="s">
        <v>32</v>
      </c>
      <c r="F33" s="29" t="s">
        <v>1089</v>
      </c>
      <c r="G33" s="1"/>
      <c r="H33" s="7"/>
      <c r="I33" s="1" t="str">
        <f>IF(NOT(Tableau11757918[[#This Row],[Qu.]]&gt;=1),"OUI","NON")</f>
        <v>NON</v>
      </c>
      <c r="J33" s="11">
        <f>SUM(1&gt;Tableau11757918[[#This Row],[Qu.]])</f>
        <v>0</v>
      </c>
      <c r="K33" s="46"/>
      <c r="L33" s="55"/>
    </row>
    <row r="34" spans="2:12" x14ac:dyDescent="0.25">
      <c r="B34" s="31" t="s">
        <v>1840</v>
      </c>
      <c r="C34" s="3" t="s">
        <v>1841</v>
      </c>
      <c r="D34" s="49">
        <v>1</v>
      </c>
      <c r="E34" s="13" t="s">
        <v>32</v>
      </c>
      <c r="F34" s="28" t="s">
        <v>1089</v>
      </c>
      <c r="G34" s="1"/>
      <c r="H34" s="7"/>
      <c r="I34" s="1" t="str">
        <f>IF(NOT(Tableau11757918[[#This Row],[Qu.]]&gt;=1),"OUI","NON")</f>
        <v>NON</v>
      </c>
      <c r="J34" s="11">
        <f>SUM(1&gt;Tableau11757918[[#This Row],[Qu.]])</f>
        <v>0</v>
      </c>
      <c r="K34" s="46"/>
      <c r="L34" s="46"/>
    </row>
    <row r="35" spans="2:12" x14ac:dyDescent="0.25">
      <c r="B35" s="34" t="s">
        <v>1842</v>
      </c>
      <c r="C35" s="12" t="s">
        <v>1843</v>
      </c>
      <c r="D35" s="49">
        <v>1</v>
      </c>
      <c r="E35" s="13" t="s">
        <v>36</v>
      </c>
      <c r="F35" s="29" t="s">
        <v>1107</v>
      </c>
      <c r="G35" s="1"/>
      <c r="H35" s="7"/>
      <c r="I35" s="1" t="str">
        <f>IF(NOT(Tableau11757918[[#This Row],[Qu.]]&gt;=1),"OUI","NON")</f>
        <v>NON</v>
      </c>
      <c r="J35" s="11">
        <f>SUM(1&gt;Tableau11757918[[#This Row],[Qu.]])</f>
        <v>0</v>
      </c>
      <c r="K35" s="46"/>
      <c r="L35" s="55"/>
    </row>
    <row r="36" spans="2:12" x14ac:dyDescent="0.25">
      <c r="B36" s="34" t="s">
        <v>1844</v>
      </c>
      <c r="C36" s="12" t="s">
        <v>1845</v>
      </c>
      <c r="D36" s="49">
        <v>1</v>
      </c>
      <c r="E36" s="18" t="s">
        <v>36</v>
      </c>
      <c r="F36" s="29" t="s">
        <v>1111</v>
      </c>
      <c r="G36" s="1"/>
      <c r="H36" s="7"/>
      <c r="I36" s="1" t="str">
        <f>IF(NOT(Tableau11757918[[#This Row],[Qu.]]&gt;=1),"OUI","NON")</f>
        <v>NON</v>
      </c>
      <c r="J36" s="11">
        <f>SUM(1&gt;Tableau11757918[[#This Row],[Qu.]])</f>
        <v>0</v>
      </c>
      <c r="K36" s="46"/>
      <c r="L36" s="55"/>
    </row>
    <row r="37" spans="2:12" x14ac:dyDescent="0.25">
      <c r="B37" s="34" t="s">
        <v>1846</v>
      </c>
      <c r="C37" s="12" t="s">
        <v>1847</v>
      </c>
      <c r="D37" s="49">
        <v>1</v>
      </c>
      <c r="E37" s="13" t="s">
        <v>36</v>
      </c>
      <c r="F37" s="29" t="s">
        <v>1089</v>
      </c>
      <c r="G37" s="1"/>
      <c r="H37" s="7"/>
      <c r="I37" s="1" t="str">
        <f>IF(NOT(Tableau11757918[[#This Row],[Qu.]]&gt;=1),"OUI","NON")</f>
        <v>NON</v>
      </c>
      <c r="J37" s="11">
        <f>SUM(1&gt;Tableau11757918[[#This Row],[Qu.]])</f>
        <v>0</v>
      </c>
      <c r="K37" s="46"/>
      <c r="L37" s="55"/>
    </row>
    <row r="38" spans="2:12" x14ac:dyDescent="0.25">
      <c r="B38" s="34" t="s">
        <v>1848</v>
      </c>
      <c r="C38" s="12" t="s">
        <v>1849</v>
      </c>
      <c r="D38" s="49">
        <v>1</v>
      </c>
      <c r="E38" s="13" t="s">
        <v>32</v>
      </c>
      <c r="F38" s="29" t="s">
        <v>1089</v>
      </c>
      <c r="G38" s="1"/>
      <c r="H38" s="7"/>
      <c r="I38" s="1" t="str">
        <f>IF(NOT(Tableau11757918[[#This Row],[Qu.]]&gt;=1),"OUI","NON")</f>
        <v>NON</v>
      </c>
      <c r="J38" s="11">
        <f>SUM(1&gt;Tableau11757918[[#This Row],[Qu.]])</f>
        <v>0</v>
      </c>
      <c r="K38" s="46"/>
      <c r="L38" s="55"/>
    </row>
    <row r="39" spans="2:12" x14ac:dyDescent="0.25">
      <c r="B39" s="34" t="s">
        <v>1850</v>
      </c>
      <c r="C39" s="12" t="s">
        <v>1851</v>
      </c>
      <c r="D39" s="49">
        <v>1</v>
      </c>
      <c r="E39" s="13" t="s">
        <v>36</v>
      </c>
      <c r="F39" s="28" t="s">
        <v>1089</v>
      </c>
      <c r="G39" s="1"/>
      <c r="H39" s="7"/>
      <c r="I39" s="1" t="str">
        <f>IF(NOT(Tableau11757918[[#This Row],[Qu.]]&gt;=1),"OUI","NON")</f>
        <v>NON</v>
      </c>
      <c r="J39" s="11">
        <f>SUM(1&gt;Tableau11757918[[#This Row],[Qu.]])</f>
        <v>0</v>
      </c>
      <c r="K39" s="46"/>
      <c r="L39" s="55"/>
    </row>
    <row r="40" spans="2:12" x14ac:dyDescent="0.25">
      <c r="B40" s="34" t="s">
        <v>1852</v>
      </c>
      <c r="C40" s="12" t="s">
        <v>1853</v>
      </c>
      <c r="D40" s="49">
        <v>1</v>
      </c>
      <c r="E40" s="13" t="s">
        <v>36</v>
      </c>
      <c r="F40" s="29" t="s">
        <v>1089</v>
      </c>
      <c r="G40" s="1"/>
      <c r="H40" s="7"/>
      <c r="I40" s="1" t="str">
        <f>IF(NOT(Tableau11757918[[#This Row],[Qu.]]&gt;=1),"OUI","NON")</f>
        <v>NON</v>
      </c>
      <c r="J40" s="11">
        <f>SUM(1&gt;Tableau11757918[[#This Row],[Qu.]])</f>
        <v>0</v>
      </c>
      <c r="K40" s="46"/>
      <c r="L40" s="55"/>
    </row>
    <row r="41" spans="2:12" x14ac:dyDescent="0.25">
      <c r="B41" s="34" t="s">
        <v>1854</v>
      </c>
      <c r="C41" s="12" t="s">
        <v>1855</v>
      </c>
      <c r="D41" s="49">
        <v>1</v>
      </c>
      <c r="E41" s="13" t="s">
        <v>32</v>
      </c>
      <c r="F41" s="29" t="s">
        <v>1089</v>
      </c>
      <c r="G41" s="1"/>
      <c r="H41" s="7"/>
      <c r="I41" s="1" t="str">
        <f>IF(NOT(Tableau11757918[[#This Row],[Qu.]]&gt;=1),"OUI","NON")</f>
        <v>NON</v>
      </c>
      <c r="J41" s="11">
        <f>SUM(1&gt;Tableau11757918[[#This Row],[Qu.]])</f>
        <v>0</v>
      </c>
      <c r="K41" s="46"/>
      <c r="L41" s="55"/>
    </row>
    <row r="42" spans="2:12" x14ac:dyDescent="0.25">
      <c r="B42" s="53" t="s">
        <v>1856</v>
      </c>
      <c r="C42" s="48" t="s">
        <v>1857</v>
      </c>
      <c r="D42" s="49">
        <v>1</v>
      </c>
      <c r="E42" s="13" t="s">
        <v>32</v>
      </c>
      <c r="F42" s="29" t="s">
        <v>1089</v>
      </c>
      <c r="G42" s="1"/>
      <c r="H42" s="7"/>
      <c r="I42" s="1" t="str">
        <f>IF(NOT(Tableau11757918[[#This Row],[Qu.]]&gt;=1),"OUI","NON")</f>
        <v>NON</v>
      </c>
      <c r="J42" s="11">
        <f>SUM(1&gt;Tableau11757918[[#This Row],[Qu.]])</f>
        <v>0</v>
      </c>
      <c r="K42" s="46"/>
      <c r="L42" s="55"/>
    </row>
    <row r="43" spans="2:12" x14ac:dyDescent="0.25">
      <c r="B43" s="34" t="s">
        <v>1858</v>
      </c>
      <c r="C43" s="12" t="s">
        <v>1859</v>
      </c>
      <c r="D43" s="49">
        <v>1</v>
      </c>
      <c r="E43" s="13" t="s">
        <v>36</v>
      </c>
      <c r="F43" s="29" t="s">
        <v>1089</v>
      </c>
      <c r="G43" s="1"/>
      <c r="H43" s="7"/>
      <c r="I43" s="1" t="str">
        <f>IF(NOT(Tableau11757918[[#This Row],[Qu.]]&gt;=1),"OUI","NON")</f>
        <v>NON</v>
      </c>
      <c r="J43" s="11">
        <f>SUM(1&gt;Tableau11757918[[#This Row],[Qu.]])</f>
        <v>0</v>
      </c>
      <c r="K43" s="46"/>
      <c r="L43" s="55"/>
    </row>
    <row r="44" spans="2:12" x14ac:dyDescent="0.25">
      <c r="B44" s="34" t="s">
        <v>1860</v>
      </c>
      <c r="C44" s="12" t="s">
        <v>1861</v>
      </c>
      <c r="D44" s="49">
        <v>1</v>
      </c>
      <c r="E44" s="13" t="s">
        <v>39</v>
      </c>
      <c r="F44" s="29" t="s">
        <v>1111</v>
      </c>
      <c r="G44" s="1"/>
      <c r="H44" s="7"/>
      <c r="I44" s="1" t="str">
        <f>IF(NOT(Tableau11757918[[#This Row],[Qu.]]&gt;=1),"OUI","NON")</f>
        <v>NON</v>
      </c>
      <c r="J44" s="11">
        <f>SUM(1&gt;Tableau11757918[[#This Row],[Qu.]])</f>
        <v>0</v>
      </c>
      <c r="K44" s="46"/>
      <c r="L44" s="55"/>
    </row>
    <row r="45" spans="2:12" x14ac:dyDescent="0.25">
      <c r="B45" s="34" t="s">
        <v>1862</v>
      </c>
      <c r="C45" s="12" t="s">
        <v>1863</v>
      </c>
      <c r="D45" s="49">
        <v>1</v>
      </c>
      <c r="E45" s="13" t="s">
        <v>32</v>
      </c>
      <c r="F45" s="29" t="s">
        <v>1089</v>
      </c>
      <c r="G45" s="1"/>
      <c r="H45" s="7"/>
      <c r="I45" s="1" t="str">
        <f>IF(NOT(Tableau11757918[[#This Row],[Qu.]]&gt;=1),"OUI","NON")</f>
        <v>NON</v>
      </c>
      <c r="J45" s="11">
        <f>SUM(1&gt;Tableau11757918[[#This Row],[Qu.]])</f>
        <v>0</v>
      </c>
      <c r="K45" s="46"/>
      <c r="L45" s="55"/>
    </row>
    <row r="46" spans="2:12" x14ac:dyDescent="0.25">
      <c r="B46" s="34" t="s">
        <v>1864</v>
      </c>
      <c r="C46" s="12" t="s">
        <v>1865</v>
      </c>
      <c r="D46" s="49">
        <v>1</v>
      </c>
      <c r="E46" s="13" t="s">
        <v>32</v>
      </c>
      <c r="F46" s="29" t="s">
        <v>1107</v>
      </c>
      <c r="G46" s="1"/>
      <c r="H46" s="7"/>
      <c r="I46" s="1" t="str">
        <f>IF(NOT(Tableau11757918[[#This Row],[Qu.]]&gt;=1),"OUI","NON")</f>
        <v>NON</v>
      </c>
      <c r="J46" s="11">
        <f>SUM(1&gt;Tableau11757918[[#This Row],[Qu.]])</f>
        <v>0</v>
      </c>
      <c r="K46" s="46"/>
      <c r="L46" s="55"/>
    </row>
    <row r="47" spans="2:12" x14ac:dyDescent="0.25">
      <c r="B47" s="34" t="s">
        <v>1866</v>
      </c>
      <c r="C47" s="12" t="s">
        <v>1867</v>
      </c>
      <c r="D47" s="49">
        <v>1</v>
      </c>
      <c r="E47" s="13" t="s">
        <v>32</v>
      </c>
      <c r="F47" s="29" t="s">
        <v>1111</v>
      </c>
      <c r="G47" s="1"/>
      <c r="H47" s="7"/>
      <c r="I47" s="1" t="str">
        <f>IF(NOT(Tableau11757918[[#This Row],[Qu.]]&gt;=1),"OUI","NON")</f>
        <v>NON</v>
      </c>
      <c r="J47" s="11">
        <f>SUM(1&gt;Tableau11757918[[#This Row],[Qu.]])</f>
        <v>0</v>
      </c>
      <c r="K47" s="46"/>
      <c r="L47" s="55"/>
    </row>
    <row r="48" spans="2:12" x14ac:dyDescent="0.25">
      <c r="B48" s="34" t="s">
        <v>1868</v>
      </c>
      <c r="C48" s="12" t="s">
        <v>1869</v>
      </c>
      <c r="D48" s="49">
        <v>1</v>
      </c>
      <c r="E48" s="18" t="s">
        <v>36</v>
      </c>
      <c r="F48" s="29" t="s">
        <v>1107</v>
      </c>
      <c r="G48" s="1"/>
      <c r="H48" s="7"/>
      <c r="I48" s="1" t="str">
        <f>IF(NOT(Tableau11757918[[#This Row],[Qu.]]&gt;=1),"OUI","NON")</f>
        <v>NON</v>
      </c>
      <c r="J48" s="11">
        <f>SUM(1&gt;Tableau11757918[[#This Row],[Qu.]])</f>
        <v>0</v>
      </c>
      <c r="K48" s="46"/>
      <c r="L48" s="55"/>
    </row>
    <row r="49" spans="2:11" x14ac:dyDescent="0.25">
      <c r="B49" s="34" t="s">
        <v>1870</v>
      </c>
      <c r="C49" s="12" t="s">
        <v>1871</v>
      </c>
      <c r="D49" s="49">
        <v>1</v>
      </c>
      <c r="E49" s="13" t="s">
        <v>32</v>
      </c>
      <c r="F49" s="29" t="s">
        <v>1113</v>
      </c>
      <c r="G49" s="1"/>
      <c r="H49" s="7"/>
      <c r="I49" s="1" t="str">
        <f>IF(NOT(Tableau11757918[[#This Row],[Qu.]]&gt;=1),"OUI","NON")</f>
        <v>NON</v>
      </c>
      <c r="J49" s="11">
        <f>SUM(1&gt;Tableau11757918[[#This Row],[Qu.]])</f>
        <v>0</v>
      </c>
      <c r="K49" s="46"/>
    </row>
    <row r="50" spans="2:11" x14ac:dyDescent="0.25">
      <c r="B50" s="34" t="s">
        <v>1872</v>
      </c>
      <c r="C50" s="12" t="s">
        <v>1873</v>
      </c>
      <c r="D50" s="49">
        <v>1</v>
      </c>
      <c r="E50" s="13" t="s">
        <v>36</v>
      </c>
      <c r="F50" s="29" t="s">
        <v>1089</v>
      </c>
      <c r="G50" s="1"/>
      <c r="H50" s="7"/>
      <c r="I50" s="1" t="str">
        <f>IF(NOT(Tableau11757918[[#This Row],[Qu.]]&gt;=1),"OUI","NON")</f>
        <v>NON</v>
      </c>
      <c r="J50" s="11">
        <f>SUM(1&gt;Tableau11757918[[#This Row],[Qu.]])</f>
        <v>0</v>
      </c>
      <c r="K50" s="46"/>
    </row>
    <row r="51" spans="2:11" x14ac:dyDescent="0.25">
      <c r="B51" s="34" t="s">
        <v>1874</v>
      </c>
      <c r="C51" s="12" t="s">
        <v>1875</v>
      </c>
      <c r="D51" s="49">
        <v>1</v>
      </c>
      <c r="E51" s="13" t="s">
        <v>50</v>
      </c>
      <c r="F51" s="29" t="s">
        <v>1089</v>
      </c>
      <c r="G51" s="1"/>
      <c r="H51" s="7"/>
      <c r="I51" s="1" t="str">
        <f>IF(NOT(Tableau11757918[[#This Row],[Qu.]]&gt;=1),"OUI","NON")</f>
        <v>NON</v>
      </c>
      <c r="J51" s="11">
        <f>SUM(1&gt;Tableau11757918[[#This Row],[Qu.]])</f>
        <v>0</v>
      </c>
      <c r="K51" s="46"/>
    </row>
    <row r="52" spans="2:11" x14ac:dyDescent="0.25">
      <c r="B52" s="34" t="s">
        <v>1876</v>
      </c>
      <c r="C52" s="12" t="s">
        <v>1877</v>
      </c>
      <c r="D52" s="49">
        <v>1</v>
      </c>
      <c r="E52" s="13" t="s">
        <v>32</v>
      </c>
      <c r="F52" s="29" t="s">
        <v>1107</v>
      </c>
      <c r="G52" s="1"/>
      <c r="H52" s="7"/>
      <c r="I52" s="1" t="str">
        <f>IF(NOT(Tableau11757918[[#This Row],[Qu.]]&gt;=1),"OUI","NON")</f>
        <v>NON</v>
      </c>
      <c r="J52" s="11">
        <f>SUM(1&gt;Tableau11757918[[#This Row],[Qu.]])</f>
        <v>0</v>
      </c>
      <c r="K52" s="46"/>
    </row>
    <row r="53" spans="2:11" x14ac:dyDescent="0.25">
      <c r="B53" s="34" t="s">
        <v>1878</v>
      </c>
      <c r="C53" s="12" t="s">
        <v>1879</v>
      </c>
      <c r="D53" s="49">
        <v>1</v>
      </c>
      <c r="E53" s="13" t="s">
        <v>50</v>
      </c>
      <c r="F53" s="29" t="s">
        <v>1111</v>
      </c>
      <c r="G53" s="1"/>
      <c r="H53" s="7"/>
      <c r="I53" s="1" t="str">
        <f>IF(NOT(Tableau11757918[[#This Row],[Qu.]]&gt;=1),"OUI","NON")</f>
        <v>NON</v>
      </c>
      <c r="J53" s="11">
        <f>SUM(1&gt;Tableau11757918[[#This Row],[Qu.]])</f>
        <v>0</v>
      </c>
      <c r="K53" s="46"/>
    </row>
    <row r="54" spans="2:11" x14ac:dyDescent="0.25">
      <c r="B54" s="34" t="s">
        <v>1880</v>
      </c>
      <c r="C54" s="12" t="s">
        <v>1881</v>
      </c>
      <c r="D54" s="49">
        <v>1</v>
      </c>
      <c r="E54" s="13" t="s">
        <v>32</v>
      </c>
      <c r="F54" s="28" t="s">
        <v>1107</v>
      </c>
      <c r="G54" s="1"/>
      <c r="H54" s="7"/>
      <c r="I54" s="1" t="str">
        <f>IF(NOT(Tableau11757918[[#This Row],[Qu.]]&gt;=1),"OUI","NON")</f>
        <v>NON</v>
      </c>
      <c r="J54" s="11">
        <f>SUM(1&gt;Tableau11757918[[#This Row],[Qu.]])</f>
        <v>0</v>
      </c>
      <c r="K54" s="46"/>
    </row>
    <row r="55" spans="2:11" x14ac:dyDescent="0.25">
      <c r="B55" s="34" t="s">
        <v>1882</v>
      </c>
      <c r="C55" s="12" t="s">
        <v>1883</v>
      </c>
      <c r="D55" s="49">
        <v>1</v>
      </c>
      <c r="E55" s="13" t="s">
        <v>32</v>
      </c>
      <c r="F55" s="29" t="s">
        <v>1113</v>
      </c>
      <c r="G55" s="1"/>
      <c r="H55" s="7"/>
      <c r="I55" s="1" t="str">
        <f>IF(NOT(Tableau11757918[[#This Row],[Qu.]]&gt;=1),"OUI","NON")</f>
        <v>NON</v>
      </c>
      <c r="J55" s="11">
        <f>SUM(1&gt;Tableau11757918[[#This Row],[Qu.]])</f>
        <v>0</v>
      </c>
      <c r="K55" s="46"/>
    </row>
    <row r="56" spans="2:11" x14ac:dyDescent="0.25">
      <c r="B56" s="34" t="s">
        <v>1884</v>
      </c>
      <c r="C56" s="12" t="s">
        <v>1885</v>
      </c>
      <c r="D56" s="49">
        <v>1</v>
      </c>
      <c r="E56" s="13" t="s">
        <v>36</v>
      </c>
      <c r="F56" s="28" t="s">
        <v>1107</v>
      </c>
      <c r="G56" s="1"/>
      <c r="H56" s="7"/>
      <c r="I56" s="1" t="str">
        <f>IF(NOT(Tableau11757918[[#This Row],[Qu.]]&gt;=1),"OUI","NON")</f>
        <v>NON</v>
      </c>
      <c r="J56" s="11">
        <f>SUM(1&gt;Tableau11757918[[#This Row],[Qu.]])</f>
        <v>0</v>
      </c>
      <c r="K56" s="46"/>
    </row>
    <row r="57" spans="2:11" x14ac:dyDescent="0.25">
      <c r="B57" s="34" t="s">
        <v>1886</v>
      </c>
      <c r="C57" s="12" t="s">
        <v>1887</v>
      </c>
      <c r="D57" s="49">
        <v>1</v>
      </c>
      <c r="E57" s="1" t="s">
        <v>50</v>
      </c>
      <c r="F57" s="28" t="s">
        <v>1089</v>
      </c>
      <c r="G57" s="1"/>
      <c r="H57" s="7"/>
      <c r="I57" s="1" t="str">
        <f>IF(NOT(Tableau11757918[[#This Row],[Qu.]]&gt;=1),"OUI","NON")</f>
        <v>NON</v>
      </c>
      <c r="J57" s="11">
        <f>SUM(1&gt;Tableau11757918[[#This Row],[Qu.]])</f>
        <v>0</v>
      </c>
      <c r="K57" s="46"/>
    </row>
    <row r="58" spans="2:11" x14ac:dyDescent="0.25">
      <c r="B58" s="34" t="s">
        <v>1888</v>
      </c>
      <c r="C58" s="12" t="s">
        <v>1889</v>
      </c>
      <c r="D58" s="49">
        <v>1</v>
      </c>
      <c r="E58" s="13" t="s">
        <v>32</v>
      </c>
      <c r="F58" s="29" t="s">
        <v>1089</v>
      </c>
      <c r="G58" s="1"/>
      <c r="H58" s="7"/>
      <c r="I58" s="1" t="str">
        <f>IF(NOT(Tableau11757918[[#This Row],[Qu.]]&gt;=1),"OUI","NON")</f>
        <v>NON</v>
      </c>
      <c r="J58" s="11">
        <f>SUM(1&gt;Tableau11757918[[#This Row],[Qu.]])</f>
        <v>0</v>
      </c>
      <c r="K58" s="46"/>
    </row>
    <row r="59" spans="2:11" x14ac:dyDescent="0.25">
      <c r="B59" s="34" t="s">
        <v>1890</v>
      </c>
      <c r="C59" s="12" t="s">
        <v>1891</v>
      </c>
      <c r="D59" s="49">
        <v>1</v>
      </c>
      <c r="E59" s="13" t="s">
        <v>32</v>
      </c>
      <c r="F59" s="29" t="s">
        <v>1107</v>
      </c>
      <c r="G59" s="1"/>
      <c r="H59" s="7"/>
      <c r="I59" s="1" t="str">
        <f>IF(NOT(Tableau11757918[[#This Row],[Qu.]]&gt;=1),"OUI","NON")</f>
        <v>NON</v>
      </c>
      <c r="J59" s="11">
        <f>SUM(1&gt;Tableau11757918[[#This Row],[Qu.]])</f>
        <v>0</v>
      </c>
      <c r="K59" s="46"/>
    </row>
    <row r="60" spans="2:11" x14ac:dyDescent="0.25">
      <c r="B60" s="34" t="s">
        <v>1892</v>
      </c>
      <c r="C60" s="12" t="s">
        <v>1893</v>
      </c>
      <c r="D60" s="49">
        <v>1</v>
      </c>
      <c r="E60" s="13" t="s">
        <v>32</v>
      </c>
      <c r="F60" s="29" t="s">
        <v>1111</v>
      </c>
      <c r="G60" s="1"/>
      <c r="H60" s="7"/>
      <c r="I60" s="1" t="str">
        <f>IF(NOT(Tableau11757918[[#This Row],[Qu.]]&gt;=1),"OUI","NON")</f>
        <v>NON</v>
      </c>
      <c r="J60" s="11">
        <f>SUM(1&gt;Tableau11757918[[#This Row],[Qu.]])</f>
        <v>0</v>
      </c>
      <c r="K60" s="46"/>
    </row>
    <row r="61" spans="2:11" x14ac:dyDescent="0.25">
      <c r="B61" s="34" t="s">
        <v>1894</v>
      </c>
      <c r="C61" s="12" t="s">
        <v>1895</v>
      </c>
      <c r="D61" s="49">
        <v>0</v>
      </c>
      <c r="E61" s="13" t="s">
        <v>39</v>
      </c>
      <c r="F61" s="29" t="s">
        <v>1099</v>
      </c>
      <c r="G61" s="1"/>
      <c r="H61" s="7"/>
      <c r="I61" s="1" t="str">
        <f>IF(NOT(Tableau11757918[[#This Row],[Qu.]]&gt;=1),"OUI","NON")</f>
        <v>OUI</v>
      </c>
      <c r="J61" s="11">
        <f>SUM(1&gt;Tableau11757918[[#This Row],[Qu.]])</f>
        <v>1</v>
      </c>
      <c r="K61" s="46"/>
    </row>
    <row r="62" spans="2:11" x14ac:dyDescent="0.25">
      <c r="B62" s="53" t="s">
        <v>1896</v>
      </c>
      <c r="C62" s="48" t="s">
        <v>1897</v>
      </c>
      <c r="D62" s="49">
        <v>1</v>
      </c>
      <c r="E62" s="13" t="s">
        <v>36</v>
      </c>
      <c r="F62" s="29" t="s">
        <v>1089</v>
      </c>
      <c r="G62" s="1"/>
      <c r="H62" s="7"/>
      <c r="I62" s="1" t="str">
        <f>IF(NOT(Tableau11757918[[#This Row],[Qu.]]&gt;=1),"OUI","NON")</f>
        <v>NON</v>
      </c>
      <c r="J62" s="11">
        <f>SUM(1&gt;Tableau11757918[[#This Row],[Qu.]])</f>
        <v>0</v>
      </c>
      <c r="K62" s="46"/>
    </row>
    <row r="63" spans="2:11" x14ac:dyDescent="0.25">
      <c r="B63" s="34" t="s">
        <v>1898</v>
      </c>
      <c r="C63" s="12" t="s">
        <v>1899</v>
      </c>
      <c r="D63" s="49">
        <v>1</v>
      </c>
      <c r="E63" s="13" t="s">
        <v>36</v>
      </c>
      <c r="F63" s="29" t="s">
        <v>1111</v>
      </c>
      <c r="G63" s="1"/>
      <c r="H63" s="7"/>
      <c r="I63" s="1" t="str">
        <f>IF(NOT(Tableau11757918[[#This Row],[Qu.]]&gt;=1),"OUI","NON")</f>
        <v>NON</v>
      </c>
      <c r="J63" s="11">
        <f>SUM(1&gt;Tableau11757918[[#This Row],[Qu.]])</f>
        <v>0</v>
      </c>
      <c r="K63" s="46"/>
    </row>
    <row r="64" spans="2:11" x14ac:dyDescent="0.25">
      <c r="B64" s="34" t="s">
        <v>1900</v>
      </c>
      <c r="C64" s="12" t="s">
        <v>1901</v>
      </c>
      <c r="D64" s="49">
        <v>1</v>
      </c>
      <c r="E64" s="13" t="s">
        <v>32</v>
      </c>
      <c r="F64" s="29" t="s">
        <v>1089</v>
      </c>
      <c r="G64" s="1"/>
      <c r="H64" s="7"/>
      <c r="I64" s="1" t="str">
        <f>IF(NOT(Tableau11757918[[#This Row],[Qu.]]&gt;=1),"OUI","NON")</f>
        <v>NON</v>
      </c>
      <c r="J64" s="11">
        <f>SUM(1&gt;Tableau11757918[[#This Row],[Qu.]])</f>
        <v>0</v>
      </c>
      <c r="K64" s="46"/>
    </row>
    <row r="65" spans="2:11" x14ac:dyDescent="0.25">
      <c r="B65" s="34" t="s">
        <v>1902</v>
      </c>
      <c r="C65" s="12" t="s">
        <v>1903</v>
      </c>
      <c r="D65" s="49">
        <v>1</v>
      </c>
      <c r="E65" s="13" t="s">
        <v>50</v>
      </c>
      <c r="F65" s="29" t="s">
        <v>1111</v>
      </c>
      <c r="G65" s="1"/>
      <c r="H65" s="7"/>
      <c r="I65" s="1" t="str">
        <f>IF(NOT(Tableau11757918[[#This Row],[Qu.]]&gt;=1),"OUI","NON")</f>
        <v>NON</v>
      </c>
      <c r="J65" s="11">
        <f>SUM(1&gt;Tableau11757918[[#This Row],[Qu.]])</f>
        <v>0</v>
      </c>
      <c r="K65" s="46"/>
    </row>
    <row r="66" spans="2:11" x14ac:dyDescent="0.25">
      <c r="B66" s="53" t="s">
        <v>1904</v>
      </c>
      <c r="C66" s="48" t="s">
        <v>1905</v>
      </c>
      <c r="D66" s="49">
        <v>1</v>
      </c>
      <c r="E66" s="13" t="s">
        <v>36</v>
      </c>
      <c r="F66" s="29" t="s">
        <v>1113</v>
      </c>
      <c r="G66" s="1"/>
      <c r="H66" s="7"/>
      <c r="I66" s="1" t="str">
        <f>IF(NOT(Tableau11757918[[#This Row],[Qu.]]&gt;=1),"OUI","NON")</f>
        <v>NON</v>
      </c>
      <c r="J66" s="11">
        <f>SUM(1&gt;Tableau11757918[[#This Row],[Qu.]])</f>
        <v>0</v>
      </c>
      <c r="K66" s="46"/>
    </row>
    <row r="67" spans="2:11" x14ac:dyDescent="0.25">
      <c r="B67" s="34" t="s">
        <v>1906</v>
      </c>
      <c r="C67" s="12" t="s">
        <v>1907</v>
      </c>
      <c r="D67" s="49">
        <v>1</v>
      </c>
      <c r="E67" s="13" t="s">
        <v>50</v>
      </c>
      <c r="F67" s="29" t="s">
        <v>1107</v>
      </c>
      <c r="G67" s="1"/>
      <c r="H67" s="7"/>
      <c r="I67" s="1" t="str">
        <f>IF(NOT(Tableau11757918[[#This Row],[Qu.]]&gt;=1),"OUI","NON")</f>
        <v>NON</v>
      </c>
      <c r="J67" s="11">
        <f>SUM(1&gt;Tableau11757918[[#This Row],[Qu.]])</f>
        <v>0</v>
      </c>
      <c r="K67" s="46"/>
    </row>
    <row r="68" spans="2:11" x14ac:dyDescent="0.25">
      <c r="B68" s="34" t="s">
        <v>1908</v>
      </c>
      <c r="C68" s="12" t="s">
        <v>1909</v>
      </c>
      <c r="D68" s="49">
        <v>1</v>
      </c>
      <c r="E68" s="13" t="s">
        <v>32</v>
      </c>
      <c r="F68" s="29" t="s">
        <v>1089</v>
      </c>
      <c r="G68" s="1"/>
      <c r="H68" s="7"/>
      <c r="I68" s="1" t="str">
        <f>IF(NOT(Tableau11757918[[#This Row],[Qu.]]&gt;=1),"OUI","NON")</f>
        <v>NON</v>
      </c>
      <c r="J68" s="11">
        <f>SUM(1&gt;Tableau11757918[[#This Row],[Qu.]])</f>
        <v>0</v>
      </c>
      <c r="K68" s="46"/>
    </row>
    <row r="69" spans="2:11" x14ac:dyDescent="0.25">
      <c r="B69" s="34" t="s">
        <v>1910</v>
      </c>
      <c r="C69" s="12" t="s">
        <v>1911</v>
      </c>
      <c r="D69" s="49">
        <v>1</v>
      </c>
      <c r="E69" s="18" t="s">
        <v>36</v>
      </c>
      <c r="F69" s="29" t="s">
        <v>1113</v>
      </c>
      <c r="G69" s="1"/>
      <c r="H69" s="7"/>
      <c r="I69" s="1" t="str">
        <f>IF(NOT(Tableau11757918[[#This Row],[Qu.]]&gt;=1),"OUI","NON")</f>
        <v>NON</v>
      </c>
      <c r="J69" s="11">
        <f>SUM(1&gt;Tableau11757918[[#This Row],[Qu.]])</f>
        <v>0</v>
      </c>
      <c r="K69" s="46"/>
    </row>
    <row r="70" spans="2:11" x14ac:dyDescent="0.25">
      <c r="B70" s="53" t="s">
        <v>1912</v>
      </c>
      <c r="C70" s="48" t="s">
        <v>1913</v>
      </c>
      <c r="D70" s="49">
        <v>1</v>
      </c>
      <c r="E70" s="13" t="s">
        <v>32</v>
      </c>
      <c r="F70" s="29" t="s">
        <v>1089</v>
      </c>
      <c r="G70" s="1"/>
      <c r="H70" s="7"/>
      <c r="I70" s="1" t="str">
        <f>IF(NOT(Tableau11757918[[#This Row],[Qu.]]&gt;=1),"OUI","NON")</f>
        <v>NON</v>
      </c>
      <c r="J70" s="11">
        <f>SUM(1&gt;Tableau11757918[[#This Row],[Qu.]])</f>
        <v>0</v>
      </c>
      <c r="K70" s="46"/>
    </row>
    <row r="71" spans="2:11" x14ac:dyDescent="0.25">
      <c r="B71" s="34" t="s">
        <v>1914</v>
      </c>
      <c r="C71" s="12" t="s">
        <v>1915</v>
      </c>
      <c r="D71" s="49">
        <v>1</v>
      </c>
      <c r="E71" s="13" t="s">
        <v>32</v>
      </c>
      <c r="F71" s="29" t="s">
        <v>1089</v>
      </c>
      <c r="G71" s="1"/>
      <c r="H71" s="7"/>
      <c r="I71" s="1" t="str">
        <f>IF(NOT(Tableau11757918[[#This Row],[Qu.]]&gt;=1),"OUI","NON")</f>
        <v>NON</v>
      </c>
      <c r="J71" s="11">
        <f>SUM(1&gt;Tableau11757918[[#This Row],[Qu.]])</f>
        <v>0</v>
      </c>
      <c r="K71" s="46"/>
    </row>
    <row r="72" spans="2:11" x14ac:dyDescent="0.25">
      <c r="B72" s="31" t="s">
        <v>1916</v>
      </c>
      <c r="C72" s="3" t="s">
        <v>1917</v>
      </c>
      <c r="D72" s="49">
        <v>1</v>
      </c>
      <c r="E72" s="13" t="s">
        <v>32</v>
      </c>
      <c r="F72" s="28" t="s">
        <v>1089</v>
      </c>
      <c r="G72" s="1"/>
      <c r="H72" s="7"/>
      <c r="I72" s="1" t="str">
        <f>IF(NOT(Tableau11757918[[#This Row],[Qu.]]&gt;=1),"OUI","NON")</f>
        <v>NON</v>
      </c>
      <c r="J72" s="11">
        <f>SUM(1&gt;Tableau11757918[[#This Row],[Qu.]])</f>
        <v>0</v>
      </c>
      <c r="K72" s="46"/>
    </row>
    <row r="73" spans="2:11" x14ac:dyDescent="0.25">
      <c r="B73" s="34" t="s">
        <v>1918</v>
      </c>
      <c r="C73" s="12" t="s">
        <v>1919</v>
      </c>
      <c r="D73" s="49">
        <v>1</v>
      </c>
      <c r="E73" s="13" t="s">
        <v>32</v>
      </c>
      <c r="F73" s="29" t="s">
        <v>1089</v>
      </c>
      <c r="G73" s="1"/>
      <c r="H73" s="7"/>
      <c r="I73" s="1" t="str">
        <f>IF(NOT(Tableau11757918[[#This Row],[Qu.]]&gt;=1),"OUI","NON")</f>
        <v>NON</v>
      </c>
      <c r="J73" s="11">
        <f>SUM(1&gt;Tableau11757918[[#This Row],[Qu.]])</f>
        <v>0</v>
      </c>
      <c r="K73" s="46"/>
    </row>
    <row r="74" spans="2:11" x14ac:dyDescent="0.25">
      <c r="B74" s="31" t="s">
        <v>1920</v>
      </c>
      <c r="C74" s="3" t="s">
        <v>1921</v>
      </c>
      <c r="D74" s="49">
        <v>1</v>
      </c>
      <c r="E74" s="13" t="s">
        <v>32</v>
      </c>
      <c r="F74" s="28" t="s">
        <v>1089</v>
      </c>
      <c r="G74" s="1"/>
      <c r="H74" s="7"/>
      <c r="I74" s="1" t="str">
        <f>IF(NOT(Tableau11757918[[#This Row],[Qu.]]&gt;=1),"OUI","NON")</f>
        <v>NON</v>
      </c>
      <c r="J74" s="11">
        <f>SUM(1&gt;Tableau11757918[[#This Row],[Qu.]])</f>
        <v>0</v>
      </c>
      <c r="K74" s="46"/>
    </row>
    <row r="75" spans="2:11" x14ac:dyDescent="0.25">
      <c r="B75" s="34" t="s">
        <v>1922</v>
      </c>
      <c r="C75" s="12" t="s">
        <v>1923</v>
      </c>
      <c r="D75" s="49">
        <v>1</v>
      </c>
      <c r="E75" s="13" t="s">
        <v>36</v>
      </c>
      <c r="F75" s="29" t="s">
        <v>1111</v>
      </c>
      <c r="G75" s="1"/>
      <c r="H75" s="7"/>
      <c r="I75" s="1" t="str">
        <f>IF(NOT(Tableau11757918[[#This Row],[Qu.]]&gt;=1),"OUI","NON")</f>
        <v>NON</v>
      </c>
      <c r="J75" s="11">
        <f>SUM(1&gt;Tableau11757918[[#This Row],[Qu.]])</f>
        <v>0</v>
      </c>
      <c r="K75" s="46"/>
    </row>
    <row r="76" spans="2:11" x14ac:dyDescent="0.25">
      <c r="B76" s="31" t="s">
        <v>1924</v>
      </c>
      <c r="C76" s="3" t="s">
        <v>1925</v>
      </c>
      <c r="D76" s="49">
        <v>1</v>
      </c>
      <c r="E76" s="13" t="s">
        <v>50</v>
      </c>
      <c r="F76" s="28" t="s">
        <v>1089</v>
      </c>
      <c r="G76" s="1"/>
      <c r="H76" s="7"/>
      <c r="I76" s="1" t="str">
        <f>IF(NOT(Tableau11757918[[#This Row],[Qu.]]&gt;=1),"OUI","NON")</f>
        <v>NON</v>
      </c>
      <c r="J76" s="11">
        <f>SUM(1&gt;Tableau11757918[[#This Row],[Qu.]])</f>
        <v>0</v>
      </c>
      <c r="K76" s="46"/>
    </row>
    <row r="77" spans="2:11" x14ac:dyDescent="0.25">
      <c r="B77" s="34" t="s">
        <v>1926</v>
      </c>
      <c r="C77" s="12" t="s">
        <v>1927</v>
      </c>
      <c r="D77" s="49">
        <v>1</v>
      </c>
      <c r="E77" s="13" t="s">
        <v>36</v>
      </c>
      <c r="F77" s="29" t="s">
        <v>1089</v>
      </c>
      <c r="G77" s="1"/>
      <c r="H77" s="7"/>
      <c r="I77" s="1" t="str">
        <f>IF(NOT(Tableau11757918[[#This Row],[Qu.]]&gt;=1),"OUI","NON")</f>
        <v>NON</v>
      </c>
      <c r="J77" s="11">
        <f>SUM(1&gt;Tableau11757918[[#This Row],[Qu.]])</f>
        <v>0</v>
      </c>
      <c r="K77" s="46"/>
    </row>
    <row r="78" spans="2:11" x14ac:dyDescent="0.25">
      <c r="B78" s="34" t="s">
        <v>1928</v>
      </c>
      <c r="C78" s="12" t="s">
        <v>1929</v>
      </c>
      <c r="D78" s="49">
        <v>1</v>
      </c>
      <c r="E78" s="13" t="s">
        <v>32</v>
      </c>
      <c r="F78" s="29" t="s">
        <v>1107</v>
      </c>
      <c r="G78" s="1"/>
      <c r="H78" s="7"/>
      <c r="I78" s="1" t="str">
        <f>IF(NOT(Tableau11757918[[#This Row],[Qu.]]&gt;=1),"OUI","NON")</f>
        <v>NON</v>
      </c>
      <c r="J78" s="11">
        <f>SUM(1&gt;Tableau11757918[[#This Row],[Qu.]])</f>
        <v>0</v>
      </c>
      <c r="K78" s="46"/>
    </row>
    <row r="79" spans="2:11" x14ac:dyDescent="0.25">
      <c r="B79" s="31" t="s">
        <v>1930</v>
      </c>
      <c r="C79" s="3" t="s">
        <v>1931</v>
      </c>
      <c r="D79" s="49">
        <v>1</v>
      </c>
      <c r="E79" s="13" t="s">
        <v>36</v>
      </c>
      <c r="F79" s="28" t="s">
        <v>1089</v>
      </c>
      <c r="G79" s="1"/>
      <c r="H79" s="7"/>
      <c r="I79" s="1" t="str">
        <f>IF(NOT(Tableau11757918[[#This Row],[Qu.]]&gt;=1),"OUI","NON")</f>
        <v>NON</v>
      </c>
      <c r="J79" s="11">
        <f>SUM(1&gt;Tableau11757918[[#This Row],[Qu.]])</f>
        <v>0</v>
      </c>
      <c r="K79" s="46"/>
    </row>
    <row r="80" spans="2:11" x14ac:dyDescent="0.25">
      <c r="B80" s="34" t="s">
        <v>1932</v>
      </c>
      <c r="C80" s="12" t="s">
        <v>1933</v>
      </c>
      <c r="D80" s="49">
        <v>1</v>
      </c>
      <c r="E80" s="13" t="s">
        <v>50</v>
      </c>
      <c r="F80" s="29" t="s">
        <v>1089</v>
      </c>
      <c r="G80" s="1"/>
      <c r="H80" s="7"/>
      <c r="I80" s="1" t="str">
        <f>IF(NOT(Tableau11757918[[#This Row],[Qu.]]&gt;=1),"OUI","NON")</f>
        <v>NON</v>
      </c>
      <c r="J80" s="11">
        <f>SUM(1&gt;Tableau11757918[[#This Row],[Qu.]])</f>
        <v>0</v>
      </c>
      <c r="K80" s="46"/>
    </row>
    <row r="81" spans="2:11" x14ac:dyDescent="0.25">
      <c r="B81" s="53" t="s">
        <v>1934</v>
      </c>
      <c r="C81" s="48" t="s">
        <v>1935</v>
      </c>
      <c r="D81" s="49">
        <v>1</v>
      </c>
      <c r="E81" s="13" t="s">
        <v>36</v>
      </c>
      <c r="F81" s="29" t="s">
        <v>1089</v>
      </c>
      <c r="G81" s="1"/>
      <c r="H81" s="7"/>
      <c r="I81" s="1" t="str">
        <f>IF(NOT(Tableau11757918[[#This Row],[Qu.]]&gt;=1),"OUI","NON")</f>
        <v>NON</v>
      </c>
      <c r="J81" s="11">
        <f>SUM(1&gt;Tableau11757918[[#This Row],[Qu.]])</f>
        <v>0</v>
      </c>
      <c r="K81" s="46"/>
    </row>
    <row r="82" spans="2:11" x14ac:dyDescent="0.25">
      <c r="B82" s="34" t="s">
        <v>1936</v>
      </c>
      <c r="C82" s="12" t="s">
        <v>1937</v>
      </c>
      <c r="D82" s="49">
        <v>1</v>
      </c>
      <c r="E82" s="13" t="s">
        <v>32</v>
      </c>
      <c r="F82" s="29" t="s">
        <v>1089</v>
      </c>
      <c r="G82" s="1"/>
      <c r="H82" s="7"/>
      <c r="I82" s="1" t="str">
        <f>IF(NOT(Tableau11757918[[#This Row],[Qu.]]&gt;=1),"OUI","NON")</f>
        <v>NON</v>
      </c>
      <c r="J82" s="11">
        <f>SUM(1&gt;Tableau11757918[[#This Row],[Qu.]])</f>
        <v>0</v>
      </c>
      <c r="K82" s="46"/>
    </row>
    <row r="83" spans="2:11" x14ac:dyDescent="0.25">
      <c r="B83" s="34" t="s">
        <v>1938</v>
      </c>
      <c r="C83" s="12" t="s">
        <v>1939</v>
      </c>
      <c r="D83" s="49">
        <v>1</v>
      </c>
      <c r="E83" s="13" t="s">
        <v>36</v>
      </c>
      <c r="F83" s="29" t="s">
        <v>1089</v>
      </c>
      <c r="G83" s="1"/>
      <c r="H83" s="7"/>
      <c r="I83" s="1" t="str">
        <f>IF(NOT(Tableau11757918[[#This Row],[Qu.]]&gt;=1),"OUI","NON")</f>
        <v>NON</v>
      </c>
      <c r="J83" s="11">
        <f>SUM(1&gt;Tableau11757918[[#This Row],[Qu.]])</f>
        <v>0</v>
      </c>
      <c r="K83" s="46"/>
    </row>
    <row r="84" spans="2:11" x14ac:dyDescent="0.25">
      <c r="B84" s="34" t="s">
        <v>1940</v>
      </c>
      <c r="C84" s="12" t="s">
        <v>1941</v>
      </c>
      <c r="D84" s="49">
        <v>1</v>
      </c>
      <c r="E84" s="13" t="s">
        <v>39</v>
      </c>
      <c r="F84" s="29" t="s">
        <v>1099</v>
      </c>
      <c r="G84" s="1"/>
      <c r="H84" s="7"/>
      <c r="I84" s="1" t="str">
        <f>IF(NOT(Tableau11757918[[#This Row],[Qu.]]&gt;=1),"OUI","NON")</f>
        <v>NON</v>
      </c>
      <c r="J84" s="11">
        <f>SUM(1&gt;Tableau11757918[[#This Row],[Qu.]])</f>
        <v>0</v>
      </c>
      <c r="K84" s="46"/>
    </row>
    <row r="85" spans="2:11" x14ac:dyDescent="0.25">
      <c r="B85" s="53" t="s">
        <v>1942</v>
      </c>
      <c r="C85" s="48" t="s">
        <v>1943</v>
      </c>
      <c r="D85" s="49">
        <v>1</v>
      </c>
      <c r="E85" s="13" t="s">
        <v>32</v>
      </c>
      <c r="F85" s="29" t="s">
        <v>1111</v>
      </c>
      <c r="G85" s="1"/>
      <c r="H85" s="7"/>
      <c r="I85" s="1" t="str">
        <f>IF(NOT(Tableau11757918[[#This Row],[Qu.]]&gt;=1),"OUI","NON")</f>
        <v>NON</v>
      </c>
      <c r="J85" s="11">
        <f>SUM(1&gt;Tableau11757918[[#This Row],[Qu.]])</f>
        <v>0</v>
      </c>
      <c r="K85" s="46"/>
    </row>
    <row r="86" spans="2:11" x14ac:dyDescent="0.25">
      <c r="B86" s="34" t="s">
        <v>1944</v>
      </c>
      <c r="C86" s="12" t="s">
        <v>1945</v>
      </c>
      <c r="D86" s="49">
        <v>1</v>
      </c>
      <c r="E86" s="13" t="s">
        <v>39</v>
      </c>
      <c r="F86" s="29" t="s">
        <v>1111</v>
      </c>
      <c r="G86" s="1"/>
      <c r="H86" s="7"/>
      <c r="I86" s="1" t="str">
        <f>IF(NOT(Tableau11757918[[#This Row],[Qu.]]&gt;=1),"OUI","NON")</f>
        <v>NON</v>
      </c>
      <c r="J86" s="11">
        <f>SUM(1&gt;Tableau11757918[[#This Row],[Qu.]])</f>
        <v>0</v>
      </c>
      <c r="K86" s="46"/>
    </row>
    <row r="87" spans="2:11" x14ac:dyDescent="0.25">
      <c r="B87" s="31" t="s">
        <v>1946</v>
      </c>
      <c r="C87" s="3" t="s">
        <v>1947</v>
      </c>
      <c r="D87" s="49">
        <v>1</v>
      </c>
      <c r="E87" s="13" t="s">
        <v>32</v>
      </c>
      <c r="F87" s="28" t="s">
        <v>1089</v>
      </c>
      <c r="G87" s="1"/>
      <c r="H87" s="7"/>
      <c r="I87" s="1" t="str">
        <f>IF(NOT(Tableau11757918[[#This Row],[Qu.]]&gt;=1),"OUI","NON")</f>
        <v>NON</v>
      </c>
      <c r="J87" s="11">
        <f>SUM(1&gt;Tableau11757918[[#This Row],[Qu.]])</f>
        <v>0</v>
      </c>
      <c r="K87" s="46"/>
    </row>
    <row r="88" spans="2:11" x14ac:dyDescent="0.25">
      <c r="B88" s="34" t="s">
        <v>1948</v>
      </c>
      <c r="C88" s="12" t="s">
        <v>1949</v>
      </c>
      <c r="D88" s="49">
        <v>1</v>
      </c>
      <c r="E88" s="13" t="s">
        <v>50</v>
      </c>
      <c r="F88" s="29" t="s">
        <v>1113</v>
      </c>
      <c r="G88" s="1"/>
      <c r="H88" s="7"/>
      <c r="I88" s="1" t="str">
        <f>IF(NOT(Tableau11757918[[#This Row],[Qu.]]&gt;=1),"OUI","NON")</f>
        <v>NON</v>
      </c>
      <c r="J88" s="11">
        <f>SUM(1&gt;Tableau11757918[[#This Row],[Qu.]])</f>
        <v>0</v>
      </c>
      <c r="K88" s="46"/>
    </row>
    <row r="89" spans="2:11" x14ac:dyDescent="0.25">
      <c r="B89" s="53" t="s">
        <v>1950</v>
      </c>
      <c r="C89" s="48" t="s">
        <v>1951</v>
      </c>
      <c r="D89" s="49">
        <v>1</v>
      </c>
      <c r="E89" s="13" t="s">
        <v>32</v>
      </c>
      <c r="F89" s="29" t="s">
        <v>1089</v>
      </c>
      <c r="G89" s="1"/>
      <c r="H89" s="7"/>
      <c r="I89" s="1" t="str">
        <f>IF(NOT(Tableau11757918[[#This Row],[Qu.]]&gt;=1),"OUI","NON")</f>
        <v>NON</v>
      </c>
      <c r="J89" s="11">
        <f>SUM(1&gt;Tableau11757918[[#This Row],[Qu.]])</f>
        <v>0</v>
      </c>
      <c r="K89" s="46"/>
    </row>
    <row r="90" spans="2:11" x14ac:dyDescent="0.25">
      <c r="B90" s="31" t="s">
        <v>1952</v>
      </c>
      <c r="C90" s="3" t="s">
        <v>1953</v>
      </c>
      <c r="D90" s="49">
        <v>1</v>
      </c>
      <c r="E90" s="13" t="s">
        <v>50</v>
      </c>
      <c r="F90" s="28" t="s">
        <v>1089</v>
      </c>
      <c r="G90" s="1"/>
      <c r="H90" s="7"/>
      <c r="I90" s="1" t="str">
        <f>IF(NOT(Tableau11757918[[#This Row],[Qu.]]&gt;=1),"OUI","NON")</f>
        <v>NON</v>
      </c>
      <c r="J90" s="11">
        <f>SUM(1&gt;Tableau11757918[[#This Row],[Qu.]])</f>
        <v>0</v>
      </c>
      <c r="K90" s="46"/>
    </row>
    <row r="91" spans="2:11" x14ac:dyDescent="0.25">
      <c r="B91" s="53" t="s">
        <v>1954</v>
      </c>
      <c r="C91" s="48" t="s">
        <v>1955</v>
      </c>
      <c r="D91" s="49">
        <v>1</v>
      </c>
      <c r="E91" s="13" t="s">
        <v>32</v>
      </c>
      <c r="F91" s="29" t="s">
        <v>1089</v>
      </c>
      <c r="G91" s="1"/>
      <c r="H91" s="7"/>
      <c r="I91" s="1" t="str">
        <f>IF(NOT(Tableau11757918[[#This Row],[Qu.]]&gt;=1),"OUI","NON")</f>
        <v>NON</v>
      </c>
      <c r="J91" s="11">
        <f>SUM(1&gt;Tableau11757918[[#This Row],[Qu.]])</f>
        <v>0</v>
      </c>
      <c r="K91" s="46"/>
    </row>
    <row r="92" spans="2:11" x14ac:dyDescent="0.25">
      <c r="B92" s="34" t="s">
        <v>1956</v>
      </c>
      <c r="C92" s="12" t="s">
        <v>1957</v>
      </c>
      <c r="D92" s="49">
        <v>1</v>
      </c>
      <c r="E92" s="13" t="s">
        <v>36</v>
      </c>
      <c r="F92" s="29" t="s">
        <v>1111</v>
      </c>
      <c r="G92" s="1"/>
      <c r="H92" s="7"/>
      <c r="I92" s="1" t="str">
        <f>IF(NOT(Tableau11757918[[#This Row],[Qu.]]&gt;=1),"OUI","NON")</f>
        <v>NON</v>
      </c>
      <c r="J92" s="11">
        <f>SUM(1&gt;Tableau11757918[[#This Row],[Qu.]])</f>
        <v>0</v>
      </c>
      <c r="K92" s="46"/>
    </row>
    <row r="93" spans="2:11" x14ac:dyDescent="0.25">
      <c r="B93" s="31" t="s">
        <v>1958</v>
      </c>
      <c r="C93" s="3" t="s">
        <v>1959</v>
      </c>
      <c r="D93" s="49">
        <v>1</v>
      </c>
      <c r="E93" s="13" t="s">
        <v>32</v>
      </c>
      <c r="F93" s="28" t="s">
        <v>1089</v>
      </c>
      <c r="G93" s="1"/>
      <c r="H93" s="7"/>
      <c r="I93" s="1" t="str">
        <f>IF(NOT(Tableau11757918[[#This Row],[Qu.]]&gt;=1),"OUI","NON")</f>
        <v>NON</v>
      </c>
      <c r="J93" s="11">
        <f>SUM(1&gt;Tableau11757918[[#This Row],[Qu.]])</f>
        <v>0</v>
      </c>
      <c r="K93" s="46"/>
    </row>
    <row r="94" spans="2:11" x14ac:dyDescent="0.25">
      <c r="B94" s="34" t="s">
        <v>1960</v>
      </c>
      <c r="C94" s="12" t="s">
        <v>1961</v>
      </c>
      <c r="D94" s="49">
        <v>1</v>
      </c>
      <c r="E94" s="13" t="s">
        <v>32</v>
      </c>
      <c r="F94" s="29" t="s">
        <v>1107</v>
      </c>
      <c r="G94" s="1"/>
      <c r="H94" s="7"/>
      <c r="I94" s="1" t="str">
        <f>IF(NOT(Tableau11757918[[#This Row],[Qu.]]&gt;=1),"OUI","NON")</f>
        <v>NON</v>
      </c>
      <c r="J94" s="11">
        <f>SUM(1&gt;Tableau11757918[[#This Row],[Qu.]])</f>
        <v>0</v>
      </c>
      <c r="K94" s="46"/>
    </row>
    <row r="95" spans="2:11" x14ac:dyDescent="0.25">
      <c r="B95" s="34" t="s">
        <v>1962</v>
      </c>
      <c r="C95" s="12" t="s">
        <v>1963</v>
      </c>
      <c r="D95" s="49">
        <v>1</v>
      </c>
      <c r="E95" s="13" t="s">
        <v>36</v>
      </c>
      <c r="F95" s="29" t="s">
        <v>1089</v>
      </c>
      <c r="G95" s="1"/>
      <c r="H95" s="7"/>
      <c r="I95" s="1" t="str">
        <f>IF(NOT(Tableau11757918[[#This Row],[Qu.]]&gt;=1),"OUI","NON")</f>
        <v>NON</v>
      </c>
      <c r="J95" s="11">
        <f>SUM(1&gt;Tableau11757918[[#This Row],[Qu.]])</f>
        <v>0</v>
      </c>
      <c r="K95" s="46"/>
    </row>
    <row r="96" spans="2:11" x14ac:dyDescent="0.25">
      <c r="B96" s="34" t="s">
        <v>1964</v>
      </c>
      <c r="C96" s="12" t="s">
        <v>1965</v>
      </c>
      <c r="D96" s="49">
        <v>1</v>
      </c>
      <c r="E96" s="13" t="s">
        <v>36</v>
      </c>
      <c r="F96" s="29" t="s">
        <v>1089</v>
      </c>
      <c r="G96" s="1"/>
      <c r="H96" s="7"/>
      <c r="I96" s="1" t="str">
        <f>IF(NOT(Tableau11757918[[#This Row],[Qu.]]&gt;=1),"OUI","NON")</f>
        <v>NON</v>
      </c>
      <c r="J96" s="11">
        <f>SUM(1&gt;Tableau11757918[[#This Row],[Qu.]])</f>
        <v>0</v>
      </c>
      <c r="K96" s="46"/>
    </row>
    <row r="97" spans="2:11" x14ac:dyDescent="0.25">
      <c r="B97" s="34" t="s">
        <v>1966</v>
      </c>
      <c r="C97" s="12" t="s">
        <v>1967</v>
      </c>
      <c r="D97" s="49">
        <v>1</v>
      </c>
      <c r="E97" s="13" t="s">
        <v>32</v>
      </c>
      <c r="F97" s="29" t="s">
        <v>1089</v>
      </c>
      <c r="G97" s="1"/>
      <c r="H97" s="7"/>
      <c r="I97" s="1" t="str">
        <f>IF(NOT(Tableau11757918[[#This Row],[Qu.]]&gt;=1),"OUI","NON")</f>
        <v>NON</v>
      </c>
      <c r="J97" s="11">
        <f>SUM(1&gt;Tableau11757918[[#This Row],[Qu.]])</f>
        <v>0</v>
      </c>
      <c r="K97" s="46"/>
    </row>
    <row r="98" spans="2:11" x14ac:dyDescent="0.25">
      <c r="B98" s="53" t="s">
        <v>1968</v>
      </c>
      <c r="C98" s="48" t="s">
        <v>1969</v>
      </c>
      <c r="D98" s="49">
        <v>1</v>
      </c>
      <c r="E98" s="13" t="s">
        <v>36</v>
      </c>
      <c r="F98" s="29" t="s">
        <v>1113</v>
      </c>
      <c r="G98" s="1"/>
      <c r="H98" s="7"/>
      <c r="I98" s="1" t="str">
        <f>IF(NOT(Tableau11757918[[#This Row],[Qu.]]&gt;=1),"OUI","NON")</f>
        <v>NON</v>
      </c>
      <c r="J98" s="11">
        <f>SUM(1&gt;Tableau11757918[[#This Row],[Qu.]])</f>
        <v>0</v>
      </c>
      <c r="K98" s="46"/>
    </row>
    <row r="99" spans="2:11" x14ac:dyDescent="0.25">
      <c r="B99" s="34" t="s">
        <v>1970</v>
      </c>
      <c r="C99" s="12" t="s">
        <v>1971</v>
      </c>
      <c r="D99" s="49">
        <v>0</v>
      </c>
      <c r="E99" s="13" t="s">
        <v>39</v>
      </c>
      <c r="F99" s="29" t="s">
        <v>1190</v>
      </c>
      <c r="G99" s="1"/>
      <c r="H99" s="7"/>
      <c r="I99" s="1" t="str">
        <f>IF(NOT(Tableau11757918[[#This Row],[Qu.]]&gt;=1),"OUI","NON")</f>
        <v>OUI</v>
      </c>
      <c r="J99" s="11">
        <f>SUM(1&gt;Tableau11757918[[#This Row],[Qu.]])</f>
        <v>1</v>
      </c>
      <c r="K99" s="46"/>
    </row>
    <row r="100" spans="2:11" x14ac:dyDescent="0.25">
      <c r="B100" s="34" t="s">
        <v>1972</v>
      </c>
      <c r="C100" s="12" t="s">
        <v>1973</v>
      </c>
      <c r="D100" s="49">
        <v>1</v>
      </c>
      <c r="E100" s="13" t="s">
        <v>50</v>
      </c>
      <c r="F100" s="29" t="s">
        <v>1111</v>
      </c>
      <c r="G100" s="1"/>
      <c r="H100" s="7"/>
      <c r="I100" s="1" t="str">
        <f>IF(NOT(Tableau11757918[[#This Row],[Qu.]]&gt;=1),"OUI","NON")</f>
        <v>NON</v>
      </c>
      <c r="J100" s="11">
        <f>SUM(1&gt;Tableau11757918[[#This Row],[Qu.]])</f>
        <v>0</v>
      </c>
      <c r="K100" s="46"/>
    </row>
    <row r="101" spans="2:11" x14ac:dyDescent="0.25">
      <c r="B101" s="34" t="s">
        <v>1974</v>
      </c>
      <c r="C101" s="12" t="s">
        <v>1975</v>
      </c>
      <c r="D101" s="49">
        <v>1</v>
      </c>
      <c r="E101" s="13" t="s">
        <v>36</v>
      </c>
      <c r="F101" s="29" t="s">
        <v>1089</v>
      </c>
      <c r="G101" s="1"/>
      <c r="H101" s="7"/>
      <c r="I101" s="1" t="str">
        <f>IF(NOT(Tableau11757918[[#This Row],[Qu.]]&gt;=1),"OUI","NON")</f>
        <v>NON</v>
      </c>
      <c r="J101" s="11">
        <f>SUM(1&gt;Tableau11757918[[#This Row],[Qu.]])</f>
        <v>0</v>
      </c>
      <c r="K101" s="46"/>
    </row>
    <row r="102" spans="2:11" x14ac:dyDescent="0.25">
      <c r="B102" s="53" t="s">
        <v>1976</v>
      </c>
      <c r="C102" s="48" t="s">
        <v>1977</v>
      </c>
      <c r="D102" s="49">
        <v>1</v>
      </c>
      <c r="E102" s="13" t="s">
        <v>32</v>
      </c>
      <c r="F102" s="29" t="s">
        <v>1089</v>
      </c>
      <c r="G102" s="1"/>
      <c r="H102" s="7"/>
      <c r="I102" s="1" t="str">
        <f>IF(NOT(Tableau11757918[[#This Row],[Qu.]]&gt;=1),"OUI","NON")</f>
        <v>NON</v>
      </c>
      <c r="J102" s="11">
        <f>SUM(1&gt;Tableau11757918[[#This Row],[Qu.]])</f>
        <v>0</v>
      </c>
      <c r="K102" s="46"/>
    </row>
    <row r="103" spans="2:11" x14ac:dyDescent="0.25">
      <c r="B103" s="34" t="s">
        <v>1978</v>
      </c>
      <c r="C103" s="12" t="s">
        <v>1979</v>
      </c>
      <c r="D103" s="49">
        <v>1</v>
      </c>
      <c r="E103" s="13" t="s">
        <v>36</v>
      </c>
      <c r="F103" s="29" t="s">
        <v>1111</v>
      </c>
      <c r="G103" s="1"/>
      <c r="H103" s="7"/>
      <c r="I103" s="1" t="str">
        <f>IF(NOT(Tableau11757918[[#This Row],[Qu.]]&gt;=1),"OUI","NON")</f>
        <v>NON</v>
      </c>
      <c r="J103" s="11">
        <f>SUM(1&gt;Tableau11757918[[#This Row],[Qu.]])</f>
        <v>0</v>
      </c>
      <c r="K103" s="46"/>
    </row>
    <row r="104" spans="2:11" x14ac:dyDescent="0.25">
      <c r="B104" s="31" t="s">
        <v>1980</v>
      </c>
      <c r="C104" s="3" t="s">
        <v>1981</v>
      </c>
      <c r="D104" s="49">
        <v>1</v>
      </c>
      <c r="E104" s="13" t="s">
        <v>32</v>
      </c>
      <c r="F104" s="28" t="s">
        <v>1113</v>
      </c>
      <c r="G104" s="1"/>
      <c r="H104" s="7"/>
      <c r="I104" s="1" t="str">
        <f>IF(NOT(Tableau11757918[[#This Row],[Qu.]]&gt;=1),"OUI","NON")</f>
        <v>NON</v>
      </c>
      <c r="J104" s="11">
        <f>SUM(1&gt;Tableau11757918[[#This Row],[Qu.]])</f>
        <v>0</v>
      </c>
      <c r="K104" s="46"/>
    </row>
    <row r="105" spans="2:11" x14ac:dyDescent="0.25">
      <c r="B105" s="34" t="s">
        <v>1982</v>
      </c>
      <c r="C105" s="12" t="s">
        <v>1983</v>
      </c>
      <c r="D105" s="49">
        <v>1</v>
      </c>
      <c r="E105" s="18" t="s">
        <v>32</v>
      </c>
      <c r="F105" s="29" t="s">
        <v>1089</v>
      </c>
      <c r="G105" s="1"/>
      <c r="H105" s="7"/>
      <c r="I105" s="1" t="str">
        <f>IF(NOT(Tableau11757918[[#This Row],[Qu.]]&gt;=1),"OUI","NON")</f>
        <v>NON</v>
      </c>
      <c r="J105" s="11">
        <f>SUM(1&gt;Tableau11757918[[#This Row],[Qu.]])</f>
        <v>0</v>
      </c>
      <c r="K105" s="46"/>
    </row>
    <row r="106" spans="2:11" x14ac:dyDescent="0.25">
      <c r="B106" s="34" t="s">
        <v>1984</v>
      </c>
      <c r="C106" s="12" t="s">
        <v>1985</v>
      </c>
      <c r="D106" s="49">
        <v>0</v>
      </c>
      <c r="E106" s="13" t="s">
        <v>50</v>
      </c>
      <c r="F106" s="29" t="s">
        <v>1089</v>
      </c>
      <c r="G106" s="1"/>
      <c r="H106" s="7"/>
      <c r="I106" s="1" t="str">
        <f>IF(NOT(Tableau11757918[[#This Row],[Qu.]]&gt;=1),"OUI","NON")</f>
        <v>OUI</v>
      </c>
      <c r="J106" s="11">
        <f>SUM(1&gt;Tableau11757918[[#This Row],[Qu.]])</f>
        <v>1</v>
      </c>
      <c r="K106" s="46"/>
    </row>
    <row r="107" spans="2:11" x14ac:dyDescent="0.25">
      <c r="B107" s="34" t="s">
        <v>1986</v>
      </c>
      <c r="C107" s="12" t="s">
        <v>1987</v>
      </c>
      <c r="D107" s="49">
        <v>1</v>
      </c>
      <c r="E107" s="13" t="s">
        <v>36</v>
      </c>
      <c r="F107" s="29" t="s">
        <v>1089</v>
      </c>
      <c r="G107" s="1"/>
      <c r="H107" s="7"/>
      <c r="I107" s="1" t="str">
        <f>IF(NOT(Tableau11757918[[#This Row],[Qu.]]&gt;=1),"OUI","NON")</f>
        <v>NON</v>
      </c>
      <c r="J107" s="11">
        <f>SUM(1&gt;Tableau11757918[[#This Row],[Qu.]])</f>
        <v>0</v>
      </c>
      <c r="K107" s="46"/>
    </row>
    <row r="108" spans="2:11" x14ac:dyDescent="0.25">
      <c r="B108" s="34" t="s">
        <v>1988</v>
      </c>
      <c r="C108" s="12" t="s">
        <v>1989</v>
      </c>
      <c r="D108" s="49">
        <v>1</v>
      </c>
      <c r="E108" s="13" t="s">
        <v>32</v>
      </c>
      <c r="F108" s="29" t="s">
        <v>1107</v>
      </c>
      <c r="G108" s="1"/>
      <c r="H108" s="7"/>
      <c r="I108" s="1" t="str">
        <f>IF(NOT(Tableau11757918[[#This Row],[Qu.]]&gt;=1),"OUI","NON")</f>
        <v>NON</v>
      </c>
      <c r="J108" s="11">
        <f>SUM(1&gt;Tableau11757918[[#This Row],[Qu.]])</f>
        <v>0</v>
      </c>
      <c r="K108" s="46"/>
    </row>
    <row r="109" spans="2:11" x14ac:dyDescent="0.25">
      <c r="B109" s="34" t="s">
        <v>1990</v>
      </c>
      <c r="C109" s="12" t="s">
        <v>1991</v>
      </c>
      <c r="D109" s="49">
        <v>1</v>
      </c>
      <c r="E109" s="13" t="s">
        <v>50</v>
      </c>
      <c r="F109" s="29" t="s">
        <v>1107</v>
      </c>
      <c r="G109" s="1"/>
      <c r="H109" s="7"/>
      <c r="I109" s="1" t="str">
        <f>IF(NOT(Tableau11757918[[#This Row],[Qu.]]&gt;=1),"OUI","NON")</f>
        <v>NON</v>
      </c>
      <c r="J109" s="11">
        <f>SUM(1&gt;Tableau11757918[[#This Row],[Qu.]])</f>
        <v>0</v>
      </c>
      <c r="K109" s="46"/>
    </row>
    <row r="110" spans="2:11" x14ac:dyDescent="0.25">
      <c r="B110" s="31" t="s">
        <v>1992</v>
      </c>
      <c r="C110" s="3" t="s">
        <v>1993</v>
      </c>
      <c r="D110" s="49">
        <v>1</v>
      </c>
      <c r="E110" s="13" t="s">
        <v>32</v>
      </c>
      <c r="F110" s="28" t="s">
        <v>1089</v>
      </c>
      <c r="G110" s="1"/>
      <c r="H110" s="7"/>
      <c r="I110" s="1" t="str">
        <f>IF(NOT(Tableau11757918[[#This Row],[Qu.]]&gt;=1),"OUI","NON")</f>
        <v>NON</v>
      </c>
      <c r="J110" s="11">
        <f>SUM(1&gt;Tableau11757918[[#This Row],[Qu.]])</f>
        <v>0</v>
      </c>
      <c r="K110" s="46"/>
    </row>
    <row r="111" spans="2:11" x14ac:dyDescent="0.25">
      <c r="B111" s="34" t="s">
        <v>1994</v>
      </c>
      <c r="C111" s="12" t="s">
        <v>1995</v>
      </c>
      <c r="D111" s="49">
        <v>1</v>
      </c>
      <c r="E111" s="13" t="s">
        <v>32</v>
      </c>
      <c r="F111" s="29" t="s">
        <v>1107</v>
      </c>
      <c r="G111" s="1"/>
      <c r="H111" s="7"/>
      <c r="I111" s="1" t="str">
        <f>IF(NOT(Tableau11757918[[#This Row],[Qu.]]&gt;=1),"OUI","NON")</f>
        <v>NON</v>
      </c>
      <c r="J111" s="11">
        <f>SUM(1&gt;Tableau11757918[[#This Row],[Qu.]])</f>
        <v>0</v>
      </c>
      <c r="K111" s="46"/>
    </row>
    <row r="112" spans="2:11" x14ac:dyDescent="0.25">
      <c r="B112" s="34" t="s">
        <v>1996</v>
      </c>
      <c r="C112" s="12" t="s">
        <v>1997</v>
      </c>
      <c r="D112" s="49">
        <v>1</v>
      </c>
      <c r="E112" s="13" t="s">
        <v>36</v>
      </c>
      <c r="F112" s="29" t="s">
        <v>1113</v>
      </c>
      <c r="G112" s="1"/>
      <c r="H112" s="7"/>
      <c r="I112" s="1" t="str">
        <f>IF(NOT(Tableau11757918[[#This Row],[Qu.]]&gt;=1),"OUI","NON")</f>
        <v>NON</v>
      </c>
      <c r="J112" s="11">
        <f>SUM(1&gt;Tableau11757918[[#This Row],[Qu.]])</f>
        <v>0</v>
      </c>
      <c r="K112" s="46"/>
    </row>
    <row r="113" spans="2:11" x14ac:dyDescent="0.25">
      <c r="B113" s="34" t="s">
        <v>1998</v>
      </c>
      <c r="C113" s="12" t="s">
        <v>1999</v>
      </c>
      <c r="D113" s="49">
        <v>1</v>
      </c>
      <c r="E113" s="13" t="s">
        <v>32</v>
      </c>
      <c r="F113" s="29" t="s">
        <v>1107</v>
      </c>
      <c r="G113" s="1"/>
      <c r="H113" s="7"/>
      <c r="I113" s="1" t="str">
        <f>IF(NOT(Tableau11757918[[#This Row],[Qu.]]&gt;=1),"OUI","NON")</f>
        <v>NON</v>
      </c>
      <c r="J113" s="11">
        <f>SUM(1&gt;Tableau11757918[[#This Row],[Qu.]])</f>
        <v>0</v>
      </c>
      <c r="K113" s="46"/>
    </row>
    <row r="114" spans="2:11" x14ac:dyDescent="0.25">
      <c r="B114" s="31" t="s">
        <v>2000</v>
      </c>
      <c r="C114" s="3" t="s">
        <v>2001</v>
      </c>
      <c r="D114" s="49">
        <v>1</v>
      </c>
      <c r="E114" s="13" t="s">
        <v>32</v>
      </c>
      <c r="F114" s="28" t="s">
        <v>1111</v>
      </c>
      <c r="G114" s="1"/>
      <c r="H114" s="7"/>
      <c r="I114" s="1" t="str">
        <f>IF(NOT(Tableau11757918[[#This Row],[Qu.]]&gt;=1),"OUI","NON")</f>
        <v>NON</v>
      </c>
      <c r="J114" s="11">
        <f>SUM(1&gt;Tableau11757918[[#This Row],[Qu.]])</f>
        <v>0</v>
      </c>
      <c r="K114" s="46"/>
    </row>
    <row r="115" spans="2:11" x14ac:dyDescent="0.25">
      <c r="B115" s="53" t="s">
        <v>2002</v>
      </c>
      <c r="C115" s="48" t="s">
        <v>2003</v>
      </c>
      <c r="D115" s="49">
        <v>1</v>
      </c>
      <c r="E115" s="13" t="s">
        <v>36</v>
      </c>
      <c r="F115" s="29" t="s">
        <v>1111</v>
      </c>
      <c r="G115" s="1"/>
      <c r="H115" s="7"/>
      <c r="I115" s="1" t="str">
        <f>IF(NOT(Tableau11757918[[#This Row],[Qu.]]&gt;=1),"OUI","NON")</f>
        <v>NON</v>
      </c>
      <c r="J115" s="11">
        <f>SUM(1&gt;Tableau11757918[[#This Row],[Qu.]])</f>
        <v>0</v>
      </c>
      <c r="K115" s="46"/>
    </row>
    <row r="116" spans="2:11" x14ac:dyDescent="0.25">
      <c r="B116" s="53" t="s">
        <v>2004</v>
      </c>
      <c r="C116" s="48" t="s">
        <v>2005</v>
      </c>
      <c r="D116" s="49">
        <v>1</v>
      </c>
      <c r="E116" s="13" t="s">
        <v>32</v>
      </c>
      <c r="F116" s="29" t="s">
        <v>1113</v>
      </c>
      <c r="G116" s="1"/>
      <c r="H116" s="7"/>
      <c r="I116" s="1" t="str">
        <f>IF(NOT(Tableau11757918[[#This Row],[Qu.]]&gt;=1),"OUI","NON")</f>
        <v>NON</v>
      </c>
      <c r="J116" s="11">
        <f>SUM(1&gt;Tableau11757918[[#This Row],[Qu.]])</f>
        <v>0</v>
      </c>
      <c r="K116" s="46"/>
    </row>
    <row r="117" spans="2:11" x14ac:dyDescent="0.25">
      <c r="B117" s="34" t="s">
        <v>2006</v>
      </c>
      <c r="C117" s="12" t="s">
        <v>2007</v>
      </c>
      <c r="D117" s="49">
        <v>1</v>
      </c>
      <c r="E117" s="13" t="s">
        <v>32</v>
      </c>
      <c r="F117" s="29" t="s">
        <v>1113</v>
      </c>
      <c r="G117" s="1"/>
      <c r="H117" s="7"/>
      <c r="I117" s="1" t="str">
        <f>IF(NOT(Tableau11757918[[#This Row],[Qu.]]&gt;=1),"OUI","NON")</f>
        <v>NON</v>
      </c>
      <c r="J117" s="11">
        <f>SUM(1&gt;Tableau11757918[[#This Row],[Qu.]])</f>
        <v>0</v>
      </c>
      <c r="K117" s="46"/>
    </row>
    <row r="118" spans="2:11" x14ac:dyDescent="0.25">
      <c r="B118" s="53" t="s">
        <v>2008</v>
      </c>
      <c r="C118" s="48" t="s">
        <v>2009</v>
      </c>
      <c r="D118" s="49">
        <v>1</v>
      </c>
      <c r="E118" s="13" t="s">
        <v>32</v>
      </c>
      <c r="F118" s="29" t="s">
        <v>1089</v>
      </c>
      <c r="G118" s="1"/>
      <c r="H118" s="7"/>
      <c r="I118" s="1" t="str">
        <f>IF(NOT(Tableau11757918[[#This Row],[Qu.]]&gt;=1),"OUI","NON")</f>
        <v>NON</v>
      </c>
      <c r="J118" s="11">
        <f>SUM(1&gt;Tableau11757918[[#This Row],[Qu.]])</f>
        <v>0</v>
      </c>
      <c r="K118" s="46"/>
    </row>
    <row r="119" spans="2:11" x14ac:dyDescent="0.25">
      <c r="B119" s="34" t="s">
        <v>2010</v>
      </c>
      <c r="C119" s="12" t="s">
        <v>2011</v>
      </c>
      <c r="D119" s="49">
        <v>1</v>
      </c>
      <c r="E119" s="13" t="s">
        <v>36</v>
      </c>
      <c r="F119" s="29" t="s">
        <v>1089</v>
      </c>
      <c r="G119" s="1"/>
      <c r="H119" s="7"/>
      <c r="I119" s="1" t="str">
        <f>IF(NOT(Tableau11757918[[#This Row],[Qu.]]&gt;=1),"OUI","NON")</f>
        <v>NON</v>
      </c>
      <c r="J119" s="11">
        <f>SUM(1&gt;Tableau11757918[[#This Row],[Qu.]])</f>
        <v>0</v>
      </c>
      <c r="K119" s="46"/>
    </row>
    <row r="120" spans="2:11" x14ac:dyDescent="0.25">
      <c r="B120" s="34" t="s">
        <v>2012</v>
      </c>
      <c r="C120" s="12" t="s">
        <v>2013</v>
      </c>
      <c r="D120" s="49">
        <v>1</v>
      </c>
      <c r="E120" s="13" t="s">
        <v>36</v>
      </c>
      <c r="F120" s="29" t="s">
        <v>1089</v>
      </c>
      <c r="G120" s="1"/>
      <c r="H120" s="7"/>
      <c r="I120" s="1" t="str">
        <f>IF(NOT(Tableau11757918[[#This Row],[Qu.]]&gt;=1),"OUI","NON")</f>
        <v>NON</v>
      </c>
      <c r="J120" s="11">
        <f>SUM(1&gt;Tableau11757918[[#This Row],[Qu.]])</f>
        <v>0</v>
      </c>
      <c r="K120" s="46"/>
    </row>
    <row r="121" spans="2:11" x14ac:dyDescent="0.25">
      <c r="B121" s="34" t="s">
        <v>2014</v>
      </c>
      <c r="C121" s="12" t="s">
        <v>2015</v>
      </c>
      <c r="D121" s="49">
        <v>1</v>
      </c>
      <c r="E121" s="13" t="s">
        <v>32</v>
      </c>
      <c r="F121" s="29" t="s">
        <v>1113</v>
      </c>
      <c r="G121" s="1"/>
      <c r="H121" s="7"/>
      <c r="I121" s="1" t="str">
        <f>IF(NOT(Tableau11757918[[#This Row],[Qu.]]&gt;=1),"OUI","NON")</f>
        <v>NON</v>
      </c>
      <c r="J121" s="11">
        <f>SUM(1&gt;Tableau11757918[[#This Row],[Qu.]])</f>
        <v>0</v>
      </c>
      <c r="K121" s="46"/>
    </row>
    <row r="122" spans="2:11" x14ac:dyDescent="0.25">
      <c r="B122" s="34" t="s">
        <v>2016</v>
      </c>
      <c r="C122" s="12" t="s">
        <v>2017</v>
      </c>
      <c r="D122" s="49">
        <v>1</v>
      </c>
      <c r="E122" s="13" t="s">
        <v>32</v>
      </c>
      <c r="F122" s="29" t="s">
        <v>1089</v>
      </c>
      <c r="G122" s="1"/>
      <c r="H122" s="7"/>
      <c r="I122" s="1" t="str">
        <f>IF(NOT(Tableau11757918[[#This Row],[Qu.]]&gt;=1),"OUI","NON")</f>
        <v>NON</v>
      </c>
      <c r="J122" s="11">
        <f>SUM(1&gt;Tableau11757918[[#This Row],[Qu.]])</f>
        <v>0</v>
      </c>
      <c r="K122" s="46"/>
    </row>
    <row r="123" spans="2:11" x14ac:dyDescent="0.25">
      <c r="B123" s="53" t="s">
        <v>2018</v>
      </c>
      <c r="C123" s="48" t="s">
        <v>2019</v>
      </c>
      <c r="D123" s="49">
        <v>1</v>
      </c>
      <c r="E123" s="13" t="s">
        <v>36</v>
      </c>
      <c r="F123" s="29" t="s">
        <v>1089</v>
      </c>
      <c r="G123" s="1"/>
      <c r="H123" s="7"/>
      <c r="I123" s="1" t="str">
        <f>IF(NOT(Tableau11757918[[#This Row],[Qu.]]&gt;=1),"OUI","NON")</f>
        <v>NON</v>
      </c>
      <c r="J123" s="11">
        <f>SUM(1&gt;Tableau11757918[[#This Row],[Qu.]])</f>
        <v>0</v>
      </c>
      <c r="K123" s="46"/>
    </row>
    <row r="124" spans="2:11" x14ac:dyDescent="0.25">
      <c r="B124" s="34" t="s">
        <v>2020</v>
      </c>
      <c r="C124" s="12" t="s">
        <v>2021</v>
      </c>
      <c r="D124" s="49">
        <v>1</v>
      </c>
      <c r="E124" s="13" t="s">
        <v>32</v>
      </c>
      <c r="F124" s="29" t="s">
        <v>1107</v>
      </c>
      <c r="G124" s="1"/>
      <c r="H124" s="7"/>
      <c r="I124" s="1" t="str">
        <f>IF(NOT(Tableau11757918[[#This Row],[Qu.]]&gt;=1),"OUI","NON")</f>
        <v>NON</v>
      </c>
      <c r="J124" s="11">
        <f>SUM(1&gt;Tableau11757918[[#This Row],[Qu.]])</f>
        <v>0</v>
      </c>
      <c r="K124" s="46"/>
    </row>
    <row r="125" spans="2:11" x14ac:dyDescent="0.25">
      <c r="B125" s="34" t="s">
        <v>2022</v>
      </c>
      <c r="C125" s="12" t="s">
        <v>2023</v>
      </c>
      <c r="D125" s="49">
        <v>1</v>
      </c>
      <c r="E125" s="13" t="s">
        <v>36</v>
      </c>
      <c r="F125" s="29" t="s">
        <v>1113</v>
      </c>
      <c r="G125" s="1"/>
      <c r="H125" s="7"/>
      <c r="I125" s="1" t="str">
        <f>IF(NOT(Tableau11757918[[#This Row],[Qu.]]&gt;=1),"OUI","NON")</f>
        <v>NON</v>
      </c>
      <c r="J125" s="11">
        <f>SUM(1&gt;Tableau11757918[[#This Row],[Qu.]])</f>
        <v>0</v>
      </c>
      <c r="K125" s="46"/>
    </row>
    <row r="126" spans="2:11" x14ac:dyDescent="0.25">
      <c r="B126" s="53" t="s">
        <v>2024</v>
      </c>
      <c r="C126" s="48" t="s">
        <v>2025</v>
      </c>
      <c r="D126" s="49">
        <v>1</v>
      </c>
      <c r="E126" s="13" t="s">
        <v>32</v>
      </c>
      <c r="F126" s="29" t="s">
        <v>1111</v>
      </c>
      <c r="G126" s="1"/>
      <c r="H126" s="7"/>
      <c r="I126" s="1" t="str">
        <f>IF(NOT(Tableau11757918[[#This Row],[Qu.]]&gt;=1),"OUI","NON")</f>
        <v>NON</v>
      </c>
      <c r="J126" s="11">
        <f>SUM(1&gt;Tableau11757918[[#This Row],[Qu.]])</f>
        <v>0</v>
      </c>
      <c r="K126" s="46"/>
    </row>
    <row r="127" spans="2:11" x14ac:dyDescent="0.25">
      <c r="B127" s="34" t="s">
        <v>2026</v>
      </c>
      <c r="C127" s="12" t="s">
        <v>2027</v>
      </c>
      <c r="D127" s="49">
        <v>0</v>
      </c>
      <c r="E127" s="1" t="s">
        <v>39</v>
      </c>
      <c r="F127" s="28" t="s">
        <v>1089</v>
      </c>
      <c r="G127" s="1"/>
      <c r="H127" s="7"/>
      <c r="I127" s="1" t="str">
        <f>IF(NOT(Tableau11757918[[#This Row],[Qu.]]&gt;=1),"OUI","NON")</f>
        <v>OUI</v>
      </c>
      <c r="J127" s="11">
        <f>SUM(1&gt;Tableau11757918[[#This Row],[Qu.]])</f>
        <v>1</v>
      </c>
      <c r="K127" s="46"/>
    </row>
    <row r="128" spans="2:11" x14ac:dyDescent="0.25">
      <c r="B128" s="34" t="s">
        <v>2028</v>
      </c>
      <c r="C128" s="12" t="s">
        <v>2029</v>
      </c>
      <c r="D128" s="49">
        <v>1</v>
      </c>
      <c r="E128" s="13" t="s">
        <v>36</v>
      </c>
      <c r="F128" s="29" t="s">
        <v>1111</v>
      </c>
      <c r="G128" s="1"/>
      <c r="H128" s="7"/>
      <c r="I128" s="1" t="str">
        <f>IF(NOT(Tableau11757918[[#This Row],[Qu.]]&gt;=1),"OUI","NON")</f>
        <v>NON</v>
      </c>
      <c r="J128" s="11">
        <f>SUM(1&gt;Tableau11757918[[#This Row],[Qu.]])</f>
        <v>0</v>
      </c>
      <c r="K128" s="46"/>
    </row>
    <row r="129" spans="2:11" x14ac:dyDescent="0.25">
      <c r="B129" s="31" t="s">
        <v>2030</v>
      </c>
      <c r="C129" s="3" t="s">
        <v>2031</v>
      </c>
      <c r="D129" s="49">
        <v>1</v>
      </c>
      <c r="E129" s="13" t="s">
        <v>36</v>
      </c>
      <c r="F129" s="28" t="s">
        <v>1107</v>
      </c>
      <c r="G129" s="1"/>
      <c r="H129" s="7"/>
      <c r="I129" s="1" t="str">
        <f>IF(NOT(Tableau11757918[[#This Row],[Qu.]]&gt;=1),"OUI","NON")</f>
        <v>NON</v>
      </c>
      <c r="J129" s="11">
        <f>SUM(1&gt;Tableau11757918[[#This Row],[Qu.]])</f>
        <v>0</v>
      </c>
      <c r="K129" s="46"/>
    </row>
    <row r="130" spans="2:11" x14ac:dyDescent="0.25">
      <c r="B130" s="53" t="s">
        <v>2032</v>
      </c>
      <c r="C130" s="48" t="s">
        <v>2033</v>
      </c>
      <c r="D130" s="49">
        <v>1</v>
      </c>
      <c r="E130" s="13" t="s">
        <v>32</v>
      </c>
      <c r="F130" s="29" t="s">
        <v>1089</v>
      </c>
      <c r="G130" s="1"/>
      <c r="H130" s="7"/>
      <c r="I130" s="1" t="str">
        <f>IF(NOT(Tableau11757918[[#This Row],[Qu.]]&gt;=1),"OUI","NON")</f>
        <v>NON</v>
      </c>
      <c r="J130" s="11">
        <f>SUM(1&gt;Tableau11757918[[#This Row],[Qu.]])</f>
        <v>0</v>
      </c>
      <c r="K130" s="46"/>
    </row>
    <row r="131" spans="2:11" x14ac:dyDescent="0.25">
      <c r="B131" s="34" t="s">
        <v>2034</v>
      </c>
      <c r="C131" s="12" t="s">
        <v>2035</v>
      </c>
      <c r="D131" s="49">
        <v>1</v>
      </c>
      <c r="E131" s="13" t="s">
        <v>32</v>
      </c>
      <c r="F131" s="29" t="s">
        <v>1107</v>
      </c>
      <c r="G131" s="1"/>
      <c r="H131" s="7"/>
      <c r="I131" s="1" t="str">
        <f>IF(NOT(Tableau11757918[[#This Row],[Qu.]]&gt;=1),"OUI","NON")</f>
        <v>NON</v>
      </c>
      <c r="J131" s="11">
        <f>SUM(1&gt;Tableau11757918[[#This Row],[Qu.]])</f>
        <v>0</v>
      </c>
      <c r="K131" s="46"/>
    </row>
    <row r="132" spans="2:11" x14ac:dyDescent="0.25">
      <c r="B132" s="34" t="s">
        <v>2036</v>
      </c>
      <c r="C132" s="12" t="s">
        <v>2037</v>
      </c>
      <c r="D132" s="49">
        <v>1</v>
      </c>
      <c r="E132" s="13" t="s">
        <v>32</v>
      </c>
      <c r="F132" s="29" t="s">
        <v>1089</v>
      </c>
      <c r="G132" s="1"/>
      <c r="H132" s="7"/>
      <c r="I132" s="1" t="str">
        <f>IF(NOT(Tableau11757918[[#This Row],[Qu.]]&gt;=1),"OUI","NON")</f>
        <v>NON</v>
      </c>
      <c r="J132" s="11">
        <f>SUM(1&gt;Tableau11757918[[#This Row],[Qu.]])</f>
        <v>0</v>
      </c>
      <c r="K132" s="46"/>
    </row>
    <row r="133" spans="2:11" x14ac:dyDescent="0.25">
      <c r="B133" s="34" t="s">
        <v>2038</v>
      </c>
      <c r="C133" s="12" t="s">
        <v>2039</v>
      </c>
      <c r="D133" s="49">
        <v>1</v>
      </c>
      <c r="E133" s="13" t="s">
        <v>36</v>
      </c>
      <c r="F133" s="29" t="s">
        <v>1089</v>
      </c>
      <c r="G133" s="1"/>
      <c r="H133" s="7"/>
      <c r="I133" s="1" t="str">
        <f>IF(NOT(Tableau11757918[[#This Row],[Qu.]]&gt;=1),"OUI","NON")</f>
        <v>NON</v>
      </c>
      <c r="J133" s="11">
        <f>SUM(1&gt;Tableau11757918[[#This Row],[Qu.]])</f>
        <v>0</v>
      </c>
      <c r="K133" s="46"/>
    </row>
    <row r="134" spans="2:11" x14ac:dyDescent="0.25">
      <c r="B134" s="53" t="s">
        <v>2040</v>
      </c>
      <c r="C134" s="48" t="s">
        <v>2041</v>
      </c>
      <c r="D134" s="49">
        <v>1</v>
      </c>
      <c r="E134" s="13" t="s">
        <v>32</v>
      </c>
      <c r="F134" s="29" t="s">
        <v>1107</v>
      </c>
      <c r="G134" s="1"/>
      <c r="H134" s="7"/>
      <c r="I134" s="1" t="str">
        <f>IF(NOT(Tableau11757918[[#This Row],[Qu.]]&gt;=1),"OUI","NON")</f>
        <v>NON</v>
      </c>
      <c r="J134" s="11">
        <f>SUM(1&gt;Tableau11757918[[#This Row],[Qu.]])</f>
        <v>0</v>
      </c>
      <c r="K134" s="46"/>
    </row>
    <row r="135" spans="2:11" x14ac:dyDescent="0.25">
      <c r="B135" s="34" t="s">
        <v>2042</v>
      </c>
      <c r="C135" s="12" t="s">
        <v>2043</v>
      </c>
      <c r="D135" s="49">
        <v>1</v>
      </c>
      <c r="E135" s="18" t="s">
        <v>39</v>
      </c>
      <c r="F135" s="29" t="s">
        <v>1107</v>
      </c>
      <c r="G135" s="1"/>
      <c r="H135" s="7"/>
      <c r="I135" s="1" t="str">
        <f>IF(NOT(Tableau11757918[[#This Row],[Qu.]]&gt;=1),"OUI","NON")</f>
        <v>NON</v>
      </c>
      <c r="J135" s="11">
        <f>SUM(1&gt;Tableau11757918[[#This Row],[Qu.]])</f>
        <v>0</v>
      </c>
      <c r="K135" s="46"/>
    </row>
    <row r="136" spans="2:11" x14ac:dyDescent="0.25">
      <c r="B136" s="53" t="s">
        <v>2044</v>
      </c>
      <c r="C136" s="48" t="s">
        <v>2045</v>
      </c>
      <c r="D136" s="49">
        <v>1</v>
      </c>
      <c r="E136" s="13" t="s">
        <v>50</v>
      </c>
      <c r="F136" s="29" t="s">
        <v>1089</v>
      </c>
      <c r="G136" s="1"/>
      <c r="H136" s="7"/>
      <c r="I136" s="1" t="str">
        <f>IF(NOT(Tableau11757918[[#This Row],[Qu.]]&gt;=1),"OUI","NON")</f>
        <v>NON</v>
      </c>
      <c r="J136" s="11">
        <f>SUM(1&gt;Tableau11757918[[#This Row],[Qu.]])</f>
        <v>0</v>
      </c>
      <c r="K136" s="46"/>
    </row>
    <row r="137" spans="2:11" x14ac:dyDescent="0.25">
      <c r="B137" s="34" t="s">
        <v>2046</v>
      </c>
      <c r="C137" s="12" t="s">
        <v>2047</v>
      </c>
      <c r="D137" s="49">
        <v>1</v>
      </c>
      <c r="E137" s="13" t="s">
        <v>50</v>
      </c>
      <c r="F137" s="29" t="s">
        <v>1089</v>
      </c>
      <c r="G137" s="1"/>
      <c r="H137" s="7"/>
      <c r="I137" s="1" t="str">
        <f>IF(NOT(Tableau11757918[[#This Row],[Qu.]]&gt;=1),"OUI","NON")</f>
        <v>NON</v>
      </c>
      <c r="J137" s="11">
        <f>SUM(1&gt;Tableau11757918[[#This Row],[Qu.]])</f>
        <v>0</v>
      </c>
      <c r="K137" s="46"/>
    </row>
    <row r="138" spans="2:11" x14ac:dyDescent="0.25">
      <c r="B138" s="53" t="s">
        <v>2048</v>
      </c>
      <c r="C138" s="48" t="s">
        <v>2049</v>
      </c>
      <c r="D138" s="49">
        <v>0</v>
      </c>
      <c r="E138" s="13" t="s">
        <v>39</v>
      </c>
      <c r="F138" s="29" t="s">
        <v>1099</v>
      </c>
      <c r="G138" s="1"/>
      <c r="H138" s="7"/>
      <c r="I138" s="1" t="str">
        <f>IF(NOT(Tableau11757918[[#This Row],[Qu.]]&gt;=1),"OUI","NON")</f>
        <v>OUI</v>
      </c>
      <c r="J138" s="11">
        <f>SUM(1&gt;Tableau11757918[[#This Row],[Qu.]])</f>
        <v>1</v>
      </c>
      <c r="K138" s="46"/>
    </row>
    <row r="139" spans="2:11" x14ac:dyDescent="0.25">
      <c r="B139" s="34" t="s">
        <v>2050</v>
      </c>
      <c r="C139" s="12" t="s">
        <v>2051</v>
      </c>
      <c r="D139" s="49">
        <v>1</v>
      </c>
      <c r="E139" s="13" t="s">
        <v>50</v>
      </c>
      <c r="F139" s="29" t="s">
        <v>1111</v>
      </c>
      <c r="G139" s="1"/>
      <c r="H139" s="7"/>
      <c r="I139" s="1" t="str">
        <f>IF(NOT(Tableau11757918[[#This Row],[Qu.]]&gt;=1),"OUI","NON")</f>
        <v>NON</v>
      </c>
      <c r="J139" s="11">
        <f>SUM(1&gt;Tableau11757918[[#This Row],[Qu.]])</f>
        <v>0</v>
      </c>
      <c r="K139" s="46"/>
    </row>
    <row r="140" spans="2:11" x14ac:dyDescent="0.25">
      <c r="B140" s="31" t="s">
        <v>2052</v>
      </c>
      <c r="C140" s="3" t="s">
        <v>2053</v>
      </c>
      <c r="D140" s="49">
        <v>1</v>
      </c>
      <c r="E140" s="13" t="s">
        <v>50</v>
      </c>
      <c r="F140" s="28" t="s">
        <v>1089</v>
      </c>
      <c r="G140" s="1"/>
      <c r="H140" s="7"/>
      <c r="I140" s="1" t="str">
        <f>IF(NOT(Tableau11757918[[#This Row],[Qu.]]&gt;=1),"OUI","NON")</f>
        <v>NON</v>
      </c>
      <c r="J140" s="11">
        <f>SUM(1&gt;Tableau11757918[[#This Row],[Qu.]])</f>
        <v>0</v>
      </c>
      <c r="K140" s="46"/>
    </row>
    <row r="141" spans="2:11" x14ac:dyDescent="0.25">
      <c r="B141" s="31" t="s">
        <v>2054</v>
      </c>
      <c r="C141" s="3" t="s">
        <v>2055</v>
      </c>
      <c r="D141" s="49">
        <v>1</v>
      </c>
      <c r="E141" s="13" t="s">
        <v>32</v>
      </c>
      <c r="F141" s="28" t="s">
        <v>1089</v>
      </c>
      <c r="G141" s="1"/>
      <c r="H141" s="7"/>
      <c r="I141" s="1" t="str">
        <f>IF(NOT(Tableau11757918[[#This Row],[Qu.]]&gt;=1),"OUI","NON")</f>
        <v>NON</v>
      </c>
      <c r="J141" s="11">
        <f>SUM(1&gt;Tableau11757918[[#This Row],[Qu.]])</f>
        <v>0</v>
      </c>
      <c r="K141" s="46"/>
    </row>
    <row r="142" spans="2:11" x14ac:dyDescent="0.25">
      <c r="B142" s="34" t="s">
        <v>2056</v>
      </c>
      <c r="C142" s="12" t="s">
        <v>2057</v>
      </c>
      <c r="D142" s="49">
        <v>1</v>
      </c>
      <c r="E142" s="13" t="s">
        <v>36</v>
      </c>
      <c r="F142" s="29" t="s">
        <v>1113</v>
      </c>
      <c r="G142" s="1"/>
      <c r="H142" s="7"/>
      <c r="I142" s="1" t="str">
        <f>IF(NOT(Tableau11757918[[#This Row],[Qu.]]&gt;=1),"OUI","NON")</f>
        <v>NON</v>
      </c>
      <c r="J142" s="11">
        <f>SUM(1&gt;Tableau11757918[[#This Row],[Qu.]])</f>
        <v>0</v>
      </c>
      <c r="K142" s="46"/>
    </row>
    <row r="143" spans="2:11" x14ac:dyDescent="0.25">
      <c r="B143" s="53" t="s">
        <v>2058</v>
      </c>
      <c r="C143" s="48" t="s">
        <v>2059</v>
      </c>
      <c r="D143" s="49">
        <v>1</v>
      </c>
      <c r="E143" s="13" t="s">
        <v>32</v>
      </c>
      <c r="F143" s="29" t="s">
        <v>1107</v>
      </c>
      <c r="G143" s="1"/>
      <c r="H143" s="7"/>
      <c r="I143" s="1" t="str">
        <f>IF(NOT(Tableau11757918[[#This Row],[Qu.]]&gt;=1),"OUI","NON")</f>
        <v>NON</v>
      </c>
      <c r="J143" s="11">
        <f>SUM(1&gt;Tableau11757918[[#This Row],[Qu.]])</f>
        <v>0</v>
      </c>
      <c r="K143" s="46"/>
    </row>
    <row r="144" spans="2:11" x14ac:dyDescent="0.25">
      <c r="B144" s="53" t="s">
        <v>2060</v>
      </c>
      <c r="C144" s="48" t="s">
        <v>2061</v>
      </c>
      <c r="D144" s="49">
        <v>1</v>
      </c>
      <c r="E144" s="13" t="s">
        <v>32</v>
      </c>
      <c r="F144" s="29" t="s">
        <v>1089</v>
      </c>
      <c r="G144" s="1"/>
      <c r="H144" s="7"/>
      <c r="I144" s="1" t="str">
        <f>IF(NOT(Tableau11757918[[#This Row],[Qu.]]&gt;=1),"OUI","NON")</f>
        <v>NON</v>
      </c>
      <c r="J144" s="11">
        <f>SUM(1&gt;Tableau11757918[[#This Row],[Qu.]])</f>
        <v>0</v>
      </c>
      <c r="K144" s="46"/>
    </row>
    <row r="145" spans="2:11" x14ac:dyDescent="0.25">
      <c r="B145" s="53" t="s">
        <v>2062</v>
      </c>
      <c r="C145" s="48" t="s">
        <v>2063</v>
      </c>
      <c r="D145" s="49">
        <v>1</v>
      </c>
      <c r="E145" s="13" t="s">
        <v>32</v>
      </c>
      <c r="F145" s="29" t="s">
        <v>1089</v>
      </c>
      <c r="G145" s="1"/>
      <c r="H145" s="7"/>
      <c r="I145" s="1" t="str">
        <f>IF(NOT(Tableau11757918[[#This Row],[Qu.]]&gt;=1),"OUI","NON")</f>
        <v>NON</v>
      </c>
      <c r="J145" s="11">
        <f>SUM(1&gt;Tableau11757918[[#This Row],[Qu.]])</f>
        <v>0</v>
      </c>
      <c r="K145" s="46"/>
    </row>
    <row r="146" spans="2:11" x14ac:dyDescent="0.25">
      <c r="B146" s="34" t="s">
        <v>2064</v>
      </c>
      <c r="C146" s="12" t="s">
        <v>2065</v>
      </c>
      <c r="D146" s="49">
        <v>1</v>
      </c>
      <c r="E146" s="13" t="s">
        <v>32</v>
      </c>
      <c r="F146" s="29" t="s">
        <v>1089</v>
      </c>
      <c r="G146" s="1"/>
      <c r="H146" s="7"/>
      <c r="I146" s="1" t="str">
        <f>IF(NOT(Tableau11757918[[#This Row],[Qu.]]&gt;=1),"OUI","NON")</f>
        <v>NON</v>
      </c>
      <c r="J146" s="11">
        <f>SUM(1&gt;Tableau11757918[[#This Row],[Qu.]])</f>
        <v>0</v>
      </c>
      <c r="K146" s="46"/>
    </row>
    <row r="147" spans="2:11" x14ac:dyDescent="0.25">
      <c r="B147" s="31" t="s">
        <v>2066</v>
      </c>
      <c r="C147" s="3" t="s">
        <v>2067</v>
      </c>
      <c r="D147" s="49">
        <v>1</v>
      </c>
      <c r="E147" s="13" t="s">
        <v>32</v>
      </c>
      <c r="F147" s="28" t="s">
        <v>1089</v>
      </c>
      <c r="G147" s="1"/>
      <c r="H147" s="7"/>
      <c r="I147" s="1" t="str">
        <f>IF(NOT(Tableau11757918[[#This Row],[Qu.]]&gt;=1),"OUI","NON")</f>
        <v>NON</v>
      </c>
      <c r="J147" s="11">
        <f>SUM(1&gt;Tableau11757918[[#This Row],[Qu.]])</f>
        <v>0</v>
      </c>
      <c r="K147" s="46"/>
    </row>
    <row r="148" spans="2:11" x14ac:dyDescent="0.25">
      <c r="B148" s="34" t="s">
        <v>2068</v>
      </c>
      <c r="C148" s="12" t="s">
        <v>2069</v>
      </c>
      <c r="D148" s="49">
        <v>1</v>
      </c>
      <c r="E148" s="13" t="s">
        <v>32</v>
      </c>
      <c r="F148" s="29" t="s">
        <v>1089</v>
      </c>
      <c r="G148" s="1"/>
      <c r="H148" s="7"/>
      <c r="I148" s="1" t="str">
        <f>IF(NOT(Tableau11757918[[#This Row],[Qu.]]&gt;=1),"OUI","NON")</f>
        <v>NON</v>
      </c>
      <c r="J148" s="11">
        <f>SUM(1&gt;Tableau11757918[[#This Row],[Qu.]])</f>
        <v>0</v>
      </c>
      <c r="K148" s="46"/>
    </row>
    <row r="149" spans="2:11" x14ac:dyDescent="0.25">
      <c r="B149" s="34" t="s">
        <v>2070</v>
      </c>
      <c r="C149" s="12" t="s">
        <v>2071</v>
      </c>
      <c r="D149" s="49">
        <v>1</v>
      </c>
      <c r="E149" s="13" t="s">
        <v>32</v>
      </c>
      <c r="F149" s="29" t="s">
        <v>1107</v>
      </c>
      <c r="G149" s="1"/>
      <c r="H149" s="7"/>
      <c r="I149" s="1" t="str">
        <f>IF(NOT(Tableau11757918[[#This Row],[Qu.]]&gt;=1),"OUI","NON")</f>
        <v>NON</v>
      </c>
      <c r="J149" s="11">
        <f>SUM(1&gt;Tableau11757918[[#This Row],[Qu.]])</f>
        <v>0</v>
      </c>
      <c r="K149" s="46"/>
    </row>
    <row r="150" spans="2:11" x14ac:dyDescent="0.25">
      <c r="B150" s="31" t="s">
        <v>2072</v>
      </c>
      <c r="C150" s="3" t="s">
        <v>2073</v>
      </c>
      <c r="D150" s="49">
        <v>1</v>
      </c>
      <c r="E150" s="13" t="s">
        <v>50</v>
      </c>
      <c r="F150" s="28" t="s">
        <v>1089</v>
      </c>
      <c r="G150" s="1"/>
      <c r="H150" s="7"/>
      <c r="I150" s="1" t="str">
        <f>IF(NOT(Tableau11757918[[#This Row],[Qu.]]&gt;=1),"OUI","NON")</f>
        <v>NON</v>
      </c>
      <c r="J150" s="11">
        <f>SUM(1&gt;Tableau11757918[[#This Row],[Qu.]])</f>
        <v>0</v>
      </c>
      <c r="K150" s="46"/>
    </row>
    <row r="151" spans="2:11" x14ac:dyDescent="0.25">
      <c r="B151" s="34" t="s">
        <v>2074</v>
      </c>
      <c r="C151" s="12" t="s">
        <v>2075</v>
      </c>
      <c r="D151" s="49">
        <v>1</v>
      </c>
      <c r="E151" s="13" t="s">
        <v>50</v>
      </c>
      <c r="F151" s="29" t="s">
        <v>1113</v>
      </c>
      <c r="G151" s="1"/>
      <c r="H151" s="7"/>
      <c r="I151" s="1" t="str">
        <f>IF(NOT(Tableau11757918[[#This Row],[Qu.]]&gt;=1),"OUI","NON")</f>
        <v>NON</v>
      </c>
      <c r="J151" s="11">
        <f>SUM(1&gt;Tableau11757918[[#This Row],[Qu.]])</f>
        <v>0</v>
      </c>
      <c r="K151" s="46"/>
    </row>
    <row r="152" spans="2:11" x14ac:dyDescent="0.25">
      <c r="B152" s="34" t="s">
        <v>2076</v>
      </c>
      <c r="C152" s="12" t="s">
        <v>2077</v>
      </c>
      <c r="D152" s="49">
        <v>1</v>
      </c>
      <c r="E152" s="13" t="s">
        <v>32</v>
      </c>
      <c r="F152" s="29" t="s">
        <v>1089</v>
      </c>
      <c r="G152" s="1"/>
      <c r="H152" s="7"/>
      <c r="I152" s="1" t="str">
        <f>IF(NOT(Tableau11757918[[#This Row],[Qu.]]&gt;=1),"OUI","NON")</f>
        <v>NON</v>
      </c>
      <c r="J152" s="11">
        <f>SUM(1&gt;Tableau11757918[[#This Row],[Qu.]])</f>
        <v>0</v>
      </c>
      <c r="K152" s="46"/>
    </row>
    <row r="153" spans="2:11" x14ac:dyDescent="0.25">
      <c r="B153" s="31" t="s">
        <v>2078</v>
      </c>
      <c r="C153" s="3" t="s">
        <v>2079</v>
      </c>
      <c r="D153" s="49">
        <v>1</v>
      </c>
      <c r="E153" s="13" t="s">
        <v>32</v>
      </c>
      <c r="F153" s="28" t="s">
        <v>1113</v>
      </c>
      <c r="G153" s="1"/>
      <c r="H153" s="7"/>
      <c r="I153" s="1" t="str">
        <f>IF(NOT(Tableau11757918[[#This Row],[Qu.]]&gt;=1),"OUI","NON")</f>
        <v>NON</v>
      </c>
      <c r="J153" s="11">
        <f>SUM(1&gt;Tableau11757918[[#This Row],[Qu.]])</f>
        <v>0</v>
      </c>
      <c r="K153" s="46"/>
    </row>
    <row r="154" spans="2:11" x14ac:dyDescent="0.25">
      <c r="B154" s="31" t="s">
        <v>2080</v>
      </c>
      <c r="C154" s="3" t="s">
        <v>2081</v>
      </c>
      <c r="D154" s="49">
        <v>1</v>
      </c>
      <c r="E154" s="13" t="s">
        <v>36</v>
      </c>
      <c r="F154" s="28" t="s">
        <v>1111</v>
      </c>
      <c r="G154" s="1"/>
      <c r="H154" s="7"/>
      <c r="I154" s="1" t="str">
        <f>IF(NOT(Tableau11757918[[#This Row],[Qu.]]&gt;=1),"OUI","NON")</f>
        <v>NON</v>
      </c>
      <c r="J154" s="11">
        <f>SUM(1&gt;Tableau11757918[[#This Row],[Qu.]])</f>
        <v>0</v>
      </c>
      <c r="K154" s="46"/>
    </row>
    <row r="155" spans="2:11" x14ac:dyDescent="0.25">
      <c r="B155" s="53" t="s">
        <v>2082</v>
      </c>
      <c r="C155" s="48" t="s">
        <v>2083</v>
      </c>
      <c r="D155" s="49">
        <v>1</v>
      </c>
      <c r="E155" s="13" t="s">
        <v>36</v>
      </c>
      <c r="F155" s="29" t="s">
        <v>1089</v>
      </c>
      <c r="G155" s="1"/>
      <c r="H155" s="7"/>
      <c r="I155" s="1" t="str">
        <f>IF(NOT(Tableau11757918[[#This Row],[Qu.]]&gt;=1),"OUI","NON")</f>
        <v>NON</v>
      </c>
      <c r="J155" s="11">
        <f>SUM(1&gt;Tableau11757918[[#This Row],[Qu.]])</f>
        <v>0</v>
      </c>
      <c r="K155" s="46"/>
    </row>
    <row r="156" spans="2:11" x14ac:dyDescent="0.25">
      <c r="B156" s="53" t="s">
        <v>2084</v>
      </c>
      <c r="C156" s="48" t="s">
        <v>2085</v>
      </c>
      <c r="D156" s="49">
        <v>1</v>
      </c>
      <c r="E156" s="13" t="s">
        <v>32</v>
      </c>
      <c r="F156" s="29" t="s">
        <v>1113</v>
      </c>
      <c r="G156" s="1"/>
      <c r="H156" s="7"/>
      <c r="I156" s="1" t="str">
        <f>IF(NOT(Tableau11757918[[#This Row],[Qu.]]&gt;=1),"OUI","NON")</f>
        <v>NON</v>
      </c>
      <c r="J156" s="11">
        <f>SUM(1&gt;Tableau11757918[[#This Row],[Qu.]])</f>
        <v>0</v>
      </c>
      <c r="K156" s="46"/>
    </row>
    <row r="157" spans="2:11" x14ac:dyDescent="0.25">
      <c r="B157" s="34" t="s">
        <v>2086</v>
      </c>
      <c r="C157" s="12" t="s">
        <v>2087</v>
      </c>
      <c r="D157" s="49">
        <v>1</v>
      </c>
      <c r="E157" s="13" t="s">
        <v>36</v>
      </c>
      <c r="F157" s="29" t="s">
        <v>1089</v>
      </c>
      <c r="G157" s="1"/>
      <c r="H157" s="7"/>
      <c r="I157" s="1" t="str">
        <f>IF(NOT(Tableau11757918[[#This Row],[Qu.]]&gt;=1),"OUI","NON")</f>
        <v>NON</v>
      </c>
      <c r="J157" s="11">
        <f>SUM(1&gt;Tableau11757918[[#This Row],[Qu.]])</f>
        <v>0</v>
      </c>
      <c r="K157" s="46"/>
    </row>
    <row r="158" spans="2:11" x14ac:dyDescent="0.25">
      <c r="B158" s="53" t="s">
        <v>2088</v>
      </c>
      <c r="C158" s="48" t="s">
        <v>2089</v>
      </c>
      <c r="D158" s="49">
        <v>1</v>
      </c>
      <c r="E158" s="13" t="s">
        <v>32</v>
      </c>
      <c r="F158" s="29" t="s">
        <v>1113</v>
      </c>
      <c r="G158" s="1"/>
      <c r="H158" s="7"/>
      <c r="I158" s="1" t="str">
        <f>IF(NOT(Tableau11757918[[#This Row],[Qu.]]&gt;=1),"OUI","NON")</f>
        <v>NON</v>
      </c>
      <c r="J158" s="11">
        <f>SUM(1&gt;Tableau11757918[[#This Row],[Qu.]])</f>
        <v>0</v>
      </c>
      <c r="K158" s="46"/>
    </row>
    <row r="159" spans="2:11" x14ac:dyDescent="0.25">
      <c r="B159" s="34" t="s">
        <v>2090</v>
      </c>
      <c r="C159" s="12" t="s">
        <v>2091</v>
      </c>
      <c r="D159" s="49">
        <v>1</v>
      </c>
      <c r="E159" s="13" t="s">
        <v>32</v>
      </c>
      <c r="F159" s="29" t="s">
        <v>1089</v>
      </c>
      <c r="G159" s="1"/>
      <c r="H159" s="7"/>
      <c r="I159" s="1" t="str">
        <f>IF(NOT(Tableau11757918[[#This Row],[Qu.]]&gt;=1),"OUI","NON")</f>
        <v>NON</v>
      </c>
      <c r="J159" s="11">
        <f>SUM(1&gt;Tableau11757918[[#This Row],[Qu.]])</f>
        <v>0</v>
      </c>
      <c r="K159" s="46"/>
    </row>
    <row r="160" spans="2:11" x14ac:dyDescent="0.25">
      <c r="B160" s="31" t="s">
        <v>2092</v>
      </c>
      <c r="C160" s="3" t="s">
        <v>2093</v>
      </c>
      <c r="D160" s="49">
        <v>1</v>
      </c>
      <c r="E160" s="13" t="s">
        <v>32</v>
      </c>
      <c r="F160" s="28" t="s">
        <v>1111</v>
      </c>
      <c r="G160" s="1"/>
      <c r="H160" s="7"/>
      <c r="I160" s="1" t="str">
        <f>IF(NOT(Tableau11757918[[#This Row],[Qu.]]&gt;=1),"OUI","NON")</f>
        <v>NON</v>
      </c>
      <c r="J160" s="11">
        <f>SUM(1&gt;Tableau11757918[[#This Row],[Qu.]])</f>
        <v>0</v>
      </c>
      <c r="K160" s="46"/>
    </row>
    <row r="161" spans="2:11" x14ac:dyDescent="0.25">
      <c r="B161" s="34" t="s">
        <v>2094</v>
      </c>
      <c r="C161" s="12" t="s">
        <v>2095</v>
      </c>
      <c r="D161" s="49">
        <v>1</v>
      </c>
      <c r="E161" s="13" t="s">
        <v>50</v>
      </c>
      <c r="F161" s="29" t="s">
        <v>1089</v>
      </c>
      <c r="G161" s="1"/>
      <c r="H161" s="7"/>
      <c r="I161" s="1" t="str">
        <f>IF(NOT(Tableau11757918[[#This Row],[Qu.]]&gt;=1),"OUI","NON")</f>
        <v>NON</v>
      </c>
      <c r="J161" s="11">
        <f>SUM(1&gt;Tableau11757918[[#This Row],[Qu.]])</f>
        <v>0</v>
      </c>
      <c r="K161" s="46"/>
    </row>
    <row r="162" spans="2:11" x14ac:dyDescent="0.25">
      <c r="B162" s="34" t="s">
        <v>2096</v>
      </c>
      <c r="C162" s="12" t="s">
        <v>2097</v>
      </c>
      <c r="D162" s="49">
        <v>1</v>
      </c>
      <c r="E162" s="13" t="s">
        <v>50</v>
      </c>
      <c r="F162" s="29" t="s">
        <v>1089</v>
      </c>
      <c r="G162" s="1"/>
      <c r="H162" s="7"/>
      <c r="I162" s="1" t="str">
        <f>IF(NOT(Tableau11757918[[#This Row],[Qu.]]&gt;=1),"OUI","NON")</f>
        <v>NON</v>
      </c>
      <c r="J162" s="11">
        <f>SUM(1&gt;Tableau11757918[[#This Row],[Qu.]])</f>
        <v>0</v>
      </c>
      <c r="K162" s="46"/>
    </row>
    <row r="163" spans="2:11" x14ac:dyDescent="0.25">
      <c r="B163" s="34" t="s">
        <v>2098</v>
      </c>
      <c r="C163" s="12" t="s">
        <v>2099</v>
      </c>
      <c r="D163" s="49">
        <v>1</v>
      </c>
      <c r="E163" s="13" t="s">
        <v>32</v>
      </c>
      <c r="F163" s="29" t="s">
        <v>1089</v>
      </c>
      <c r="G163" s="1"/>
      <c r="H163" s="7"/>
      <c r="I163" s="1" t="str">
        <f>IF(NOT(Tableau11757918[[#This Row],[Qu.]]&gt;=1),"OUI","NON")</f>
        <v>NON</v>
      </c>
      <c r="J163" s="11">
        <f>SUM(1&gt;Tableau11757918[[#This Row],[Qu.]])</f>
        <v>0</v>
      </c>
      <c r="K163" s="46"/>
    </row>
    <row r="164" spans="2:11" x14ac:dyDescent="0.25">
      <c r="B164" s="34" t="s">
        <v>2100</v>
      </c>
      <c r="C164" s="12" t="s">
        <v>2101</v>
      </c>
      <c r="D164" s="49">
        <v>1</v>
      </c>
      <c r="E164" s="13" t="s">
        <v>36</v>
      </c>
      <c r="F164" s="29" t="s">
        <v>1089</v>
      </c>
      <c r="G164" s="1"/>
      <c r="H164" s="7"/>
      <c r="I164" s="1" t="str">
        <f>IF(NOT(Tableau11757918[[#This Row],[Qu.]]&gt;=1),"OUI","NON")</f>
        <v>NON</v>
      </c>
      <c r="J164" s="11">
        <f>SUM(1&gt;Tableau11757918[[#This Row],[Qu.]])</f>
        <v>0</v>
      </c>
      <c r="K164" s="46"/>
    </row>
    <row r="165" spans="2:11" x14ac:dyDescent="0.25">
      <c r="B165" s="34" t="s">
        <v>2102</v>
      </c>
      <c r="C165" s="12" t="s">
        <v>2103</v>
      </c>
      <c r="D165" s="49">
        <v>1</v>
      </c>
      <c r="E165" s="13" t="s">
        <v>36</v>
      </c>
      <c r="F165" s="29" t="s">
        <v>1089</v>
      </c>
      <c r="G165" s="1"/>
      <c r="H165" s="7"/>
      <c r="I165" s="1" t="str">
        <f>IF(NOT(Tableau11757918[[#This Row],[Qu.]]&gt;=1),"OUI","NON")</f>
        <v>NON</v>
      </c>
      <c r="J165" s="11">
        <f>SUM(1&gt;Tableau11757918[[#This Row],[Qu.]])</f>
        <v>0</v>
      </c>
      <c r="K165" s="46"/>
    </row>
    <row r="166" spans="2:11" x14ac:dyDescent="0.25">
      <c r="B166" s="34" t="s">
        <v>2104</v>
      </c>
      <c r="C166" s="12" t="s">
        <v>2105</v>
      </c>
      <c r="D166" s="49">
        <v>1</v>
      </c>
      <c r="E166" s="13" t="s">
        <v>32</v>
      </c>
      <c r="F166" s="29" t="s">
        <v>1107</v>
      </c>
      <c r="G166" s="1"/>
      <c r="H166" s="7"/>
      <c r="I166" s="1" t="str">
        <f>IF(NOT(Tableau11757918[[#This Row],[Qu.]]&gt;=1),"OUI","NON")</f>
        <v>NON</v>
      </c>
      <c r="J166" s="11">
        <f>SUM(1&gt;Tableau11757918[[#This Row],[Qu.]])</f>
        <v>0</v>
      </c>
      <c r="K166" s="46"/>
    </row>
    <row r="167" spans="2:11" x14ac:dyDescent="0.25">
      <c r="B167" s="34" t="s">
        <v>2106</v>
      </c>
      <c r="C167" s="12" t="s">
        <v>2107</v>
      </c>
      <c r="D167" s="49">
        <v>1</v>
      </c>
      <c r="E167" s="13" t="s">
        <v>36</v>
      </c>
      <c r="F167" s="29" t="s">
        <v>1089</v>
      </c>
      <c r="G167" s="1"/>
      <c r="H167" s="7"/>
      <c r="I167" s="1" t="str">
        <f>IF(NOT(Tableau11757918[[#This Row],[Qu.]]&gt;=1),"OUI","NON")</f>
        <v>NON</v>
      </c>
      <c r="J167" s="11">
        <f>SUM(1&gt;Tableau11757918[[#This Row],[Qu.]])</f>
        <v>0</v>
      </c>
      <c r="K167" s="46"/>
    </row>
    <row r="168" spans="2:11" x14ac:dyDescent="0.25">
      <c r="B168" s="34" t="s">
        <v>2108</v>
      </c>
      <c r="C168" s="12" t="s">
        <v>2109</v>
      </c>
      <c r="D168" s="49">
        <v>1</v>
      </c>
      <c r="E168" s="13" t="s">
        <v>32</v>
      </c>
      <c r="F168" s="29" t="s">
        <v>1089</v>
      </c>
      <c r="G168" s="1"/>
      <c r="H168" s="7"/>
      <c r="I168" s="1" t="str">
        <f>IF(NOT(Tableau11757918[[#This Row],[Qu.]]&gt;=1),"OUI","NON")</f>
        <v>NON</v>
      </c>
      <c r="J168" s="11">
        <f>SUM(1&gt;Tableau11757918[[#This Row],[Qu.]])</f>
        <v>0</v>
      </c>
      <c r="K168" s="46"/>
    </row>
    <row r="169" spans="2:11" x14ac:dyDescent="0.25">
      <c r="B169" s="34" t="s">
        <v>2110</v>
      </c>
      <c r="C169" s="12" t="s">
        <v>2111</v>
      </c>
      <c r="D169" s="49">
        <v>1</v>
      </c>
      <c r="E169" s="13" t="s">
        <v>32</v>
      </c>
      <c r="F169" s="29" t="s">
        <v>1111</v>
      </c>
      <c r="G169" s="1"/>
      <c r="H169" s="7"/>
      <c r="I169" s="1" t="str">
        <f>IF(NOT(Tableau11757918[[#This Row],[Qu.]]&gt;=1),"OUI","NON")</f>
        <v>NON</v>
      </c>
      <c r="J169" s="11">
        <f>SUM(1&gt;Tableau11757918[[#This Row],[Qu.]])</f>
        <v>0</v>
      </c>
      <c r="K169" s="46"/>
    </row>
    <row r="170" spans="2:11" x14ac:dyDescent="0.25">
      <c r="B170" s="34" t="s">
        <v>2112</v>
      </c>
      <c r="C170" s="12" t="s">
        <v>2113</v>
      </c>
      <c r="D170" s="49">
        <v>1</v>
      </c>
      <c r="E170" s="13" t="s">
        <v>32</v>
      </c>
      <c r="F170" s="29" t="s">
        <v>1089</v>
      </c>
      <c r="G170" s="1"/>
      <c r="H170" s="7"/>
      <c r="I170" s="1" t="str">
        <f>IF(NOT(Tableau11757918[[#This Row],[Qu.]]&gt;=1),"OUI","NON")</f>
        <v>NON</v>
      </c>
      <c r="J170" s="11">
        <f>SUM(1&gt;Tableau11757918[[#This Row],[Qu.]])</f>
        <v>0</v>
      </c>
      <c r="K170" s="46"/>
    </row>
    <row r="171" spans="2:11" x14ac:dyDescent="0.25">
      <c r="B171" s="34" t="s">
        <v>2114</v>
      </c>
      <c r="C171" s="12" t="s">
        <v>2115</v>
      </c>
      <c r="D171" s="49">
        <v>1</v>
      </c>
      <c r="E171" s="13" t="s">
        <v>36</v>
      </c>
      <c r="F171" s="29" t="s">
        <v>1107</v>
      </c>
      <c r="G171" s="1"/>
      <c r="H171" s="7"/>
      <c r="I171" s="1" t="str">
        <f>IF(NOT(Tableau11757918[[#This Row],[Qu.]]&gt;=1),"OUI","NON")</f>
        <v>NON</v>
      </c>
      <c r="J171" s="11">
        <f>SUM(1&gt;Tableau11757918[[#This Row],[Qu.]])</f>
        <v>0</v>
      </c>
      <c r="K171" s="46"/>
    </row>
    <row r="172" spans="2:11" x14ac:dyDescent="0.25">
      <c r="B172" s="34" t="s">
        <v>2116</v>
      </c>
      <c r="C172" s="12" t="s">
        <v>2117</v>
      </c>
      <c r="D172" s="49">
        <v>1</v>
      </c>
      <c r="E172" s="13" t="s">
        <v>50</v>
      </c>
      <c r="F172" s="29" t="s">
        <v>1113</v>
      </c>
      <c r="G172" s="1"/>
      <c r="H172" s="7"/>
      <c r="I172" s="1" t="str">
        <f>IF(NOT(Tableau11757918[[#This Row],[Qu.]]&gt;=1),"OUI","NON")</f>
        <v>NON</v>
      </c>
      <c r="J172" s="11">
        <f>SUM(1&gt;Tableau11757918[[#This Row],[Qu.]])</f>
        <v>0</v>
      </c>
      <c r="K172" s="46"/>
    </row>
    <row r="173" spans="2:11" x14ac:dyDescent="0.25">
      <c r="B173" s="34" t="s">
        <v>2118</v>
      </c>
      <c r="C173" s="12" t="s">
        <v>2119</v>
      </c>
      <c r="D173" s="49">
        <v>1</v>
      </c>
      <c r="E173" s="13" t="s">
        <v>32</v>
      </c>
      <c r="F173" s="29" t="s">
        <v>1107</v>
      </c>
      <c r="G173" s="1"/>
      <c r="H173" s="7"/>
      <c r="I173" s="1" t="str">
        <f>IF(NOT(Tableau11757918[[#This Row],[Qu.]]&gt;=1),"OUI","NON")</f>
        <v>NON</v>
      </c>
      <c r="J173" s="11">
        <f>SUM(1&gt;Tableau11757918[[#This Row],[Qu.]])</f>
        <v>0</v>
      </c>
      <c r="K173" s="46"/>
    </row>
    <row r="174" spans="2:11" x14ac:dyDescent="0.25">
      <c r="B174" s="53" t="s">
        <v>2120</v>
      </c>
      <c r="C174" s="48" t="s">
        <v>2121</v>
      </c>
      <c r="D174" s="49">
        <v>1</v>
      </c>
      <c r="E174" s="13" t="s">
        <v>50</v>
      </c>
      <c r="F174" s="29" t="s">
        <v>1089</v>
      </c>
      <c r="G174" s="1"/>
      <c r="H174" s="7"/>
      <c r="I174" s="1" t="str">
        <f>IF(NOT(Tableau11757918[[#This Row],[Qu.]]&gt;=1),"OUI","NON")</f>
        <v>NON</v>
      </c>
      <c r="J174" s="11">
        <f>SUM(1&gt;Tableau11757918[[#This Row],[Qu.]])</f>
        <v>0</v>
      </c>
      <c r="K174" s="46"/>
    </row>
    <row r="175" spans="2:11" x14ac:dyDescent="0.25">
      <c r="B175" s="34" t="s">
        <v>2122</v>
      </c>
      <c r="C175" s="12" t="s">
        <v>2123</v>
      </c>
      <c r="D175" s="49">
        <v>1</v>
      </c>
      <c r="E175" s="13" t="s">
        <v>32</v>
      </c>
      <c r="F175" s="29" t="s">
        <v>1089</v>
      </c>
      <c r="G175" s="1"/>
      <c r="H175" s="7"/>
      <c r="I175" s="1" t="str">
        <f>IF(NOT(Tableau11757918[[#This Row],[Qu.]]&gt;=1),"OUI","NON")</f>
        <v>NON</v>
      </c>
      <c r="J175" s="11">
        <f>SUM(1&gt;Tableau11757918[[#This Row],[Qu.]])</f>
        <v>0</v>
      </c>
      <c r="K175" s="46"/>
    </row>
    <row r="176" spans="2:11" x14ac:dyDescent="0.25">
      <c r="B176" s="34" t="s">
        <v>2124</v>
      </c>
      <c r="C176" s="12" t="s">
        <v>2125</v>
      </c>
      <c r="D176" s="49">
        <v>1</v>
      </c>
      <c r="E176" s="13" t="s">
        <v>32</v>
      </c>
      <c r="F176" s="29" t="s">
        <v>1089</v>
      </c>
      <c r="G176" s="1"/>
      <c r="H176" s="7"/>
      <c r="I176" s="1" t="str">
        <f>IF(NOT(Tableau11757918[[#This Row],[Qu.]]&gt;=1),"OUI","NON")</f>
        <v>NON</v>
      </c>
      <c r="J176" s="11">
        <f>SUM(1&gt;Tableau11757918[[#This Row],[Qu.]])</f>
        <v>0</v>
      </c>
      <c r="K176" s="46"/>
    </row>
    <row r="177" spans="2:11" x14ac:dyDescent="0.25">
      <c r="B177" s="34" t="s">
        <v>2126</v>
      </c>
      <c r="C177" s="12" t="s">
        <v>2127</v>
      </c>
      <c r="D177" s="49">
        <v>1</v>
      </c>
      <c r="E177" s="13" t="s">
        <v>36</v>
      </c>
      <c r="F177" s="29" t="s">
        <v>1089</v>
      </c>
      <c r="G177" s="1"/>
      <c r="H177" s="7"/>
      <c r="I177" s="1" t="str">
        <f>IF(NOT(Tableau11757918[[#This Row],[Qu.]]&gt;=1),"OUI","NON")</f>
        <v>NON</v>
      </c>
      <c r="J177" s="11">
        <f>SUM(1&gt;Tableau11757918[[#This Row],[Qu.]])</f>
        <v>0</v>
      </c>
      <c r="K177" s="46"/>
    </row>
    <row r="178" spans="2:11" x14ac:dyDescent="0.25">
      <c r="B178" s="34" t="s">
        <v>2128</v>
      </c>
      <c r="C178" s="12" t="s">
        <v>2129</v>
      </c>
      <c r="D178" s="49">
        <v>1</v>
      </c>
      <c r="E178" s="13" t="s">
        <v>32</v>
      </c>
      <c r="F178" s="29" t="s">
        <v>1089</v>
      </c>
      <c r="G178" s="1"/>
      <c r="H178" s="7"/>
      <c r="I178" s="1" t="str">
        <f>IF(NOT(Tableau11757918[[#This Row],[Qu.]]&gt;=1),"OUI","NON")</f>
        <v>NON</v>
      </c>
      <c r="J178" s="11">
        <f>SUM(1&gt;Tableau11757918[[#This Row],[Qu.]])</f>
        <v>0</v>
      </c>
      <c r="K178" s="46"/>
    </row>
    <row r="179" spans="2:11" x14ac:dyDescent="0.25">
      <c r="B179" s="34" t="s">
        <v>2130</v>
      </c>
      <c r="C179" s="12" t="s">
        <v>2131</v>
      </c>
      <c r="D179" s="49">
        <v>1</v>
      </c>
      <c r="E179" s="13" t="s">
        <v>32</v>
      </c>
      <c r="F179" s="29" t="s">
        <v>1089</v>
      </c>
      <c r="G179" s="1"/>
      <c r="H179" s="7"/>
      <c r="I179" s="1" t="str">
        <f>IF(NOT(Tableau11757918[[#This Row],[Qu.]]&gt;=1),"OUI","NON")</f>
        <v>NON</v>
      </c>
      <c r="J179" s="11">
        <f>SUM(1&gt;Tableau11757918[[#This Row],[Qu.]])</f>
        <v>0</v>
      </c>
      <c r="K179" s="46"/>
    </row>
    <row r="180" spans="2:11" x14ac:dyDescent="0.25">
      <c r="B180" s="34" t="s">
        <v>2132</v>
      </c>
      <c r="C180" s="12" t="s">
        <v>2133</v>
      </c>
      <c r="D180" s="49">
        <v>1</v>
      </c>
      <c r="E180" s="13" t="s">
        <v>32</v>
      </c>
      <c r="F180" s="29" t="s">
        <v>1089</v>
      </c>
      <c r="G180" s="1"/>
      <c r="H180" s="7"/>
      <c r="I180" s="1" t="str">
        <f>IF(NOT(Tableau11757918[[#This Row],[Qu.]]&gt;=1),"OUI","NON")</f>
        <v>NON</v>
      </c>
      <c r="J180" s="11">
        <f>SUM(1&gt;Tableau11757918[[#This Row],[Qu.]])</f>
        <v>0</v>
      </c>
      <c r="K180" s="46"/>
    </row>
    <row r="181" spans="2:11" x14ac:dyDescent="0.25">
      <c r="B181" s="53" t="s">
        <v>2134</v>
      </c>
      <c r="C181" s="48" t="s">
        <v>2135</v>
      </c>
      <c r="D181" s="49">
        <v>1</v>
      </c>
      <c r="E181" s="13" t="s">
        <v>32</v>
      </c>
      <c r="F181" s="29" t="s">
        <v>1089</v>
      </c>
      <c r="G181" s="1"/>
      <c r="H181" s="7"/>
      <c r="I181" s="1" t="str">
        <f>IF(NOT(Tableau11757918[[#This Row],[Qu.]]&gt;=1),"OUI","NON")</f>
        <v>NON</v>
      </c>
      <c r="J181" s="11">
        <f>SUM(1&gt;Tableau11757918[[#This Row],[Qu.]])</f>
        <v>0</v>
      </c>
      <c r="K181" s="46"/>
    </row>
    <row r="182" spans="2:11" x14ac:dyDescent="0.25">
      <c r="B182" s="34" t="s">
        <v>2136</v>
      </c>
      <c r="C182" s="12" t="s">
        <v>2137</v>
      </c>
      <c r="D182" s="49">
        <v>0</v>
      </c>
      <c r="E182" s="13" t="s">
        <v>50</v>
      </c>
      <c r="F182" s="29" t="s">
        <v>1089</v>
      </c>
      <c r="G182" s="1"/>
      <c r="H182" s="7"/>
      <c r="I182" s="1" t="str">
        <f>IF(NOT(Tableau11757918[[#This Row],[Qu.]]&gt;=1),"OUI","NON")</f>
        <v>OUI</v>
      </c>
      <c r="J182" s="11">
        <f>SUM(1&gt;Tableau11757918[[#This Row],[Qu.]])</f>
        <v>1</v>
      </c>
      <c r="K182" s="46"/>
    </row>
    <row r="183" spans="2:11" x14ac:dyDescent="0.25">
      <c r="B183" s="34" t="s">
        <v>2138</v>
      </c>
      <c r="C183" s="12" t="s">
        <v>2139</v>
      </c>
      <c r="D183" s="49">
        <v>1</v>
      </c>
      <c r="E183" s="13" t="s">
        <v>32</v>
      </c>
      <c r="F183" s="29" t="s">
        <v>1089</v>
      </c>
      <c r="G183" s="1"/>
      <c r="H183" s="7"/>
      <c r="I183" s="1" t="str">
        <f>IF(NOT(Tableau11757918[[#This Row],[Qu.]]&gt;=1),"OUI","NON")</f>
        <v>NON</v>
      </c>
      <c r="J183" s="11">
        <f>SUM(1&gt;Tableau11757918[[#This Row],[Qu.]])</f>
        <v>0</v>
      </c>
      <c r="K183" s="46"/>
    </row>
    <row r="184" spans="2:11" x14ac:dyDescent="0.25">
      <c r="B184" s="34" t="s">
        <v>2140</v>
      </c>
      <c r="C184" s="12" t="s">
        <v>2141</v>
      </c>
      <c r="D184" s="49">
        <v>1</v>
      </c>
      <c r="E184" s="18" t="s">
        <v>39</v>
      </c>
      <c r="F184" s="29" t="s">
        <v>1099</v>
      </c>
      <c r="G184" s="1"/>
      <c r="H184" s="7"/>
      <c r="I184" s="1" t="str">
        <f>IF(NOT(Tableau11757918[[#This Row],[Qu.]]&gt;=1),"OUI","NON")</f>
        <v>NON</v>
      </c>
      <c r="J184" s="11">
        <f>SUM(1&gt;Tableau11757918[[#This Row],[Qu.]])</f>
        <v>0</v>
      </c>
      <c r="K184" s="46"/>
    </row>
    <row r="185" spans="2:11" x14ac:dyDescent="0.25">
      <c r="B185" s="53" t="s">
        <v>2142</v>
      </c>
      <c r="C185" s="48" t="s">
        <v>2143</v>
      </c>
      <c r="D185" s="49">
        <v>1</v>
      </c>
      <c r="E185" s="13" t="s">
        <v>50</v>
      </c>
      <c r="F185" s="29" t="s">
        <v>1111</v>
      </c>
      <c r="G185" s="1"/>
      <c r="H185" s="7"/>
      <c r="I185" s="1" t="str">
        <f>IF(NOT(Tableau11757918[[#This Row],[Qu.]]&gt;=1),"OUI","NON")</f>
        <v>NON</v>
      </c>
      <c r="J185" s="11">
        <f>SUM(1&gt;Tableau11757918[[#This Row],[Qu.]])</f>
        <v>0</v>
      </c>
      <c r="K185" s="46"/>
    </row>
    <row r="186" spans="2:11" x14ac:dyDescent="0.25">
      <c r="B186" s="53" t="s">
        <v>2144</v>
      </c>
      <c r="C186" s="48" t="s">
        <v>2145</v>
      </c>
      <c r="D186" s="49">
        <v>1</v>
      </c>
      <c r="E186" s="13" t="s">
        <v>36</v>
      </c>
      <c r="F186" s="29" t="s">
        <v>1089</v>
      </c>
      <c r="G186" s="1"/>
      <c r="H186" s="7"/>
      <c r="I186" s="1" t="str">
        <f>IF(NOT(Tableau11757918[[#This Row],[Qu.]]&gt;=1),"OUI","NON")</f>
        <v>NON</v>
      </c>
      <c r="J186" s="11">
        <f>SUM(1&gt;Tableau11757918[[#This Row],[Qu.]])</f>
        <v>0</v>
      </c>
      <c r="K186" s="46"/>
    </row>
    <row r="187" spans="2:11" x14ac:dyDescent="0.25">
      <c r="B187" s="34" t="s">
        <v>2146</v>
      </c>
      <c r="C187" s="12" t="s">
        <v>2147</v>
      </c>
      <c r="D187" s="49">
        <v>1</v>
      </c>
      <c r="E187" s="13" t="s">
        <v>32</v>
      </c>
      <c r="F187" s="29" t="s">
        <v>1107</v>
      </c>
      <c r="G187" s="1"/>
      <c r="H187" s="7"/>
      <c r="I187" s="1" t="str">
        <f>IF(NOT(Tableau11757918[[#This Row],[Qu.]]&gt;=1),"OUI","NON")</f>
        <v>NON</v>
      </c>
      <c r="J187" s="11">
        <f>SUM(1&gt;Tableau11757918[[#This Row],[Qu.]])</f>
        <v>0</v>
      </c>
      <c r="K187" s="46"/>
    </row>
    <row r="188" spans="2:11" x14ac:dyDescent="0.25">
      <c r="B188" s="34" t="s">
        <v>2148</v>
      </c>
      <c r="C188" s="12" t="s">
        <v>2149</v>
      </c>
      <c r="D188" s="49">
        <v>1</v>
      </c>
      <c r="E188" s="13" t="s">
        <v>36</v>
      </c>
      <c r="F188" s="29" t="s">
        <v>1089</v>
      </c>
      <c r="G188" s="1"/>
      <c r="H188" s="7"/>
      <c r="I188" s="1" t="str">
        <f>IF(NOT(Tableau11757918[[#This Row],[Qu.]]&gt;=1),"OUI","NON")</f>
        <v>NON</v>
      </c>
      <c r="J188" s="11">
        <f>SUM(1&gt;Tableau11757918[[#This Row],[Qu.]])</f>
        <v>0</v>
      </c>
      <c r="K188" s="46"/>
    </row>
    <row r="189" spans="2:11" x14ac:dyDescent="0.25">
      <c r="B189" s="34" t="s">
        <v>2150</v>
      </c>
      <c r="C189" s="12" t="s">
        <v>2151</v>
      </c>
      <c r="D189" s="49">
        <v>1</v>
      </c>
      <c r="E189" s="13" t="s">
        <v>36</v>
      </c>
      <c r="F189" s="29" t="s">
        <v>1111</v>
      </c>
      <c r="G189" s="1"/>
      <c r="H189" s="7"/>
      <c r="I189" s="1" t="str">
        <f>IF(NOT(Tableau11757918[[#This Row],[Qu.]]&gt;=1),"OUI","NON")</f>
        <v>NON</v>
      </c>
      <c r="J189" s="11">
        <f>SUM(1&gt;Tableau11757918[[#This Row],[Qu.]])</f>
        <v>0</v>
      </c>
      <c r="K189" s="46"/>
    </row>
    <row r="190" spans="2:11" x14ac:dyDescent="0.25">
      <c r="B190" s="31" t="s">
        <v>2152</v>
      </c>
      <c r="C190" s="3" t="s">
        <v>2153</v>
      </c>
      <c r="D190" s="49">
        <v>1</v>
      </c>
      <c r="E190" s="13" t="s">
        <v>32</v>
      </c>
      <c r="F190" s="28" t="s">
        <v>1107</v>
      </c>
      <c r="G190" s="1"/>
      <c r="H190" s="7"/>
      <c r="I190" s="1" t="str">
        <f>IF(NOT(Tableau11757918[[#This Row],[Qu.]]&gt;=1),"OUI","NON")</f>
        <v>NON</v>
      </c>
      <c r="J190" s="11">
        <f>SUM(1&gt;Tableau11757918[[#This Row],[Qu.]])</f>
        <v>0</v>
      </c>
      <c r="K190" s="46"/>
    </row>
    <row r="191" spans="2:11" x14ac:dyDescent="0.25">
      <c r="B191" s="34" t="s">
        <v>2154</v>
      </c>
      <c r="C191" s="12" t="s">
        <v>2155</v>
      </c>
      <c r="D191" s="49">
        <v>1</v>
      </c>
      <c r="E191" s="13" t="s">
        <v>32</v>
      </c>
      <c r="F191" s="29" t="s">
        <v>1107</v>
      </c>
      <c r="G191" s="1"/>
      <c r="H191" s="7"/>
      <c r="I191" s="1" t="str">
        <f>IF(NOT(Tableau11757918[[#This Row],[Qu.]]&gt;=1),"OUI","NON")</f>
        <v>NON</v>
      </c>
      <c r="J191" s="11">
        <f>SUM(1&gt;Tableau11757918[[#This Row],[Qu.]])</f>
        <v>0</v>
      </c>
      <c r="K191" s="46"/>
    </row>
    <row r="192" spans="2:11" x14ac:dyDescent="0.25">
      <c r="B192" s="34" t="s">
        <v>2156</v>
      </c>
      <c r="C192" s="12" t="s">
        <v>2157</v>
      </c>
      <c r="D192" s="49">
        <v>1</v>
      </c>
      <c r="E192" s="13" t="s">
        <v>36</v>
      </c>
      <c r="F192" s="29" t="s">
        <v>1107</v>
      </c>
      <c r="G192" s="1"/>
      <c r="H192" s="7"/>
      <c r="I192" s="1" t="str">
        <f>IF(NOT(Tableau11757918[[#This Row],[Qu.]]&gt;=1),"OUI","NON")</f>
        <v>NON</v>
      </c>
      <c r="J192" s="11">
        <f>SUM(1&gt;Tableau11757918[[#This Row],[Qu.]])</f>
        <v>0</v>
      </c>
      <c r="K192" s="46"/>
    </row>
    <row r="193" spans="2:12" x14ac:dyDescent="0.25">
      <c r="B193" s="34" t="s">
        <v>2158</v>
      </c>
      <c r="C193" s="12" t="s">
        <v>2159</v>
      </c>
      <c r="D193" s="49">
        <v>1</v>
      </c>
      <c r="E193" s="13" t="s">
        <v>36</v>
      </c>
      <c r="F193" s="28" t="s">
        <v>1111</v>
      </c>
      <c r="G193" s="1"/>
      <c r="H193" s="7"/>
      <c r="I193" s="1" t="str">
        <f>IF(NOT(Tableau11757918[[#This Row],[Qu.]]&gt;=1),"OUI","NON")</f>
        <v>NON</v>
      </c>
      <c r="J193" s="11">
        <f>SUM(1&gt;Tableau11757918[[#This Row],[Qu.]])</f>
        <v>0</v>
      </c>
      <c r="K193" s="46"/>
      <c r="L193" s="55"/>
    </row>
    <row r="194" spans="2:12" x14ac:dyDescent="0.25">
      <c r="B194" s="53" t="s">
        <v>2160</v>
      </c>
      <c r="C194" s="12" t="s">
        <v>2161</v>
      </c>
      <c r="D194" s="49">
        <v>0</v>
      </c>
      <c r="E194" s="13" t="s">
        <v>39</v>
      </c>
      <c r="F194" s="29" t="s">
        <v>1089</v>
      </c>
      <c r="G194" s="1"/>
      <c r="H194" s="7"/>
      <c r="I194" s="1" t="str">
        <f>IF(NOT(Tableau11757918[[#This Row],[Qu.]]&gt;=1),"OUI","NON")</f>
        <v>OUI</v>
      </c>
      <c r="J194" s="11">
        <f>SUM(1&gt;Tableau11757918[[#This Row],[Qu.]])</f>
        <v>1</v>
      </c>
      <c r="K194" s="46"/>
      <c r="L194" s="55"/>
    </row>
    <row r="195" spans="2:12" x14ac:dyDescent="0.25">
      <c r="B195" s="34" t="s">
        <v>2162</v>
      </c>
      <c r="C195" s="12" t="s">
        <v>2163</v>
      </c>
      <c r="D195" s="49">
        <v>1</v>
      </c>
      <c r="E195" s="13" t="s">
        <v>36</v>
      </c>
      <c r="F195" s="29" t="s">
        <v>1089</v>
      </c>
      <c r="G195" s="1"/>
      <c r="H195" s="7"/>
      <c r="I195" s="1" t="str">
        <f>IF(NOT(Tableau11757918[[#This Row],[Qu.]]&gt;=1),"OUI","NON")</f>
        <v>NON</v>
      </c>
      <c r="J195" s="11">
        <f>SUM(1&gt;Tableau11757918[[#This Row],[Qu.]])</f>
        <v>0</v>
      </c>
      <c r="K195" s="46"/>
      <c r="L195" s="55"/>
    </row>
    <row r="196" spans="2:12" x14ac:dyDescent="0.25">
      <c r="B196" s="34" t="s">
        <v>2164</v>
      </c>
      <c r="C196" s="12" t="s">
        <v>2165</v>
      </c>
      <c r="D196" s="49">
        <v>1</v>
      </c>
      <c r="E196" s="13" t="s">
        <v>36</v>
      </c>
      <c r="F196" s="29" t="s">
        <v>1089</v>
      </c>
      <c r="G196" s="1"/>
      <c r="H196" s="7"/>
      <c r="I196" s="1" t="str">
        <f>IF(NOT(Tableau11757918[[#This Row],[Qu.]]&gt;=1),"OUI","NON")</f>
        <v>NON</v>
      </c>
      <c r="J196" s="11">
        <f>SUM(1&gt;Tableau11757918[[#This Row],[Qu.]])</f>
        <v>0</v>
      </c>
      <c r="K196" s="46"/>
      <c r="L196" s="55"/>
    </row>
    <row r="197" spans="2:12" x14ac:dyDescent="0.25">
      <c r="B197" s="34" t="s">
        <v>2166</v>
      </c>
      <c r="C197" s="12" t="s">
        <v>2167</v>
      </c>
      <c r="D197" s="49">
        <v>1</v>
      </c>
      <c r="E197" s="18" t="s">
        <v>36</v>
      </c>
      <c r="F197" s="22" t="s">
        <v>1089</v>
      </c>
      <c r="G197" s="1"/>
      <c r="H197" s="18"/>
      <c r="I197" s="25" t="str">
        <f>IF(NOT(Tableau11757918[[#This Row],[Qu.]]&gt;=1),"OUI","NON")</f>
        <v>NON</v>
      </c>
      <c r="J197" s="25">
        <f>SUM(1&gt;Tableau11757918[[#This Row],[Qu.]])</f>
        <v>0</v>
      </c>
      <c r="K197" s="11"/>
      <c r="L197" s="46"/>
    </row>
    <row r="198" spans="2:12" x14ac:dyDescent="0.25">
      <c r="B198" s="34" t="s">
        <v>2168</v>
      </c>
      <c r="C198" s="12" t="s">
        <v>2169</v>
      </c>
      <c r="D198" s="49">
        <v>1</v>
      </c>
      <c r="E198" s="18" t="s">
        <v>50</v>
      </c>
      <c r="F198" s="22" t="s">
        <v>1111</v>
      </c>
      <c r="G198" s="1"/>
      <c r="H198" s="1"/>
      <c r="I198" s="25" t="str">
        <f>IF(NOT(Tableau11757918[[#This Row],[Qu.]]&gt;=1),"OUI","NON")</f>
        <v>NON</v>
      </c>
      <c r="J198" s="25">
        <f>SUM(1&gt;Tableau11757918[[#This Row],[Qu.]])</f>
        <v>0</v>
      </c>
      <c r="K198" s="11"/>
      <c r="L198" s="46"/>
    </row>
    <row r="199" spans="2:12" x14ac:dyDescent="0.25">
      <c r="B199" s="34" t="s">
        <v>2170</v>
      </c>
      <c r="C199" s="12" t="s">
        <v>2171</v>
      </c>
      <c r="D199" s="49">
        <v>1</v>
      </c>
      <c r="E199" s="18" t="s">
        <v>36</v>
      </c>
      <c r="F199" s="22" t="s">
        <v>1089</v>
      </c>
      <c r="G199" s="1"/>
      <c r="H199" s="18"/>
      <c r="I199" s="25" t="str">
        <f>IF(NOT(Tableau11757918[[#This Row],[Qu.]]&gt;=1),"OUI","NON")</f>
        <v>NON</v>
      </c>
      <c r="J199" s="25">
        <f>SUM(1&gt;Tableau11757918[[#This Row],[Qu.]])</f>
        <v>0</v>
      </c>
      <c r="K199" s="11"/>
      <c r="L199" s="46"/>
    </row>
    <row r="200" spans="2:12" x14ac:dyDescent="0.25">
      <c r="B200" s="34" t="s">
        <v>2172</v>
      </c>
      <c r="C200" s="12" t="s">
        <v>2173</v>
      </c>
      <c r="D200" s="49">
        <v>1</v>
      </c>
      <c r="E200" s="18" t="s">
        <v>36</v>
      </c>
      <c r="F200" s="22" t="s">
        <v>1089</v>
      </c>
      <c r="G200" s="1"/>
      <c r="H200" s="18"/>
      <c r="I200" s="25" t="str">
        <f>IF(NOT(Tableau11757918[[#This Row],[Qu.]]&gt;=1),"OUI","NON")</f>
        <v>NON</v>
      </c>
      <c r="J200" s="25">
        <f>SUM(1&gt;Tableau11757918[[#This Row],[Qu.]])</f>
        <v>0</v>
      </c>
      <c r="K200" s="11"/>
      <c r="L200" s="46"/>
    </row>
    <row r="201" spans="2:12" x14ac:dyDescent="0.25">
      <c r="B201" s="34" t="s">
        <v>2174</v>
      </c>
      <c r="C201" s="12" t="s">
        <v>2175</v>
      </c>
      <c r="D201" s="49">
        <v>1</v>
      </c>
      <c r="E201" s="18" t="s">
        <v>50</v>
      </c>
      <c r="F201" s="22" t="s">
        <v>1099</v>
      </c>
      <c r="G201" s="1"/>
      <c r="H201" s="49"/>
      <c r="I201" s="25" t="str">
        <f>IF(NOT(Tableau11757918[[#This Row],[Qu.]]&gt;=1),"OUI","NON")</f>
        <v>NON</v>
      </c>
      <c r="J201" s="25">
        <f>SUM(1&gt;Tableau11757918[[#This Row],[Qu.]])</f>
        <v>0</v>
      </c>
      <c r="K201" s="11"/>
      <c r="L201" s="46"/>
    </row>
    <row r="202" spans="2:12" x14ac:dyDescent="0.25">
      <c r="B202" s="34" t="s">
        <v>2176</v>
      </c>
      <c r="C202" s="12" t="s">
        <v>2177</v>
      </c>
      <c r="D202" s="49">
        <v>1</v>
      </c>
      <c r="E202" s="18" t="s">
        <v>36</v>
      </c>
      <c r="F202" s="22" t="s">
        <v>1089</v>
      </c>
      <c r="G202" s="1"/>
      <c r="H202" s="18"/>
      <c r="I202" s="25" t="str">
        <f>IF(NOT(Tableau11757918[[#This Row],[Qu.]]&gt;=1),"OUI","NON")</f>
        <v>NON</v>
      </c>
      <c r="J202" s="25">
        <f>SUM(1&gt;Tableau11757918[[#This Row],[Qu.]])</f>
        <v>0</v>
      </c>
      <c r="K202" s="11"/>
      <c r="L202" s="46"/>
    </row>
    <row r="203" spans="2:12" x14ac:dyDescent="0.25">
      <c r="B203" s="34" t="s">
        <v>2178</v>
      </c>
      <c r="C203" s="12" t="s">
        <v>2179</v>
      </c>
      <c r="D203" s="49">
        <v>1</v>
      </c>
      <c r="E203" s="18" t="s">
        <v>36</v>
      </c>
      <c r="F203" s="22" t="s">
        <v>1089</v>
      </c>
      <c r="G203" s="1"/>
      <c r="H203" s="52"/>
      <c r="I203" s="25" t="str">
        <f>IF(NOT(Tableau11757918[[#This Row],[Qu.]]&gt;=1),"OUI","NON")</f>
        <v>NON</v>
      </c>
      <c r="J203" s="25">
        <f>SUM(1&gt;Tableau11757918[[#This Row],[Qu.]])</f>
        <v>0</v>
      </c>
      <c r="K203" s="11"/>
      <c r="L203" s="46"/>
    </row>
    <row r="204" spans="2:12" x14ac:dyDescent="0.25">
      <c r="B204" s="34" t="s">
        <v>2180</v>
      </c>
      <c r="C204" s="12" t="s">
        <v>2181</v>
      </c>
      <c r="D204" s="49">
        <v>1</v>
      </c>
      <c r="E204" s="18" t="s">
        <v>36</v>
      </c>
      <c r="F204" s="22" t="s">
        <v>1089</v>
      </c>
      <c r="G204" s="1"/>
      <c r="H204" s="49"/>
      <c r="I204" s="25" t="str">
        <f>IF(NOT(Tableau11757918[[#This Row],[Qu.]]&gt;=1),"OUI","NON")</f>
        <v>NON</v>
      </c>
      <c r="J204" s="25">
        <f>SUM(1&gt;Tableau11757918[[#This Row],[Qu.]])</f>
        <v>0</v>
      </c>
      <c r="K204" s="11"/>
      <c r="L204" s="46"/>
    </row>
    <row r="205" spans="2:12" x14ac:dyDescent="0.25">
      <c r="B205" s="34" t="s">
        <v>2182</v>
      </c>
      <c r="C205" s="12" t="s">
        <v>2183</v>
      </c>
      <c r="D205" s="49">
        <v>1</v>
      </c>
      <c r="E205" s="18" t="s">
        <v>50</v>
      </c>
      <c r="F205" s="22" t="s">
        <v>1099</v>
      </c>
      <c r="G205" s="1"/>
      <c r="H205" s="52"/>
      <c r="I205" s="25" t="str">
        <f>IF(NOT(Tableau11757918[[#This Row],[Qu.]]&gt;=1),"OUI","NON")</f>
        <v>NON</v>
      </c>
      <c r="J205" s="25">
        <f>SUM(1&gt;Tableau11757918[[#This Row],[Qu.]])</f>
        <v>0</v>
      </c>
      <c r="K205" s="11"/>
      <c r="L205" s="46"/>
    </row>
    <row r="206" spans="2:12" x14ac:dyDescent="0.25">
      <c r="B206" s="34" t="s">
        <v>2184</v>
      </c>
      <c r="C206" s="12" t="s">
        <v>2185</v>
      </c>
      <c r="D206" s="49">
        <v>1</v>
      </c>
      <c r="E206" s="18" t="s">
        <v>39</v>
      </c>
      <c r="F206" s="22" t="s">
        <v>1190</v>
      </c>
      <c r="G206" s="1"/>
      <c r="H206" s="18"/>
      <c r="I206" s="25" t="str">
        <f>IF(NOT(Tableau11757918[[#This Row],[Qu.]]&gt;=1),"OUI","NON")</f>
        <v>NON</v>
      </c>
      <c r="J206" s="25">
        <f>SUM(1&gt;Tableau11757918[[#This Row],[Qu.]])</f>
        <v>0</v>
      </c>
      <c r="K206" s="11"/>
      <c r="L206" s="46"/>
    </row>
    <row r="207" spans="2:12" x14ac:dyDescent="0.25">
      <c r="B207" s="34" t="s">
        <v>2186</v>
      </c>
      <c r="C207" s="12" t="s">
        <v>2187</v>
      </c>
      <c r="D207" s="49">
        <v>1</v>
      </c>
      <c r="E207" s="18" t="s">
        <v>39</v>
      </c>
      <c r="F207" s="22" t="s">
        <v>1099</v>
      </c>
      <c r="G207" s="1"/>
      <c r="H207" s="18"/>
      <c r="I207" s="25" t="str">
        <f>IF(NOT(Tableau11757918[[#This Row],[Qu.]]&gt;=1),"OUI","NON")</f>
        <v>NON</v>
      </c>
      <c r="J207" s="25">
        <f>SUM(1&gt;Tableau11757918[[#This Row],[Qu.]])</f>
        <v>0</v>
      </c>
      <c r="K207" s="11"/>
      <c r="L207" s="46"/>
    </row>
    <row r="208" spans="2:12" x14ac:dyDescent="0.25">
      <c r="B208" s="34" t="s">
        <v>2188</v>
      </c>
      <c r="C208" s="12" t="s">
        <v>2189</v>
      </c>
      <c r="D208" s="49">
        <v>1</v>
      </c>
      <c r="E208" s="18" t="s">
        <v>36</v>
      </c>
      <c r="F208" s="22" t="s">
        <v>1089</v>
      </c>
      <c r="G208" s="1"/>
      <c r="H208" s="1"/>
      <c r="I208" s="25" t="str">
        <f>IF(NOT(Tableau11757918[[#This Row],[Qu.]]&gt;=1),"OUI","NON")</f>
        <v>NON</v>
      </c>
      <c r="J208" s="25">
        <f>SUM(1&gt;Tableau11757918[[#This Row],[Qu.]])</f>
        <v>0</v>
      </c>
      <c r="K208" s="11"/>
      <c r="L208" s="46"/>
    </row>
    <row r="209" spans="2:11" x14ac:dyDescent="0.25">
      <c r="B209" s="34" t="s">
        <v>2190</v>
      </c>
      <c r="C209" s="12" t="s">
        <v>2191</v>
      </c>
      <c r="D209" s="49">
        <v>1</v>
      </c>
      <c r="E209" s="18" t="s">
        <v>50</v>
      </c>
      <c r="F209" s="22" t="s">
        <v>1099</v>
      </c>
      <c r="G209" s="1"/>
      <c r="H209" s="18"/>
      <c r="I209" s="25" t="str">
        <f>IF(NOT(Tableau11757918[[#This Row],[Qu.]]&gt;=1),"OUI","NON")</f>
        <v>NON</v>
      </c>
      <c r="J209" s="25">
        <f>SUM(1&gt;Tableau11757918[[#This Row],[Qu.]])</f>
        <v>0</v>
      </c>
      <c r="K209" s="11"/>
    </row>
    <row r="210" spans="2:11" x14ac:dyDescent="0.25">
      <c r="B210" s="34" t="s">
        <v>2192</v>
      </c>
      <c r="C210" s="12" t="s">
        <v>2193</v>
      </c>
      <c r="D210" s="49">
        <v>1</v>
      </c>
      <c r="E210" s="18" t="s">
        <v>36</v>
      </c>
      <c r="F210" s="22" t="s">
        <v>1089</v>
      </c>
      <c r="G210" s="1"/>
      <c r="H210" s="49"/>
      <c r="I210" s="25" t="str">
        <f>IF(NOT(Tableau11757918[[#This Row],[Qu.]]&gt;=1),"OUI","NON")</f>
        <v>NON</v>
      </c>
      <c r="J210" s="25">
        <f>SUM(1&gt;Tableau11757918[[#This Row],[Qu.]])</f>
        <v>0</v>
      </c>
      <c r="K210" s="11"/>
    </row>
    <row r="211" spans="2:11" x14ac:dyDescent="0.25">
      <c r="B211" s="34" t="s">
        <v>2194</v>
      </c>
      <c r="C211" s="12" t="s">
        <v>2195</v>
      </c>
      <c r="D211" s="49">
        <v>1</v>
      </c>
      <c r="E211" s="18" t="s">
        <v>36</v>
      </c>
      <c r="F211" s="22" t="s">
        <v>1089</v>
      </c>
      <c r="G211" s="1"/>
      <c r="H211" s="52"/>
      <c r="I211" s="25" t="str">
        <f>IF(NOT(Tableau11757918[[#This Row],[Qu.]]&gt;=1),"OUI","NON")</f>
        <v>NON</v>
      </c>
      <c r="J211" s="25">
        <f>SUM(1&gt;Tableau11757918[[#This Row],[Qu.]])</f>
        <v>0</v>
      </c>
      <c r="K211" s="11"/>
    </row>
    <row r="212" spans="2:11" x14ac:dyDescent="0.25">
      <c r="B212" s="34" t="s">
        <v>2196</v>
      </c>
      <c r="C212" s="12" t="s">
        <v>2197</v>
      </c>
      <c r="D212" s="49">
        <v>1</v>
      </c>
      <c r="E212" s="18" t="s">
        <v>50</v>
      </c>
      <c r="F212" s="22" t="s">
        <v>2198</v>
      </c>
      <c r="G212" s="1"/>
      <c r="H212" s="49"/>
      <c r="I212" s="25" t="str">
        <f>IF(NOT(Tableau11757918[[#This Row],[Qu.]]&gt;=1),"OUI","NON")</f>
        <v>NON</v>
      </c>
      <c r="J212" s="25">
        <f>SUM(1&gt;Tableau11757918[[#This Row],[Qu.]])</f>
        <v>0</v>
      </c>
      <c r="K212" s="11"/>
    </row>
    <row r="213" spans="2:11" x14ac:dyDescent="0.25">
      <c r="B213" s="34" t="s">
        <v>2199</v>
      </c>
      <c r="C213" s="12" t="s">
        <v>2200</v>
      </c>
      <c r="D213" s="49">
        <v>1</v>
      </c>
      <c r="E213" s="18" t="s">
        <v>50</v>
      </c>
      <c r="F213" s="22" t="s">
        <v>2201</v>
      </c>
      <c r="G213" s="1"/>
      <c r="H213" s="18"/>
      <c r="I213" s="25" t="str">
        <f>IF(NOT(Tableau11757918[[#This Row],[Qu.]]&gt;=1),"OUI","NON")</f>
        <v>NON</v>
      </c>
      <c r="J213" s="25">
        <f>SUM(1&gt;Tableau11757918[[#This Row],[Qu.]])</f>
        <v>0</v>
      </c>
      <c r="K213" s="11"/>
    </row>
    <row r="214" spans="2:11" x14ac:dyDescent="0.25">
      <c r="B214" s="34" t="s">
        <v>2202</v>
      </c>
      <c r="C214" s="12" t="s">
        <v>2203</v>
      </c>
      <c r="D214" s="49">
        <v>0</v>
      </c>
      <c r="E214" s="18" t="s">
        <v>50</v>
      </c>
      <c r="F214" s="22" t="s">
        <v>2198</v>
      </c>
      <c r="G214" s="1"/>
      <c r="H214" s="18"/>
      <c r="I214" s="25" t="str">
        <f>IF(NOT(Tableau11757918[[#This Row],[Qu.]]&gt;=1),"OUI","NON")</f>
        <v>OUI</v>
      </c>
      <c r="J214" s="25">
        <f>SUM(1&gt;Tableau11757918[[#This Row],[Qu.]])</f>
        <v>1</v>
      </c>
      <c r="K214" s="11"/>
    </row>
    <row r="215" spans="2:11" x14ac:dyDescent="0.25">
      <c r="B215" s="34" t="s">
        <v>2204</v>
      </c>
      <c r="C215" s="12" t="s">
        <v>2205</v>
      </c>
      <c r="D215" s="49">
        <v>1</v>
      </c>
      <c r="E215" s="18" t="s">
        <v>50</v>
      </c>
      <c r="F215" s="22" t="s">
        <v>2198</v>
      </c>
      <c r="G215" s="1"/>
      <c r="H215" s="18"/>
      <c r="I215" s="25" t="str">
        <f>IF(NOT(Tableau11757918[[#This Row],[Qu.]]&gt;=1),"OUI","NON")</f>
        <v>NON</v>
      </c>
      <c r="J215" s="25">
        <f>SUM(1&gt;Tableau11757918[[#This Row],[Qu.]])</f>
        <v>0</v>
      </c>
      <c r="K215" s="11"/>
    </row>
    <row r="216" spans="2:11" x14ac:dyDescent="0.25">
      <c r="B216" s="34" t="s">
        <v>2206</v>
      </c>
      <c r="C216" s="12" t="s">
        <v>2207</v>
      </c>
      <c r="D216" s="49">
        <v>1</v>
      </c>
      <c r="E216" s="18" t="s">
        <v>50</v>
      </c>
      <c r="F216" s="22" t="s">
        <v>2198</v>
      </c>
      <c r="G216" s="1"/>
      <c r="H216" s="18"/>
      <c r="I216" s="25" t="str">
        <f>IF(NOT(Tableau11757918[[#This Row],[Qu.]]&gt;=1),"OUI","NON")</f>
        <v>NON</v>
      </c>
      <c r="J216" s="25">
        <f>SUM(1&gt;Tableau11757918[[#This Row],[Qu.]])</f>
        <v>0</v>
      </c>
      <c r="K216" s="11"/>
    </row>
    <row r="217" spans="2:11" x14ac:dyDescent="0.25">
      <c r="B217" s="34" t="s">
        <v>2208</v>
      </c>
      <c r="C217" s="12" t="s">
        <v>2209</v>
      </c>
      <c r="D217" s="49">
        <v>1</v>
      </c>
      <c r="E217" s="18" t="s">
        <v>36</v>
      </c>
      <c r="F217" s="22" t="s">
        <v>2201</v>
      </c>
      <c r="G217" s="1"/>
      <c r="H217" s="49"/>
      <c r="I217" s="25" t="str">
        <f>IF(NOT(Tableau11757918[[#This Row],[Qu.]]&gt;=1),"OUI","NON")</f>
        <v>NON</v>
      </c>
      <c r="J217" s="25">
        <f>SUM(1&gt;Tableau11757918[[#This Row],[Qu.]])</f>
        <v>0</v>
      </c>
      <c r="K217" s="11"/>
    </row>
    <row r="218" spans="2:11" x14ac:dyDescent="0.25">
      <c r="B218" s="34" t="s">
        <v>2210</v>
      </c>
      <c r="C218" s="12" t="s">
        <v>2211</v>
      </c>
      <c r="D218" s="49">
        <v>1</v>
      </c>
      <c r="E218" s="18" t="s">
        <v>36</v>
      </c>
      <c r="F218" s="22" t="s">
        <v>2201</v>
      </c>
      <c r="G218" s="1"/>
      <c r="H218" s="1"/>
      <c r="I218" s="25" t="str">
        <f>IF(NOT(Tableau11757918[[#This Row],[Qu.]]&gt;=1),"OUI","NON")</f>
        <v>NON</v>
      </c>
      <c r="J218" s="25">
        <f>SUM(1&gt;Tableau11757918[[#This Row],[Qu.]])</f>
        <v>0</v>
      </c>
      <c r="K218" s="11"/>
    </row>
    <row r="219" spans="2:11" x14ac:dyDescent="0.25">
      <c r="B219" s="34" t="s">
        <v>2212</v>
      </c>
      <c r="C219" s="12" t="s">
        <v>2213</v>
      </c>
      <c r="D219" s="49">
        <v>1</v>
      </c>
      <c r="E219" s="18" t="s">
        <v>36</v>
      </c>
      <c r="F219" s="22" t="s">
        <v>2201</v>
      </c>
      <c r="G219" s="1"/>
      <c r="H219" s="1"/>
      <c r="I219" s="25" t="str">
        <f>IF(NOT(Tableau11757918[[#This Row],[Qu.]]&gt;=1),"OUI","NON")</f>
        <v>NON</v>
      </c>
      <c r="J219" s="25">
        <f>SUM(1&gt;Tableau11757918[[#This Row],[Qu.]])</f>
        <v>0</v>
      </c>
      <c r="K219" s="11"/>
    </row>
    <row r="220" spans="2:11" x14ac:dyDescent="0.25">
      <c r="B220" s="34" t="s">
        <v>2214</v>
      </c>
      <c r="C220" s="12" t="s">
        <v>2215</v>
      </c>
      <c r="D220" s="49">
        <v>1</v>
      </c>
      <c r="E220" s="18" t="s">
        <v>36</v>
      </c>
      <c r="F220" s="22" t="s">
        <v>2201</v>
      </c>
      <c r="G220" s="1"/>
      <c r="H220" s="49"/>
      <c r="I220" s="25" t="str">
        <f>IF(NOT(Tableau11757918[[#This Row],[Qu.]]&gt;=1),"OUI","NON")</f>
        <v>NON</v>
      </c>
      <c r="J220" s="25">
        <f>SUM(1&gt;Tableau11757918[[#This Row],[Qu.]])</f>
        <v>0</v>
      </c>
      <c r="K220" s="11"/>
    </row>
    <row r="221" spans="2:11" x14ac:dyDescent="0.25">
      <c r="B221" s="34" t="s">
        <v>2216</v>
      </c>
      <c r="C221" s="12" t="s">
        <v>2217</v>
      </c>
      <c r="D221" s="49">
        <v>1</v>
      </c>
      <c r="E221" s="18" t="s">
        <v>36</v>
      </c>
      <c r="F221" s="22" t="s">
        <v>2218</v>
      </c>
      <c r="G221" s="1"/>
      <c r="H221" s="1"/>
      <c r="I221" s="25" t="str">
        <f>IF(NOT(Tableau11757918[[#This Row],[Qu.]]&gt;=1),"OUI","NON")</f>
        <v>NON</v>
      </c>
      <c r="J221" s="25">
        <f>SUM(1&gt;Tableau11757918[[#This Row],[Qu.]])</f>
        <v>0</v>
      </c>
      <c r="K221" s="11"/>
    </row>
    <row r="222" spans="2:11" x14ac:dyDescent="0.25">
      <c r="B222" s="34" t="s">
        <v>2219</v>
      </c>
      <c r="C222" s="12" t="s">
        <v>2220</v>
      </c>
      <c r="D222" s="49">
        <v>1</v>
      </c>
      <c r="E222" s="18" t="s">
        <v>50</v>
      </c>
      <c r="F222" s="22" t="s">
        <v>2201</v>
      </c>
      <c r="G222" s="1"/>
      <c r="H222" s="52"/>
      <c r="I222" s="25" t="str">
        <f>IF(NOT(Tableau11757918[[#This Row],[Qu.]]&gt;=1),"OUI","NON")</f>
        <v>NON</v>
      </c>
      <c r="J222" s="25">
        <f>SUM(1&gt;Tableau11757918[[#This Row],[Qu.]])</f>
        <v>0</v>
      </c>
      <c r="K222" s="11"/>
    </row>
    <row r="223" spans="2:11" x14ac:dyDescent="0.25">
      <c r="B223" s="34" t="s">
        <v>2221</v>
      </c>
      <c r="C223" s="12" t="s">
        <v>2222</v>
      </c>
      <c r="D223" s="49">
        <v>1</v>
      </c>
      <c r="E223" s="18" t="s">
        <v>50</v>
      </c>
      <c r="F223" s="22" t="s">
        <v>2201</v>
      </c>
      <c r="G223" s="1"/>
      <c r="H223" s="18"/>
      <c r="I223" s="25" t="str">
        <f>IF(NOT(Tableau11757918[[#This Row],[Qu.]]&gt;=1),"OUI","NON")</f>
        <v>NON</v>
      </c>
      <c r="J223" s="25">
        <f>SUM(1&gt;Tableau11757918[[#This Row],[Qu.]])</f>
        <v>0</v>
      </c>
      <c r="K223" s="11"/>
    </row>
    <row r="224" spans="2:11" x14ac:dyDescent="0.25">
      <c r="B224" s="34" t="s">
        <v>2223</v>
      </c>
      <c r="C224" s="12" t="s">
        <v>2224</v>
      </c>
      <c r="D224" s="49">
        <v>1</v>
      </c>
      <c r="E224" s="18" t="s">
        <v>50</v>
      </c>
      <c r="F224" s="22" t="s">
        <v>2198</v>
      </c>
      <c r="G224" s="1"/>
      <c r="H224" s="18"/>
      <c r="I224" s="25" t="str">
        <f>IF(NOT(Tableau11757918[[#This Row],[Qu.]]&gt;=1),"OUI","NON")</f>
        <v>NON</v>
      </c>
      <c r="J224" s="25">
        <f>SUM(1&gt;Tableau11757918[[#This Row],[Qu.]])</f>
        <v>0</v>
      </c>
      <c r="K224" s="11"/>
    </row>
    <row r="225" spans="2:11" x14ac:dyDescent="0.25">
      <c r="B225" s="34" t="s">
        <v>2225</v>
      </c>
      <c r="C225" s="12" t="s">
        <v>2226</v>
      </c>
      <c r="D225" s="49">
        <v>1</v>
      </c>
      <c r="E225" s="18" t="s">
        <v>50</v>
      </c>
      <c r="F225" s="22" t="s">
        <v>2198</v>
      </c>
      <c r="G225" s="1"/>
      <c r="H225" s="1"/>
      <c r="I225" s="25" t="str">
        <f>IF(NOT(Tableau11757918[[#This Row],[Qu.]]&gt;=1),"OUI","NON")</f>
        <v>NON</v>
      </c>
      <c r="J225" s="25">
        <f>SUM(1&gt;Tableau11757918[[#This Row],[Qu.]])</f>
        <v>0</v>
      </c>
      <c r="K225" s="11"/>
    </row>
    <row r="226" spans="2:11" x14ac:dyDescent="0.25">
      <c r="B226" s="34" t="s">
        <v>2227</v>
      </c>
      <c r="C226" s="12" t="s">
        <v>2228</v>
      </c>
      <c r="D226" s="49">
        <v>1</v>
      </c>
      <c r="E226" s="18" t="s">
        <v>50</v>
      </c>
      <c r="F226" s="22" t="s">
        <v>2201</v>
      </c>
      <c r="G226" s="1"/>
      <c r="H226" s="1"/>
      <c r="I226" s="25" t="str">
        <f>IF(NOT(Tableau11757918[[#This Row],[Qu.]]&gt;=1),"OUI","NON")</f>
        <v>NON</v>
      </c>
      <c r="J226" s="25">
        <f>SUM(1&gt;Tableau11757918[[#This Row],[Qu.]])</f>
        <v>0</v>
      </c>
      <c r="K226" s="11"/>
    </row>
    <row r="227" spans="2:11" x14ac:dyDescent="0.25">
      <c r="B227" s="34" t="s">
        <v>2229</v>
      </c>
      <c r="C227" s="12" t="s">
        <v>2230</v>
      </c>
      <c r="D227" s="49">
        <v>1</v>
      </c>
      <c r="E227" s="18" t="s">
        <v>36</v>
      </c>
      <c r="F227" s="22" t="s">
        <v>1501</v>
      </c>
      <c r="G227" s="1"/>
      <c r="H227" s="49"/>
      <c r="I227" s="25" t="str">
        <f>IF(NOT(Tableau11757918[[#This Row],[Qu.]]&gt;=1),"OUI","NON")</f>
        <v>NON</v>
      </c>
      <c r="J227" s="25">
        <f>SUM(1&gt;Tableau11757918[[#This Row],[Qu.]])</f>
        <v>0</v>
      </c>
      <c r="K227" s="11"/>
    </row>
    <row r="228" spans="2:11" x14ac:dyDescent="0.25">
      <c r="B228" s="34" t="s">
        <v>2231</v>
      </c>
      <c r="C228" s="12" t="s">
        <v>2232</v>
      </c>
      <c r="D228" s="49">
        <v>1</v>
      </c>
      <c r="E228" s="18" t="s">
        <v>36</v>
      </c>
      <c r="F228" s="22" t="s">
        <v>1291</v>
      </c>
      <c r="G228" s="1"/>
      <c r="H228" s="49"/>
      <c r="I228" s="25" t="str">
        <f>IF(NOT(Tableau11757918[[#This Row],[Qu.]]&gt;=1),"OUI","NON")</f>
        <v>NON</v>
      </c>
      <c r="J228" s="25">
        <f>SUM(1&gt;Tableau11757918[[#This Row],[Qu.]])</f>
        <v>0</v>
      </c>
      <c r="K228" s="11"/>
    </row>
    <row r="229" spans="2:11" x14ac:dyDescent="0.25">
      <c r="B229" s="34" t="s">
        <v>2233</v>
      </c>
      <c r="C229" s="12" t="s">
        <v>2234</v>
      </c>
      <c r="D229" s="49">
        <v>1</v>
      </c>
      <c r="E229" s="18" t="s">
        <v>36</v>
      </c>
      <c r="F229" s="22" t="s">
        <v>1291</v>
      </c>
      <c r="G229" s="1"/>
      <c r="H229" s="18"/>
      <c r="I229" s="25" t="str">
        <f>IF(NOT(Tableau11757918[[#This Row],[Qu.]]&gt;=1),"OUI","NON")</f>
        <v>NON</v>
      </c>
      <c r="J229" s="25">
        <f>SUM(1&gt;Tableau11757918[[#This Row],[Qu.]])</f>
        <v>0</v>
      </c>
      <c r="K229" s="11"/>
    </row>
    <row r="230" spans="2:11" x14ac:dyDescent="0.25">
      <c r="B230" s="34" t="s">
        <v>2235</v>
      </c>
      <c r="C230" s="12" t="s">
        <v>2236</v>
      </c>
      <c r="D230" s="49">
        <v>1</v>
      </c>
      <c r="E230" s="18" t="s">
        <v>36</v>
      </c>
      <c r="F230" s="22" t="s">
        <v>1291</v>
      </c>
      <c r="G230" s="1"/>
      <c r="H230" s="49"/>
      <c r="I230" s="25" t="str">
        <f>IF(NOT(Tableau11757918[[#This Row],[Qu.]]&gt;=1),"OUI","NON")</f>
        <v>NON</v>
      </c>
      <c r="J230" s="25">
        <f>SUM(1&gt;Tableau11757918[[#This Row],[Qu.]])</f>
        <v>0</v>
      </c>
      <c r="K230" s="11"/>
    </row>
    <row r="231" spans="2:11" x14ac:dyDescent="0.25">
      <c r="B231" s="34" t="s">
        <v>2237</v>
      </c>
      <c r="C231" s="12" t="s">
        <v>2238</v>
      </c>
      <c r="D231" s="49">
        <v>1</v>
      </c>
      <c r="E231" s="18" t="s">
        <v>36</v>
      </c>
      <c r="F231" s="22" t="s">
        <v>1501</v>
      </c>
      <c r="G231" s="1"/>
      <c r="H231" s="18"/>
      <c r="I231" s="25" t="str">
        <f>IF(NOT(Tableau11757918[[#This Row],[Qu.]]&gt;=1),"OUI","NON")</f>
        <v>NON</v>
      </c>
      <c r="J231" s="25">
        <f>SUM(1&gt;Tableau11757918[[#This Row],[Qu.]])</f>
        <v>0</v>
      </c>
      <c r="K231" s="11"/>
    </row>
    <row r="232" spans="2:11" x14ac:dyDescent="0.25">
      <c r="B232" s="34" t="s">
        <v>2239</v>
      </c>
      <c r="C232" s="12" t="s">
        <v>2240</v>
      </c>
      <c r="D232" s="49">
        <v>1</v>
      </c>
      <c r="E232" s="18" t="s">
        <v>32</v>
      </c>
      <c r="F232" s="22" t="s">
        <v>1291</v>
      </c>
      <c r="G232" s="1"/>
      <c r="H232" s="52"/>
      <c r="I232" s="25" t="str">
        <f>IF(NOT(Tableau11757918[[#This Row],[Qu.]]&gt;=1),"OUI","NON")</f>
        <v>NON</v>
      </c>
      <c r="J232" s="25">
        <f>SUM(1&gt;Tableau11757918[[#This Row],[Qu.]])</f>
        <v>0</v>
      </c>
      <c r="K232" s="11"/>
    </row>
    <row r="233" spans="2:11" x14ac:dyDescent="0.25">
      <c r="B233" s="34" t="s">
        <v>2241</v>
      </c>
      <c r="C233" s="12" t="s">
        <v>2242</v>
      </c>
      <c r="D233" s="49">
        <v>1</v>
      </c>
      <c r="E233" s="18" t="s">
        <v>36</v>
      </c>
      <c r="F233" s="22" t="s">
        <v>1501</v>
      </c>
      <c r="G233" s="1"/>
      <c r="H233" s="18"/>
      <c r="I233" s="25" t="str">
        <f>IF(NOT(Tableau11757918[[#This Row],[Qu.]]&gt;=1),"OUI","NON")</f>
        <v>NON</v>
      </c>
      <c r="J233" s="25">
        <f>SUM(1&gt;Tableau11757918[[#This Row],[Qu.]])</f>
        <v>0</v>
      </c>
      <c r="K233" s="11"/>
    </row>
    <row r="234" spans="2:11" x14ac:dyDescent="0.25">
      <c r="B234" s="34" t="s">
        <v>2243</v>
      </c>
      <c r="C234" s="12" t="s">
        <v>2244</v>
      </c>
      <c r="D234" s="49">
        <v>1</v>
      </c>
      <c r="E234" s="18" t="s">
        <v>32</v>
      </c>
      <c r="F234" s="22" t="s">
        <v>1291</v>
      </c>
      <c r="G234" s="1"/>
      <c r="H234" s="49"/>
      <c r="I234" s="25" t="str">
        <f>IF(NOT(Tableau11757918[[#This Row],[Qu.]]&gt;=1),"OUI","NON")</f>
        <v>NON</v>
      </c>
      <c r="J234" s="25">
        <f>SUM(1&gt;Tableau11757918[[#This Row],[Qu.]])</f>
        <v>0</v>
      </c>
      <c r="K234" s="11"/>
    </row>
    <row r="235" spans="2:11" x14ac:dyDescent="0.25">
      <c r="B235" s="34" t="s">
        <v>2245</v>
      </c>
      <c r="C235" s="12" t="s">
        <v>2246</v>
      </c>
      <c r="D235" s="49">
        <v>1</v>
      </c>
      <c r="E235" s="18" t="s">
        <v>36</v>
      </c>
      <c r="F235" s="22" t="s">
        <v>1501</v>
      </c>
      <c r="G235" s="1"/>
      <c r="H235" s="18"/>
      <c r="I235" s="25" t="str">
        <f>IF(NOT(Tableau11757918[[#This Row],[Qu.]]&gt;=1),"OUI","NON")</f>
        <v>NON</v>
      </c>
      <c r="J235" s="25">
        <f>SUM(1&gt;Tableau11757918[[#This Row],[Qu.]])</f>
        <v>0</v>
      </c>
      <c r="K235" s="11"/>
    </row>
    <row r="236" spans="2:11" x14ac:dyDescent="0.25">
      <c r="B236" s="34" t="s">
        <v>2247</v>
      </c>
      <c r="C236" s="12" t="s">
        <v>2248</v>
      </c>
      <c r="D236" s="49">
        <v>1</v>
      </c>
      <c r="E236" s="18" t="s">
        <v>50</v>
      </c>
      <c r="F236" s="22" t="s">
        <v>1291</v>
      </c>
      <c r="G236" s="1"/>
      <c r="H236" s="1"/>
      <c r="I236" s="25" t="str">
        <f>IF(NOT(Tableau11757918[[#This Row],[Qu.]]&gt;=1),"OUI","NON")</f>
        <v>NON</v>
      </c>
      <c r="J236" s="25">
        <f>SUM(1&gt;Tableau11757918[[#This Row],[Qu.]])</f>
        <v>0</v>
      </c>
      <c r="K236" s="11"/>
    </row>
    <row r="237" spans="2:11" x14ac:dyDescent="0.25">
      <c r="B237" s="34" t="s">
        <v>2249</v>
      </c>
      <c r="C237" s="12" t="s">
        <v>2250</v>
      </c>
      <c r="D237" s="49">
        <v>1</v>
      </c>
      <c r="E237" s="18" t="s">
        <v>50</v>
      </c>
      <c r="F237" s="22" t="s">
        <v>1291</v>
      </c>
      <c r="G237" s="1"/>
      <c r="H237" s="49"/>
      <c r="I237" s="25" t="str">
        <f>IF(NOT(Tableau11757918[[#This Row],[Qu.]]&gt;=1),"OUI","NON")</f>
        <v>NON</v>
      </c>
      <c r="J237" s="25">
        <f>SUM(1&gt;Tableau11757918[[#This Row],[Qu.]])</f>
        <v>0</v>
      </c>
      <c r="K237" s="11"/>
    </row>
    <row r="238" spans="2:11" x14ac:dyDescent="0.25">
      <c r="B238" s="34" t="s">
        <v>2251</v>
      </c>
      <c r="C238" s="12" t="s">
        <v>2252</v>
      </c>
      <c r="D238" s="49">
        <v>1</v>
      </c>
      <c r="E238" s="18" t="s">
        <v>36</v>
      </c>
      <c r="F238" s="22" t="s">
        <v>1501</v>
      </c>
      <c r="G238" s="1"/>
      <c r="H238" s="18"/>
      <c r="I238" s="25" t="str">
        <f>IF(NOT(Tableau11757918[[#This Row],[Qu.]]&gt;=1),"OUI","NON")</f>
        <v>NON</v>
      </c>
      <c r="J238" s="25">
        <f>SUM(1&gt;Tableau11757918[[#This Row],[Qu.]])</f>
        <v>0</v>
      </c>
      <c r="K238" s="11"/>
    </row>
    <row r="239" spans="2:11" x14ac:dyDescent="0.25">
      <c r="B239" s="34" t="s">
        <v>2253</v>
      </c>
      <c r="C239" s="12" t="s">
        <v>2254</v>
      </c>
      <c r="D239" s="49">
        <v>1</v>
      </c>
      <c r="E239" s="18" t="s">
        <v>50</v>
      </c>
      <c r="F239" s="22" t="s">
        <v>1501</v>
      </c>
      <c r="G239" s="1"/>
      <c r="H239" s="18"/>
      <c r="I239" s="25" t="str">
        <f>IF(NOT(Tableau11757918[[#This Row],[Qu.]]&gt;=1),"OUI","NON")</f>
        <v>NON</v>
      </c>
      <c r="J239" s="25">
        <f>SUM(1&gt;Tableau11757918[[#This Row],[Qu.]])</f>
        <v>0</v>
      </c>
      <c r="K239" s="11"/>
    </row>
    <row r="240" spans="2:11" x14ac:dyDescent="0.25">
      <c r="B240" s="34" t="s">
        <v>2255</v>
      </c>
      <c r="C240" s="12" t="s">
        <v>2256</v>
      </c>
      <c r="D240" s="49">
        <v>1</v>
      </c>
      <c r="E240" s="18" t="s">
        <v>36</v>
      </c>
      <c r="F240" s="22" t="s">
        <v>1295</v>
      </c>
      <c r="G240" s="1"/>
      <c r="H240" s="49"/>
      <c r="I240" s="25" t="str">
        <f>IF(NOT(Tableau11757918[[#This Row],[Qu.]]&gt;=1),"OUI","NON")</f>
        <v>NON</v>
      </c>
      <c r="J240" s="25">
        <f>SUM(1&gt;Tableau11757918[[#This Row],[Qu.]])</f>
        <v>0</v>
      </c>
      <c r="K240" s="11"/>
    </row>
    <row r="241" spans="2:11" x14ac:dyDescent="0.25">
      <c r="B241" s="34" t="s">
        <v>2257</v>
      </c>
      <c r="C241" s="12" t="s">
        <v>2258</v>
      </c>
      <c r="D241" s="49">
        <v>1</v>
      </c>
      <c r="E241" s="18" t="s">
        <v>50</v>
      </c>
      <c r="F241" s="22" t="s">
        <v>1306</v>
      </c>
      <c r="G241" s="1"/>
      <c r="H241" s="49"/>
      <c r="I241" s="25" t="str">
        <f>IF(NOT(Tableau11757918[[#This Row],[Qu.]]&gt;=1),"OUI","NON")</f>
        <v>NON</v>
      </c>
      <c r="J241" s="25">
        <f>SUM(1&gt;Tableau11757918[[#This Row],[Qu.]])</f>
        <v>0</v>
      </c>
      <c r="K241" s="11"/>
    </row>
    <row r="242" spans="2:11" x14ac:dyDescent="0.25">
      <c r="B242" s="34" t="s">
        <v>2259</v>
      </c>
      <c r="C242" s="12" t="s">
        <v>2260</v>
      </c>
      <c r="D242" s="49">
        <v>1</v>
      </c>
      <c r="E242" s="18" t="s">
        <v>50</v>
      </c>
      <c r="F242" s="22" t="s">
        <v>1306</v>
      </c>
      <c r="G242" s="1"/>
      <c r="H242" s="1"/>
      <c r="I242" s="25" t="str">
        <f>IF(NOT(Tableau11757918[[#This Row],[Qu.]]&gt;=1),"OUI","NON")</f>
        <v>NON</v>
      </c>
      <c r="J242" s="25">
        <f>SUM(1&gt;Tableau11757918[[#This Row],[Qu.]])</f>
        <v>0</v>
      </c>
      <c r="K242" s="11"/>
    </row>
    <row r="243" spans="2:11" x14ac:dyDescent="0.25">
      <c r="B243" s="34" t="s">
        <v>2261</v>
      </c>
      <c r="C243" s="12" t="s">
        <v>2262</v>
      </c>
      <c r="D243" s="49">
        <v>1</v>
      </c>
      <c r="E243" s="18" t="s">
        <v>32</v>
      </c>
      <c r="F243" s="22" t="s">
        <v>1306</v>
      </c>
      <c r="G243" s="1"/>
      <c r="H243" s="52"/>
      <c r="I243" s="25" t="str">
        <f>IF(NOT(Tableau11757918[[#This Row],[Qu.]]&gt;=1),"OUI","NON")</f>
        <v>NON</v>
      </c>
      <c r="J243" s="25">
        <f>SUM(1&gt;Tableau11757918[[#This Row],[Qu.]])</f>
        <v>0</v>
      </c>
      <c r="K243" s="11"/>
    </row>
    <row r="244" spans="2:11" x14ac:dyDescent="0.25">
      <c r="B244" s="34" t="s">
        <v>2263</v>
      </c>
      <c r="C244" s="12" t="s">
        <v>2264</v>
      </c>
      <c r="D244" s="49">
        <v>1</v>
      </c>
      <c r="E244" s="18" t="s">
        <v>32</v>
      </c>
      <c r="F244" s="22" t="s">
        <v>1306</v>
      </c>
      <c r="G244" s="1"/>
      <c r="H244" s="49"/>
      <c r="I244" s="25" t="str">
        <f>IF(NOT(Tableau11757918[[#This Row],[Qu.]]&gt;=1),"OUI","NON")</f>
        <v>NON</v>
      </c>
      <c r="J244" s="25">
        <f>SUM(1&gt;Tableau11757918[[#This Row],[Qu.]])</f>
        <v>0</v>
      </c>
      <c r="K244" s="11"/>
    </row>
    <row r="245" spans="2:11" x14ac:dyDescent="0.25">
      <c r="B245" s="34" t="s">
        <v>2265</v>
      </c>
      <c r="C245" s="12" t="s">
        <v>2266</v>
      </c>
      <c r="D245" s="49">
        <v>0</v>
      </c>
      <c r="E245" s="18" t="s">
        <v>50</v>
      </c>
      <c r="F245" s="22" t="s">
        <v>1306</v>
      </c>
      <c r="G245" s="1"/>
      <c r="H245" s="49"/>
      <c r="I245" s="25" t="str">
        <f>IF(NOT(Tableau11757918[[#This Row],[Qu.]]&gt;=1),"OUI","NON")</f>
        <v>OUI</v>
      </c>
      <c r="J245" s="25">
        <f>SUM(1&gt;Tableau11757918[[#This Row],[Qu.]])</f>
        <v>1</v>
      </c>
      <c r="K245" s="11"/>
    </row>
    <row r="246" spans="2:11" x14ac:dyDescent="0.25">
      <c r="B246" s="34" t="s">
        <v>2267</v>
      </c>
      <c r="C246" s="12" t="s">
        <v>2268</v>
      </c>
      <c r="D246" s="49">
        <v>1</v>
      </c>
      <c r="E246" s="18" t="s">
        <v>36</v>
      </c>
      <c r="F246" s="22" t="s">
        <v>1306</v>
      </c>
      <c r="G246" s="1"/>
      <c r="H246" s="52"/>
      <c r="I246" s="25" t="str">
        <f>IF(NOT(Tableau11757918[[#This Row],[Qu.]]&gt;=1),"OUI","NON")</f>
        <v>NON</v>
      </c>
      <c r="J246" s="25">
        <f>SUM(1&gt;Tableau11757918[[#This Row],[Qu.]])</f>
        <v>0</v>
      </c>
      <c r="K246" s="11"/>
    </row>
    <row r="247" spans="2:11" x14ac:dyDescent="0.25">
      <c r="B247" s="34" t="s">
        <v>2269</v>
      </c>
      <c r="C247" s="12" t="s">
        <v>2270</v>
      </c>
      <c r="D247" s="49">
        <v>0</v>
      </c>
      <c r="E247" s="18" t="s">
        <v>50</v>
      </c>
      <c r="F247" s="22" t="s">
        <v>1306</v>
      </c>
      <c r="G247" s="1"/>
      <c r="H247" s="18"/>
      <c r="I247" s="25" t="str">
        <f>IF(NOT(Tableau11757918[[#This Row],[Qu.]]&gt;=1),"OUI","NON")</f>
        <v>OUI</v>
      </c>
      <c r="J247" s="25">
        <f>SUM(1&gt;Tableau11757918[[#This Row],[Qu.]])</f>
        <v>1</v>
      </c>
      <c r="K247" s="11"/>
    </row>
    <row r="248" spans="2:11" x14ac:dyDescent="0.25">
      <c r="B248" s="34" t="s">
        <v>2271</v>
      </c>
      <c r="C248" s="12" t="s">
        <v>2272</v>
      </c>
      <c r="D248" s="49">
        <v>1</v>
      </c>
      <c r="E248" s="18" t="s">
        <v>32</v>
      </c>
      <c r="F248" s="22" t="s">
        <v>1306</v>
      </c>
      <c r="G248" s="1"/>
      <c r="H248" s="1"/>
      <c r="I248" s="25" t="str">
        <f>IF(NOT(Tableau11757918[[#This Row],[Qu.]]&gt;=1),"OUI","NON")</f>
        <v>NON</v>
      </c>
      <c r="J248" s="25">
        <f>SUM(1&gt;Tableau11757918[[#This Row],[Qu.]])</f>
        <v>0</v>
      </c>
      <c r="K248" s="11"/>
    </row>
    <row r="249" spans="2:11" x14ac:dyDescent="0.25">
      <c r="B249" s="34" t="s">
        <v>2273</v>
      </c>
      <c r="C249" s="12" t="s">
        <v>2274</v>
      </c>
      <c r="D249" s="49">
        <v>1</v>
      </c>
      <c r="E249" s="18" t="s">
        <v>50</v>
      </c>
      <c r="F249" s="22" t="s">
        <v>1306</v>
      </c>
      <c r="G249" s="1"/>
      <c r="H249" s="1"/>
      <c r="I249" s="25" t="str">
        <f>IF(NOT(Tableau11757918[[#This Row],[Qu.]]&gt;=1),"OUI","NON")</f>
        <v>NON</v>
      </c>
      <c r="J249" s="25">
        <f>SUM(1&gt;Tableau11757918[[#This Row],[Qu.]])</f>
        <v>0</v>
      </c>
      <c r="K249" s="11"/>
    </row>
    <row r="250" spans="2:11" x14ac:dyDescent="0.25">
      <c r="B250" s="34" t="s">
        <v>2275</v>
      </c>
      <c r="C250" s="12" t="s">
        <v>2276</v>
      </c>
      <c r="D250" s="49">
        <v>1</v>
      </c>
      <c r="E250" s="18" t="s">
        <v>50</v>
      </c>
      <c r="F250" s="22" t="s">
        <v>1306</v>
      </c>
      <c r="G250" s="1"/>
      <c r="H250" s="49"/>
      <c r="I250" s="25" t="str">
        <f>IF(NOT(Tableau11757918[[#This Row],[Qu.]]&gt;=1),"OUI","NON")</f>
        <v>NON</v>
      </c>
      <c r="J250" s="25">
        <f>SUM(1&gt;Tableau11757918[[#This Row],[Qu.]])</f>
        <v>0</v>
      </c>
      <c r="K250" s="11"/>
    </row>
    <row r="251" spans="2:11" x14ac:dyDescent="0.25">
      <c r="B251" s="34" t="s">
        <v>2277</v>
      </c>
      <c r="C251" s="12" t="s">
        <v>2278</v>
      </c>
      <c r="D251" s="49">
        <v>1</v>
      </c>
      <c r="E251" s="18" t="s">
        <v>32</v>
      </c>
      <c r="F251" s="22" t="s">
        <v>1306</v>
      </c>
      <c r="G251" s="1"/>
      <c r="H251" s="49"/>
      <c r="I251" s="25" t="str">
        <f>IF(NOT(Tableau11757918[[#This Row],[Qu.]]&gt;=1),"OUI","NON")</f>
        <v>NON</v>
      </c>
      <c r="J251" s="25">
        <f>SUM(1&gt;Tableau11757918[[#This Row],[Qu.]])</f>
        <v>0</v>
      </c>
      <c r="K251" s="11"/>
    </row>
    <row r="252" spans="2:11" x14ac:dyDescent="0.25">
      <c r="B252" s="34" t="s">
        <v>2279</v>
      </c>
      <c r="C252" s="12" t="s">
        <v>2280</v>
      </c>
      <c r="D252" s="49">
        <v>1</v>
      </c>
      <c r="E252" s="18" t="s">
        <v>290</v>
      </c>
      <c r="F252" s="22" t="s">
        <v>1559</v>
      </c>
      <c r="G252" s="1"/>
      <c r="H252" s="18"/>
      <c r="I252" s="25" t="str">
        <f>IF(NOT(Tableau11757918[[#This Row],[Qu.]]&gt;=1),"OUI","NON")</f>
        <v>NON</v>
      </c>
      <c r="J252" s="25">
        <f>SUM(1&gt;Tableau11757918[[#This Row],[Qu.]])</f>
        <v>0</v>
      </c>
      <c r="K252" s="11"/>
    </row>
    <row r="253" spans="2:11" x14ac:dyDescent="0.25">
      <c r="B253" s="34" t="s">
        <v>2281</v>
      </c>
      <c r="C253" s="12" t="s">
        <v>2282</v>
      </c>
      <c r="D253" s="49">
        <v>1</v>
      </c>
      <c r="E253" s="18" t="s">
        <v>290</v>
      </c>
      <c r="F253" s="22" t="s">
        <v>1559</v>
      </c>
      <c r="G253" s="1"/>
      <c r="H253" s="1"/>
      <c r="I253" s="25" t="str">
        <f>IF(NOT(Tableau11757918[[#This Row],[Qu.]]&gt;=1),"OUI","NON")</f>
        <v>NON</v>
      </c>
      <c r="J253" s="25">
        <f>SUM(1&gt;Tableau11757918[[#This Row],[Qu.]])</f>
        <v>0</v>
      </c>
      <c r="K253" s="11"/>
    </row>
    <row r="254" spans="2:11" x14ac:dyDescent="0.25">
      <c r="B254" s="34" t="s">
        <v>2283</v>
      </c>
      <c r="C254" s="12" t="s">
        <v>2284</v>
      </c>
      <c r="D254" s="49">
        <v>1</v>
      </c>
      <c r="E254" s="18" t="s">
        <v>290</v>
      </c>
      <c r="F254" s="22" t="s">
        <v>1559</v>
      </c>
      <c r="G254" s="1"/>
      <c r="H254" s="18"/>
      <c r="I254" s="25" t="str">
        <f>IF(NOT(Tableau11757918[[#This Row],[Qu.]]&gt;=1),"OUI","NON")</f>
        <v>NON</v>
      </c>
      <c r="J254" s="25">
        <f>SUM(1&gt;Tableau11757918[[#This Row],[Qu.]])</f>
        <v>0</v>
      </c>
      <c r="K254" s="11"/>
    </row>
    <row r="255" spans="2:11" x14ac:dyDescent="0.25">
      <c r="B255" s="34" t="s">
        <v>2285</v>
      </c>
      <c r="C255" s="12" t="s">
        <v>2286</v>
      </c>
      <c r="D255" s="49">
        <v>1</v>
      </c>
      <c r="E255" s="18" t="s">
        <v>290</v>
      </c>
      <c r="F255" s="22" t="s">
        <v>1559</v>
      </c>
      <c r="G255" s="1"/>
      <c r="H255" s="18"/>
      <c r="I255" s="25" t="str">
        <f>IF(NOT(Tableau11757918[[#This Row],[Qu.]]&gt;=1),"OUI","NON")</f>
        <v>NON</v>
      </c>
      <c r="J255" s="25">
        <f>SUM(1&gt;Tableau11757918[[#This Row],[Qu.]])</f>
        <v>0</v>
      </c>
      <c r="K255" s="11"/>
    </row>
    <row r="256" spans="2:11" x14ac:dyDescent="0.25">
      <c r="B256" s="34" t="s">
        <v>2287</v>
      </c>
      <c r="C256" s="12" t="s">
        <v>2288</v>
      </c>
      <c r="D256" s="49">
        <v>1</v>
      </c>
      <c r="E256" s="18" t="s">
        <v>290</v>
      </c>
      <c r="F256" s="22" t="s">
        <v>1559</v>
      </c>
      <c r="G256" s="1"/>
      <c r="H256" s="18"/>
      <c r="I256" s="25" t="str">
        <f>IF(NOT(Tableau11757918[[#This Row],[Qu.]]&gt;=1),"OUI","NON")</f>
        <v>NON</v>
      </c>
      <c r="J256" s="25">
        <f>SUM(1&gt;Tableau11757918[[#This Row],[Qu.]])</f>
        <v>0</v>
      </c>
      <c r="K256" s="11"/>
    </row>
    <row r="257" spans="2:11" x14ac:dyDescent="0.25">
      <c r="B257" s="34" t="s">
        <v>2289</v>
      </c>
      <c r="C257" s="12" t="s">
        <v>2290</v>
      </c>
      <c r="D257" s="49">
        <v>1</v>
      </c>
      <c r="E257" s="18" t="s">
        <v>290</v>
      </c>
      <c r="F257" s="22" t="s">
        <v>1559</v>
      </c>
      <c r="G257" s="1"/>
      <c r="H257" s="49"/>
      <c r="I257" s="25" t="str">
        <f>IF(NOT(Tableau11757918[[#This Row],[Qu.]]&gt;=1),"OUI","NON")</f>
        <v>NON</v>
      </c>
      <c r="J257" s="25">
        <f>SUM(1&gt;Tableau11757918[[#This Row],[Qu.]])</f>
        <v>0</v>
      </c>
      <c r="K257" s="11"/>
    </row>
    <row r="258" spans="2:11" x14ac:dyDescent="0.25">
      <c r="B258" s="34" t="s">
        <v>2291</v>
      </c>
      <c r="C258" s="12" t="s">
        <v>2292</v>
      </c>
      <c r="D258" s="49">
        <v>1</v>
      </c>
      <c r="E258" s="18" t="s">
        <v>290</v>
      </c>
      <c r="F258" s="22" t="s">
        <v>1559</v>
      </c>
      <c r="G258" s="1"/>
      <c r="H258" s="18"/>
      <c r="I258" s="25" t="str">
        <f>IF(NOT(Tableau11757918[[#This Row],[Qu.]]&gt;=1),"OUI","NON")</f>
        <v>NON</v>
      </c>
      <c r="J258" s="25">
        <f>SUM(1&gt;Tableau11757918[[#This Row],[Qu.]])</f>
        <v>0</v>
      </c>
      <c r="K258" s="11"/>
    </row>
    <row r="259" spans="2:11" x14ac:dyDescent="0.25">
      <c r="B259" s="34" t="s">
        <v>2293</v>
      </c>
      <c r="C259" s="12" t="s">
        <v>2294</v>
      </c>
      <c r="D259" s="49">
        <v>1</v>
      </c>
      <c r="E259" s="18" t="s">
        <v>290</v>
      </c>
      <c r="F259" s="22" t="s">
        <v>1559</v>
      </c>
      <c r="G259" s="1"/>
      <c r="H259" s="18"/>
      <c r="I259" s="25" t="str">
        <f>IF(NOT(Tableau11757918[[#This Row],[Qu.]]&gt;=1),"OUI","NON")</f>
        <v>NON</v>
      </c>
      <c r="J259" s="25">
        <f>SUM(1&gt;Tableau11757918[[#This Row],[Qu.]])</f>
        <v>0</v>
      </c>
      <c r="K259" s="11"/>
    </row>
    <row r="260" spans="2:11" x14ac:dyDescent="0.25">
      <c r="B260" s="34" t="s">
        <v>2295</v>
      </c>
      <c r="C260" s="12" t="s">
        <v>2296</v>
      </c>
      <c r="D260" s="49">
        <v>1</v>
      </c>
      <c r="E260" s="18" t="s">
        <v>290</v>
      </c>
      <c r="F260" s="22" t="s">
        <v>1559</v>
      </c>
      <c r="G260" s="1"/>
      <c r="H260" s="18"/>
      <c r="I260" s="25" t="str">
        <f>IF(NOT(Tableau11757918[[#This Row],[Qu.]]&gt;=1),"OUI","NON")</f>
        <v>NON</v>
      </c>
      <c r="J260" s="25">
        <f>SUM(1&gt;Tableau11757918[[#This Row],[Qu.]])</f>
        <v>0</v>
      </c>
      <c r="K260" s="11"/>
    </row>
    <row r="261" spans="2:11" x14ac:dyDescent="0.25">
      <c r="B261" s="34" t="s">
        <v>2297</v>
      </c>
      <c r="C261" s="12" t="s">
        <v>2298</v>
      </c>
      <c r="D261" s="49">
        <v>1</v>
      </c>
      <c r="E261" s="18" t="s">
        <v>290</v>
      </c>
      <c r="F261" s="22" t="s">
        <v>1559</v>
      </c>
      <c r="G261" s="1"/>
      <c r="H261" s="49"/>
      <c r="I261" s="25" t="str">
        <f>IF(NOT(Tableau11757918[[#This Row],[Qu.]]&gt;=1),"OUI","NON")</f>
        <v>NON</v>
      </c>
      <c r="J261" s="25">
        <f>SUM(1&gt;Tableau11757918[[#This Row],[Qu.]])</f>
        <v>0</v>
      </c>
      <c r="K261" s="11"/>
    </row>
    <row r="262" spans="2:11" x14ac:dyDescent="0.25">
      <c r="B262" s="34" t="s">
        <v>2299</v>
      </c>
      <c r="C262" s="12" t="s">
        <v>2300</v>
      </c>
      <c r="D262" s="49">
        <v>1</v>
      </c>
      <c r="E262" s="18" t="s">
        <v>290</v>
      </c>
      <c r="F262" s="22" t="s">
        <v>1559</v>
      </c>
      <c r="G262" s="1"/>
      <c r="H262" s="18"/>
      <c r="I262" s="25" t="str">
        <f>IF(NOT(Tableau11757918[[#This Row],[Qu.]]&gt;=1),"OUI","NON")</f>
        <v>NON</v>
      </c>
      <c r="J262" s="25">
        <f>SUM(1&gt;Tableau11757918[[#This Row],[Qu.]])</f>
        <v>0</v>
      </c>
      <c r="K262" s="55"/>
    </row>
    <row r="263" spans="2:11" x14ac:dyDescent="0.25">
      <c r="B263" s="34" t="s">
        <v>2301</v>
      </c>
      <c r="C263" s="12" t="s">
        <v>2302</v>
      </c>
      <c r="D263" s="49">
        <v>1</v>
      </c>
      <c r="E263" s="18" t="s">
        <v>290</v>
      </c>
      <c r="F263" s="22" t="s">
        <v>1559</v>
      </c>
      <c r="G263" s="1"/>
      <c r="H263" s="18"/>
      <c r="I263" s="25" t="str">
        <f>IF(NOT(Tableau11757918[[#This Row],[Qu.]]&gt;=1),"OUI","NON")</f>
        <v>NON</v>
      </c>
      <c r="J263" s="25">
        <f>SUM(1&gt;Tableau11757918[[#This Row],[Qu.]])</f>
        <v>0</v>
      </c>
      <c r="K263" s="55"/>
    </row>
    <row r="264" spans="2:11" x14ac:dyDescent="0.25">
      <c r="B264" s="34" t="s">
        <v>2303</v>
      </c>
      <c r="C264" s="12" t="s">
        <v>2304</v>
      </c>
      <c r="D264" s="49">
        <v>1</v>
      </c>
      <c r="E264" s="18" t="s">
        <v>290</v>
      </c>
      <c r="F264" s="22" t="s">
        <v>1559</v>
      </c>
      <c r="G264" s="1"/>
      <c r="H264" s="18"/>
      <c r="I264" s="25" t="str">
        <f>IF(NOT(Tableau11757918[[#This Row],[Qu.]]&gt;=1),"OUI","NON")</f>
        <v>NON</v>
      </c>
      <c r="J264" s="25">
        <f>SUM(1&gt;Tableau11757918[[#This Row],[Qu.]])</f>
        <v>0</v>
      </c>
      <c r="K264" s="55"/>
    </row>
    <row r="265" spans="2:11" x14ac:dyDescent="0.25">
      <c r="B265" s="34" t="s">
        <v>2305</v>
      </c>
      <c r="C265" s="12" t="s">
        <v>2306</v>
      </c>
      <c r="D265" s="49">
        <v>1</v>
      </c>
      <c r="E265" s="18" t="s">
        <v>290</v>
      </c>
      <c r="F265" s="22" t="s">
        <v>1559</v>
      </c>
      <c r="G265" s="1"/>
      <c r="H265" s="18"/>
      <c r="I265" s="25" t="str">
        <f>IF(NOT(Tableau11757918[[#This Row],[Qu.]]&gt;=1),"OUI","NON")</f>
        <v>NON</v>
      </c>
      <c r="J265" s="25">
        <f>SUM(1&gt;Tableau11757918[[#This Row],[Qu.]])</f>
        <v>0</v>
      </c>
      <c r="K265" s="55"/>
    </row>
    <row r="266" spans="2:11" x14ac:dyDescent="0.25">
      <c r="B266" s="34" t="s">
        <v>2307</v>
      </c>
      <c r="C266" s="12" t="s">
        <v>2308</v>
      </c>
      <c r="D266" s="49">
        <v>1</v>
      </c>
      <c r="E266" s="18" t="s">
        <v>290</v>
      </c>
      <c r="F266" s="22" t="s">
        <v>1559</v>
      </c>
      <c r="G266" s="1"/>
      <c r="H266" s="18"/>
      <c r="I266" s="25" t="str">
        <f>IF(NOT(Tableau11757918[[#This Row],[Qu.]]&gt;=1),"OUI","NON")</f>
        <v>NON</v>
      </c>
      <c r="J266" s="25">
        <f>SUM(1&gt;Tableau11757918[[#This Row],[Qu.]])</f>
        <v>0</v>
      </c>
      <c r="K266" s="55"/>
    </row>
    <row r="267" spans="2:11" x14ac:dyDescent="0.25">
      <c r="B267" s="34" t="s">
        <v>2309</v>
      </c>
      <c r="C267" s="12" t="s">
        <v>2310</v>
      </c>
      <c r="D267" s="49">
        <v>1</v>
      </c>
      <c r="E267" s="18" t="s">
        <v>290</v>
      </c>
      <c r="F267" s="22" t="s">
        <v>1559</v>
      </c>
      <c r="G267" s="1"/>
      <c r="H267" s="18"/>
      <c r="I267" s="25" t="str">
        <f>IF(NOT(Tableau11757918[[#This Row],[Qu.]]&gt;=1),"OUI","NON")</f>
        <v>NON</v>
      </c>
      <c r="J267" s="25">
        <f>SUM(1&gt;Tableau11757918[[#This Row],[Qu.]])</f>
        <v>0</v>
      </c>
      <c r="K267" s="55"/>
    </row>
    <row r="268" spans="2:11" x14ac:dyDescent="0.25">
      <c r="B268" s="34" t="s">
        <v>2311</v>
      </c>
      <c r="C268" s="12" t="s">
        <v>2312</v>
      </c>
      <c r="D268" s="49">
        <v>1</v>
      </c>
      <c r="E268" s="18" t="s">
        <v>290</v>
      </c>
      <c r="F268" s="23" t="s">
        <v>1559</v>
      </c>
      <c r="G268" s="1"/>
      <c r="H268" s="9"/>
      <c r="I268" s="25" t="str">
        <f>IF(NOT(Tableau11757918[[#This Row],[Qu.]]&gt;=1),"OUI","NON")</f>
        <v>NON</v>
      </c>
      <c r="J268" s="25">
        <f>SUM(1&gt;Tableau11757918[[#This Row],[Qu.]])</f>
        <v>0</v>
      </c>
      <c r="K268" s="55"/>
    </row>
    <row r="269" spans="2:11" x14ac:dyDescent="0.25">
      <c r="B269" s="34" t="s">
        <v>2313</v>
      </c>
      <c r="C269" s="12" t="s">
        <v>2314</v>
      </c>
      <c r="D269" s="49">
        <v>1</v>
      </c>
      <c r="E269" s="18" t="s">
        <v>290</v>
      </c>
      <c r="F269" s="23" t="s">
        <v>1559</v>
      </c>
      <c r="G269" s="1"/>
      <c r="H269" s="9"/>
      <c r="I269" s="25" t="str">
        <f>IF(NOT(Tableau11757918[[#This Row],[Qu.]]&gt;=1),"OUI","NON")</f>
        <v>NON</v>
      </c>
      <c r="J269" s="25">
        <f>SUM(1&gt;Tableau11757918[[#This Row],[Qu.]])</f>
        <v>0</v>
      </c>
      <c r="K269" s="55"/>
    </row>
    <row r="270" spans="2:11" x14ac:dyDescent="0.25">
      <c r="B270" s="34" t="s">
        <v>2315</v>
      </c>
      <c r="C270" s="12" t="s">
        <v>2316</v>
      </c>
      <c r="D270" s="49">
        <v>1</v>
      </c>
      <c r="E270" s="18" t="s">
        <v>290</v>
      </c>
      <c r="F270" s="22" t="s">
        <v>1559</v>
      </c>
      <c r="G270" s="1"/>
      <c r="H270" s="9"/>
      <c r="I270" s="25" t="str">
        <f>IF(NOT(Tableau11757918[[#This Row],[Qu.]]&gt;=1),"OUI","NON")</f>
        <v>NON</v>
      </c>
      <c r="J270" s="25">
        <f>SUM(1&gt;Tableau11757918[[#This Row],[Qu.]])</f>
        <v>0</v>
      </c>
      <c r="K270" s="55"/>
    </row>
    <row r="271" spans="2:11" x14ac:dyDescent="0.25">
      <c r="B271" s="34" t="s">
        <v>2317</v>
      </c>
      <c r="C271" s="12" t="s">
        <v>2318</v>
      </c>
      <c r="D271" s="49">
        <v>1</v>
      </c>
      <c r="E271" s="18" t="s">
        <v>290</v>
      </c>
      <c r="F271" s="22" t="s">
        <v>1559</v>
      </c>
      <c r="G271" s="1"/>
      <c r="H271" s="9"/>
      <c r="I271" s="25" t="str">
        <f>IF(NOT(Tableau11757918[[#This Row],[Qu.]]&gt;=1),"OUI","NON")</f>
        <v>NON</v>
      </c>
      <c r="J271" s="25">
        <f>SUM(1&gt;Tableau11757918[[#This Row],[Qu.]])</f>
        <v>0</v>
      </c>
      <c r="K271" s="55"/>
    </row>
    <row r="272" spans="2:11" x14ac:dyDescent="0.25">
      <c r="B272" s="34" t="s">
        <v>2319</v>
      </c>
      <c r="C272" s="12" t="s">
        <v>2320</v>
      </c>
      <c r="D272" s="49">
        <v>1</v>
      </c>
      <c r="E272" s="18" t="s">
        <v>39</v>
      </c>
      <c r="F272" s="23" t="s">
        <v>1190</v>
      </c>
      <c r="G272" s="1"/>
      <c r="H272" s="9"/>
      <c r="I272" s="25" t="str">
        <f>IF(NOT(Tableau11757918[[#This Row],[Qu.]]&gt;=1),"OUI","NON")</f>
        <v>NON</v>
      </c>
      <c r="J272" s="25">
        <f>SUM(1&gt;Tableau11757918[[#This Row],[Qu.]])</f>
        <v>0</v>
      </c>
      <c r="K272" s="55"/>
    </row>
    <row r="273" spans="2:10" x14ac:dyDescent="0.25">
      <c r="B273" s="34" t="s">
        <v>2321</v>
      </c>
      <c r="C273" s="12" t="s">
        <v>2322</v>
      </c>
      <c r="D273" s="49">
        <v>1</v>
      </c>
      <c r="E273" s="1" t="s">
        <v>36</v>
      </c>
      <c r="F273" s="23" t="s">
        <v>1089</v>
      </c>
      <c r="G273" s="1"/>
      <c r="H273" s="9"/>
      <c r="I273" s="25" t="str">
        <f>IF(NOT(Tableau11757918[[#This Row],[Qu.]]&gt;=1),"OUI","NON")</f>
        <v>NON</v>
      </c>
      <c r="J273" s="25">
        <f>SUM(1&gt;Tableau11757918[[#This Row],[Qu.]])</f>
        <v>0</v>
      </c>
    </row>
    <row r="274" spans="2:10" x14ac:dyDescent="0.25">
      <c r="B274" s="34" t="s">
        <v>2323</v>
      </c>
      <c r="C274" s="12" t="s">
        <v>2324</v>
      </c>
      <c r="D274" s="49">
        <v>1</v>
      </c>
      <c r="E274" s="1" t="s">
        <v>50</v>
      </c>
      <c r="F274" s="23" t="s">
        <v>1111</v>
      </c>
      <c r="G274" s="1"/>
      <c r="H274" s="9"/>
      <c r="I274" s="25" t="str">
        <f>IF(NOT(Tableau11757918[[#This Row],[Qu.]]&gt;=1),"OUI","NON")</f>
        <v>NON</v>
      </c>
      <c r="J274" s="25">
        <f>SUM(1&gt;Tableau11757918[[#This Row],[Qu.]])</f>
        <v>0</v>
      </c>
    </row>
    <row r="275" spans="2:10" x14ac:dyDescent="0.25">
      <c r="B275" s="34" t="s">
        <v>2325</v>
      </c>
      <c r="C275" s="12" t="s">
        <v>2326</v>
      </c>
      <c r="D275" s="49">
        <v>1</v>
      </c>
      <c r="E275" s="1" t="s">
        <v>32</v>
      </c>
      <c r="F275" s="23" t="s">
        <v>1089</v>
      </c>
      <c r="G275" s="1"/>
      <c r="H275" s="9"/>
      <c r="I275" s="25" t="str">
        <f>IF(NOT(Tableau11757918[[#This Row],[Qu.]]&gt;=1),"OUI","NON")</f>
        <v>NON</v>
      </c>
      <c r="J275" s="25">
        <f>SUM(1&gt;Tableau11757918[[#This Row],[Qu.]])</f>
        <v>0</v>
      </c>
    </row>
    <row r="276" spans="2:10" x14ac:dyDescent="0.25">
      <c r="B276" s="34" t="s">
        <v>2327</v>
      </c>
      <c r="C276" s="12" t="s">
        <v>1578</v>
      </c>
      <c r="D276" s="49">
        <v>1</v>
      </c>
      <c r="E276" s="1" t="s">
        <v>32</v>
      </c>
      <c r="F276" s="23" t="s">
        <v>1306</v>
      </c>
      <c r="G276" s="1"/>
      <c r="H276" s="9"/>
      <c r="I276" s="25" t="str">
        <f>IF(NOT(Tableau11757918[[#This Row],[Qu.]]&gt;=1),"OUI","NON")</f>
        <v>NON</v>
      </c>
      <c r="J276" s="25">
        <f>SUM(1&gt;Tableau11757918[[#This Row],[Qu.]])</f>
        <v>0</v>
      </c>
    </row>
    <row r="277" spans="2:10" x14ac:dyDescent="0.25">
      <c r="B277" s="34" t="s">
        <v>2328</v>
      </c>
      <c r="C277" s="12" t="s">
        <v>2329</v>
      </c>
      <c r="D277" s="49">
        <v>1</v>
      </c>
      <c r="E277" s="1" t="s">
        <v>39</v>
      </c>
      <c r="F277" s="23" t="s">
        <v>1190</v>
      </c>
      <c r="G277" s="1"/>
      <c r="H277" s="9"/>
      <c r="I277" s="25" t="str">
        <f>IF(NOT(Tableau11757918[[#This Row],[Qu.]]&gt;=1),"OUI","NON")</f>
        <v>NON</v>
      </c>
      <c r="J277" s="25">
        <f>SUM(1&gt;Tableau11757918[[#This Row],[Qu.]])</f>
        <v>0</v>
      </c>
    </row>
    <row r="278" spans="2:10" x14ac:dyDescent="0.25">
      <c r="B278" s="34" t="s">
        <v>2330</v>
      </c>
      <c r="C278" s="12" t="s">
        <v>2331</v>
      </c>
      <c r="D278" s="49">
        <v>1</v>
      </c>
      <c r="E278" s="1" t="s">
        <v>36</v>
      </c>
      <c r="F278" s="23" t="s">
        <v>1089</v>
      </c>
      <c r="G278" s="1"/>
      <c r="H278" s="9"/>
      <c r="I278" s="25" t="str">
        <f>IF(NOT(Tableau11757918[[#This Row],[Qu.]]&gt;=1),"OUI","NON")</f>
        <v>NON</v>
      </c>
      <c r="J278" s="25">
        <f>SUM(1&gt;Tableau11757918[[#This Row],[Qu.]])</f>
        <v>0</v>
      </c>
    </row>
    <row r="279" spans="2:10" x14ac:dyDescent="0.25">
      <c r="B279" s="34" t="s">
        <v>2332</v>
      </c>
      <c r="C279" s="12" t="s">
        <v>2333</v>
      </c>
      <c r="D279" s="49">
        <v>1</v>
      </c>
      <c r="E279" s="1" t="s">
        <v>50</v>
      </c>
      <c r="F279" s="23" t="s">
        <v>1113</v>
      </c>
      <c r="G279" s="1"/>
      <c r="H279" s="9"/>
      <c r="I279" s="25" t="str">
        <f>IF(NOT(Tableau11757918[[#This Row],[Qu.]]&gt;=1),"OUI","NON")</f>
        <v>NON</v>
      </c>
      <c r="J279" s="25">
        <f>SUM(1&gt;Tableau11757918[[#This Row],[Qu.]])</f>
        <v>0</v>
      </c>
    </row>
    <row r="280" spans="2:10" x14ac:dyDescent="0.25">
      <c r="B280" s="34" t="s">
        <v>2334</v>
      </c>
      <c r="C280" s="12" t="s">
        <v>2335</v>
      </c>
      <c r="D280" s="49">
        <v>1</v>
      </c>
      <c r="E280" s="1" t="s">
        <v>32</v>
      </c>
      <c r="F280" s="23" t="s">
        <v>1089</v>
      </c>
      <c r="G280" s="1"/>
      <c r="H280" s="9"/>
      <c r="I280" s="25" t="str">
        <f>IF(NOT(Tableau11757918[[#This Row],[Qu.]]&gt;=1),"OUI","NON")</f>
        <v>NON</v>
      </c>
      <c r="J280" s="25">
        <f>SUM(1&gt;Tableau11757918[[#This Row],[Qu.]])</f>
        <v>0</v>
      </c>
    </row>
    <row r="281" spans="2:10" x14ac:dyDescent="0.25">
      <c r="B281" s="34" t="s">
        <v>2336</v>
      </c>
      <c r="C281" s="12" t="s">
        <v>2337</v>
      </c>
      <c r="D281" s="49">
        <v>1</v>
      </c>
      <c r="E281" s="1" t="s">
        <v>32</v>
      </c>
      <c r="F281" s="23" t="s">
        <v>1306</v>
      </c>
      <c r="G281" s="1"/>
      <c r="H281" s="9"/>
      <c r="I281" s="25" t="str">
        <f>IF(NOT(Tableau11757918[[#This Row],[Qu.]]&gt;=1),"OUI","NON")</f>
        <v>NON</v>
      </c>
      <c r="J281" s="25">
        <f>SUM(1&gt;Tableau11757918[[#This Row],[Qu.]])</f>
        <v>0</v>
      </c>
    </row>
    <row r="282" spans="2:10" x14ac:dyDescent="0.25">
      <c r="B282" s="11"/>
      <c r="C282" s="11"/>
      <c r="E282" s="1"/>
      <c r="F282" s="23"/>
      <c r="G282" s="19"/>
      <c r="H282" s="9"/>
      <c r="I282" s="11"/>
      <c r="J282" s="55"/>
    </row>
    <row r="283" spans="2:10" x14ac:dyDescent="0.25">
      <c r="B283" s="11"/>
      <c r="C283" s="11"/>
      <c r="E283" s="1"/>
      <c r="F283" s="23"/>
      <c r="G283" s="19"/>
      <c r="H283" s="9"/>
      <c r="I283" s="11"/>
      <c r="J283" s="55"/>
    </row>
    <row r="284" spans="2:10" x14ac:dyDescent="0.25">
      <c r="B284" s="11"/>
      <c r="C284" s="11"/>
      <c r="E284" s="1"/>
      <c r="F284" s="23"/>
      <c r="G284" s="19"/>
      <c r="H284" s="9"/>
      <c r="I284" s="11"/>
      <c r="J284" s="55"/>
    </row>
    <row r="285" spans="2:10" x14ac:dyDescent="0.25">
      <c r="B285" s="11"/>
      <c r="C285" s="11"/>
      <c r="E285" s="1"/>
      <c r="F285" s="23"/>
      <c r="G285" s="19"/>
      <c r="H285" s="9"/>
      <c r="I285" s="11"/>
      <c r="J285" s="55"/>
    </row>
    <row r="286" spans="2:10" x14ac:dyDescent="0.25">
      <c r="B286" s="11"/>
      <c r="C286" s="11"/>
      <c r="E286" s="1"/>
      <c r="F286" s="23"/>
      <c r="G286" s="19"/>
      <c r="H286" s="9"/>
      <c r="I286" s="11"/>
      <c r="J286" s="55"/>
    </row>
    <row r="287" spans="2:10" x14ac:dyDescent="0.25">
      <c r="B287" s="11"/>
      <c r="C287" s="11"/>
      <c r="E287" s="1"/>
      <c r="F287" s="23"/>
      <c r="G287" s="19"/>
      <c r="H287" s="9"/>
      <c r="I287" s="11"/>
      <c r="J287" s="55"/>
    </row>
    <row r="288" spans="2:10" x14ac:dyDescent="0.25">
      <c r="B288" s="11"/>
      <c r="C288" s="11"/>
      <c r="E288" s="1"/>
      <c r="F288" s="23"/>
      <c r="G288" s="19"/>
      <c r="H288" s="9"/>
      <c r="I288" s="11"/>
      <c r="J288" s="55"/>
    </row>
    <row r="289" spans="2:11" x14ac:dyDescent="0.25">
      <c r="B289" s="11"/>
      <c r="C289" s="11"/>
      <c r="E289" s="1"/>
      <c r="F289" s="23"/>
      <c r="G289" s="19"/>
      <c r="H289" s="9"/>
      <c r="I289" s="11"/>
      <c r="J289" s="55"/>
      <c r="K289" s="55"/>
    </row>
    <row r="290" spans="2:11" x14ac:dyDescent="0.25">
      <c r="B290" s="11"/>
      <c r="C290" s="11"/>
      <c r="E290" s="1"/>
      <c r="F290" s="23"/>
      <c r="G290" s="19"/>
      <c r="H290" s="9"/>
      <c r="I290" s="11"/>
      <c r="J290" s="55"/>
      <c r="K290" s="55"/>
    </row>
    <row r="291" spans="2:11" x14ac:dyDescent="0.25">
      <c r="B291" s="11"/>
      <c r="C291" s="11"/>
      <c r="E291" s="1"/>
      <c r="F291" s="23"/>
      <c r="G291" s="19"/>
      <c r="H291" s="9"/>
      <c r="I291" s="11"/>
      <c r="J291" s="55"/>
      <c r="K291" s="55"/>
    </row>
    <row r="292" spans="2:11" x14ac:dyDescent="0.25">
      <c r="B292" s="11"/>
      <c r="C292" s="11"/>
      <c r="E292" s="1"/>
      <c r="F292" s="23"/>
      <c r="G292" s="19"/>
      <c r="H292" s="9"/>
      <c r="I292" s="11"/>
      <c r="J292" s="55"/>
      <c r="K292" s="55"/>
    </row>
    <row r="293" spans="2:11" x14ac:dyDescent="0.25">
      <c r="B293" s="11"/>
      <c r="C293" s="11"/>
      <c r="E293" s="1"/>
      <c r="F293" s="23"/>
      <c r="G293" s="19"/>
      <c r="H293" s="9"/>
      <c r="I293" s="11"/>
      <c r="J293" s="55"/>
      <c r="K293" s="55"/>
    </row>
    <row r="294" spans="2:11" x14ac:dyDescent="0.25">
      <c r="B294" s="49"/>
      <c r="C294" s="49"/>
      <c r="E294" s="49"/>
      <c r="F294" s="22"/>
      <c r="G294" s="50"/>
      <c r="H294" s="9"/>
      <c r="I294" s="11"/>
      <c r="J294" s="55"/>
      <c r="K294" s="55"/>
    </row>
    <row r="295" spans="2:11" x14ac:dyDescent="0.25">
      <c r="B295" s="49"/>
      <c r="C295" s="49"/>
      <c r="E295" s="49"/>
      <c r="F295" s="22"/>
      <c r="G295" s="50"/>
      <c r="H295" s="9"/>
      <c r="I295" s="11"/>
      <c r="J295" s="55"/>
      <c r="K295" s="55"/>
    </row>
    <row r="296" spans="2:11" x14ac:dyDescent="0.25">
      <c r="B296" s="49"/>
      <c r="C296" s="49"/>
      <c r="E296" s="49"/>
      <c r="F296" s="22"/>
      <c r="G296" s="50"/>
      <c r="H296" s="9"/>
      <c r="I296" s="11"/>
      <c r="J296" s="55"/>
      <c r="K296" s="55"/>
    </row>
    <row r="297" spans="2:11" x14ac:dyDescent="0.25">
      <c r="B297" s="49"/>
      <c r="C297" s="49"/>
      <c r="E297" s="49"/>
      <c r="F297" s="22"/>
      <c r="G297" s="50"/>
      <c r="H297" s="9"/>
      <c r="I297" s="11"/>
      <c r="J297" s="55"/>
      <c r="K297" s="55"/>
    </row>
    <row r="298" spans="2:11" x14ac:dyDescent="0.25">
      <c r="B298" s="49"/>
      <c r="C298" s="49"/>
      <c r="E298" s="49"/>
      <c r="F298" s="22"/>
      <c r="G298" s="50"/>
      <c r="H298" s="9"/>
      <c r="I298" s="11"/>
      <c r="J298" s="55"/>
      <c r="K298" s="55"/>
    </row>
    <row r="299" spans="2:11" x14ac:dyDescent="0.25">
      <c r="B299" s="49"/>
      <c r="C299" s="49"/>
      <c r="E299" s="49"/>
      <c r="F299" s="22"/>
      <c r="G299" s="50"/>
      <c r="H299" s="9"/>
      <c r="I299" s="11"/>
      <c r="J299" s="1"/>
      <c r="K299" s="11"/>
    </row>
    <row r="300" spans="2:11" x14ac:dyDescent="0.25">
      <c r="B300" s="11"/>
      <c r="C300" s="11"/>
      <c r="E300" s="1"/>
      <c r="F300" s="23"/>
      <c r="G300" s="19"/>
      <c r="H300" s="9"/>
      <c r="I300" s="11"/>
      <c r="J300" s="1"/>
      <c r="K300" s="11"/>
    </row>
    <row r="301" spans="2:11" x14ac:dyDescent="0.25">
      <c r="B301" s="11"/>
      <c r="C301" s="11"/>
      <c r="E301" s="1"/>
      <c r="F301" s="23"/>
      <c r="G301" s="19"/>
      <c r="H301" s="9"/>
      <c r="I301" s="11"/>
      <c r="J301" s="1"/>
      <c r="K301" s="11"/>
    </row>
    <row r="302" spans="2:1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x14ac:dyDescent="0.25">
      <c r="B305" s="11"/>
      <c r="C305" s="11"/>
      <c r="E305" s="1"/>
      <c r="F305" s="23"/>
      <c r="G305" s="19"/>
      <c r="H305" s="9"/>
      <c r="I305" s="11"/>
      <c r="J305" s="1"/>
      <c r="K305" s="11"/>
    </row>
    <row r="306" spans="2:11" x14ac:dyDescent="0.25">
      <c r="B306" s="11"/>
      <c r="C306" s="11"/>
      <c r="E306" s="1"/>
      <c r="F306" s="23"/>
      <c r="G306" s="19"/>
      <c r="H306" s="9"/>
      <c r="I306" s="11"/>
      <c r="J306" s="1"/>
      <c r="K306" s="11"/>
    </row>
    <row r="307" spans="2:11" x14ac:dyDescent="0.25">
      <c r="B307" s="11"/>
      <c r="C307" s="11"/>
      <c r="E307" s="1"/>
      <c r="F307" s="23"/>
      <c r="G307" s="19"/>
      <c r="H307" s="9"/>
      <c r="I307" s="11"/>
      <c r="J307" s="1"/>
      <c r="K307" s="11"/>
    </row>
    <row r="308" spans="2:11" x14ac:dyDescent="0.25">
      <c r="B308" s="11"/>
      <c r="C308" s="11"/>
      <c r="E308" s="1"/>
      <c r="F308" s="23"/>
      <c r="G308" s="19"/>
      <c r="H308" s="9"/>
      <c r="I308" s="11"/>
      <c r="J308" s="1"/>
      <c r="K308" s="11"/>
    </row>
    <row r="309" spans="2:11" x14ac:dyDescent="0.25">
      <c r="B309" s="11"/>
      <c r="C309" s="11"/>
      <c r="E309" s="1"/>
      <c r="F309" s="23"/>
      <c r="G309" s="19"/>
      <c r="H309" s="9"/>
      <c r="I309" s="11"/>
      <c r="J309" s="1"/>
      <c r="K309" s="11"/>
    </row>
    <row r="310" spans="2:11" x14ac:dyDescent="0.25">
      <c r="B310" s="11"/>
      <c r="C310" s="11"/>
      <c r="E310" s="1"/>
      <c r="F310" s="23"/>
      <c r="G310" s="19"/>
      <c r="H310" s="9"/>
      <c r="I310" s="11"/>
      <c r="J310" s="1"/>
      <c r="K310" s="11"/>
    </row>
    <row r="311" spans="2:11" x14ac:dyDescent="0.25">
      <c r="B311" s="11"/>
      <c r="C311" s="11"/>
      <c r="E311" s="1"/>
      <c r="F311" s="23"/>
      <c r="G311" s="19"/>
      <c r="H311" s="9"/>
      <c r="I311" s="11"/>
      <c r="J311" s="1"/>
      <c r="K311" s="11"/>
    </row>
    <row r="312" spans="2:11" x14ac:dyDescent="0.25">
      <c r="B312" s="11"/>
      <c r="C312" s="11"/>
      <c r="E312" s="1"/>
      <c r="F312" s="23"/>
      <c r="G312" s="19"/>
      <c r="H312" s="9"/>
      <c r="I312" s="11"/>
      <c r="J312" s="1"/>
      <c r="K312" s="11"/>
    </row>
    <row r="313" spans="2:11" x14ac:dyDescent="0.25">
      <c r="B313" s="11"/>
      <c r="C313" s="11"/>
      <c r="E313" s="1"/>
      <c r="F313" s="23"/>
      <c r="G313" s="19"/>
      <c r="H313" s="9"/>
      <c r="I313" s="11"/>
      <c r="J313" s="1"/>
      <c r="K313" s="11"/>
    </row>
    <row r="314" spans="2:11" x14ac:dyDescent="0.25">
      <c r="B314" s="11"/>
      <c r="C314" s="11"/>
      <c r="E314" s="1"/>
      <c r="F314" s="23"/>
      <c r="G314" s="19"/>
      <c r="H314" s="9"/>
      <c r="I314" s="11"/>
      <c r="J314" s="1"/>
      <c r="K314" s="11"/>
    </row>
    <row r="315" spans="2:11" x14ac:dyDescent="0.25">
      <c r="B315" s="11"/>
      <c r="C315" s="11"/>
      <c r="E315" s="1"/>
      <c r="F315" s="23"/>
      <c r="G315" s="19"/>
      <c r="H315" s="9"/>
      <c r="I315" s="11"/>
      <c r="J315" s="1"/>
      <c r="K315" s="11"/>
    </row>
    <row r="316" spans="2:11" x14ac:dyDescent="0.25">
      <c r="B316" s="11"/>
      <c r="C316" s="11"/>
      <c r="E316" s="1"/>
      <c r="F316" s="23"/>
      <c r="G316" s="19"/>
      <c r="H316" s="9"/>
      <c r="I316" s="11"/>
      <c r="J316" s="1"/>
      <c r="K316" s="11"/>
    </row>
    <row r="317" spans="2:11" x14ac:dyDescent="0.25">
      <c r="B317" s="11"/>
      <c r="C317" s="11"/>
      <c r="E317" s="1"/>
      <c r="F317" s="23"/>
      <c r="G317" s="19"/>
      <c r="H317" s="9"/>
      <c r="I317" s="11"/>
      <c r="J317" s="46"/>
      <c r="K317" s="45"/>
    </row>
    <row r="318" spans="2:11" x14ac:dyDescent="0.25">
      <c r="B318" s="11"/>
      <c r="C318" s="11"/>
      <c r="E318" s="1"/>
      <c r="F318" s="23"/>
      <c r="G318" s="19"/>
      <c r="H318" s="9"/>
      <c r="I318" s="11"/>
      <c r="J318" s="46"/>
      <c r="K318" s="45"/>
    </row>
    <row r="319" spans="2:11" x14ac:dyDescent="0.25">
      <c r="B319" s="11"/>
      <c r="C319" s="11"/>
      <c r="E319" s="1"/>
      <c r="F319" s="23"/>
      <c r="G319" s="19"/>
      <c r="H319" s="9"/>
      <c r="I319" s="11"/>
      <c r="J319" s="46"/>
      <c r="K319" s="45"/>
    </row>
    <row r="320" spans="2:11" x14ac:dyDescent="0.25">
      <c r="B320" s="11"/>
      <c r="C320" s="11"/>
      <c r="E320" s="1"/>
      <c r="F320" s="23"/>
      <c r="G320" s="19"/>
      <c r="H320" s="9"/>
      <c r="I320" s="11"/>
      <c r="J320" s="46"/>
      <c r="K320" s="45"/>
    </row>
    <row r="321" spans="2:11" x14ac:dyDescent="0.25">
      <c r="B321" s="49"/>
      <c r="C321" s="49"/>
      <c r="E321" s="49"/>
      <c r="F321" s="22"/>
      <c r="G321" s="50"/>
      <c r="H321" s="9"/>
      <c r="I321" s="11"/>
      <c r="J321" s="46"/>
      <c r="K321" s="45"/>
    </row>
    <row r="322" spans="2:11" x14ac:dyDescent="0.25">
      <c r="B322" s="49"/>
      <c r="C322" s="49"/>
      <c r="E322" s="49"/>
      <c r="F322" s="22"/>
      <c r="G322" s="50"/>
      <c r="H322" s="9"/>
      <c r="I322" s="11"/>
      <c r="J322" s="46"/>
      <c r="K322" s="45"/>
    </row>
    <row r="323" spans="2:11" x14ac:dyDescent="0.25">
      <c r="B323" s="49"/>
      <c r="C323" s="49"/>
      <c r="E323" s="49"/>
      <c r="F323" s="22"/>
      <c r="G323" s="50"/>
      <c r="H323" s="9"/>
      <c r="I323" s="11"/>
      <c r="J323" s="46"/>
      <c r="K323" s="45"/>
    </row>
    <row r="324" spans="2:11" x14ac:dyDescent="0.25">
      <c r="B324" s="49"/>
      <c r="C324" s="49"/>
      <c r="E324" s="49"/>
      <c r="F324" s="22"/>
      <c r="G324" s="50"/>
      <c r="H324" s="9"/>
      <c r="I324" s="11"/>
      <c r="J324" s="46"/>
      <c r="K324" s="45"/>
    </row>
    <row r="325" spans="2:11" x14ac:dyDescent="0.25">
      <c r="B325" s="49"/>
      <c r="C325" s="49"/>
      <c r="E325" s="49"/>
      <c r="F325" s="22"/>
      <c r="G325" s="50"/>
      <c r="H325" s="9"/>
      <c r="I325" s="11"/>
      <c r="J325" s="46"/>
      <c r="K325" s="45"/>
    </row>
    <row r="326" spans="2:11" x14ac:dyDescent="0.25">
      <c r="B326" s="49"/>
      <c r="C326" s="49"/>
      <c r="E326" s="49"/>
      <c r="F326" s="22"/>
      <c r="G326" s="50"/>
      <c r="H326" s="9"/>
      <c r="I326" s="11"/>
      <c r="J326" s="46"/>
      <c r="K326" s="45"/>
    </row>
    <row r="327" spans="2:11" x14ac:dyDescent="0.25">
      <c r="B327" s="49"/>
      <c r="C327" s="49"/>
      <c r="E327" s="49"/>
      <c r="F327" s="22"/>
      <c r="G327" s="50"/>
      <c r="H327" s="9"/>
      <c r="I327" s="11"/>
      <c r="J327" s="46"/>
      <c r="K327" s="45"/>
    </row>
    <row r="328" spans="2:11" x14ac:dyDescent="0.25">
      <c r="B328" s="49"/>
      <c r="C328" s="49"/>
      <c r="E328" s="49"/>
      <c r="F328" s="22"/>
      <c r="G328" s="50"/>
      <c r="H328" s="9"/>
      <c r="I328" s="11"/>
      <c r="J328" s="46"/>
      <c r="K328" s="45"/>
    </row>
    <row r="329" spans="2:11" x14ac:dyDescent="0.25">
      <c r="B329" s="49"/>
      <c r="C329" s="49"/>
      <c r="E329" s="49"/>
      <c r="F329" s="22"/>
      <c r="G329" s="50"/>
      <c r="H329" s="9"/>
      <c r="I329" s="11"/>
      <c r="J329" s="46"/>
      <c r="K329" s="45"/>
    </row>
    <row r="330" spans="2:11" x14ac:dyDescent="0.25">
      <c r="B330" s="49"/>
      <c r="C330" s="49"/>
      <c r="E330" s="49"/>
      <c r="F330" s="22"/>
      <c r="G330" s="50"/>
      <c r="H330" s="9"/>
      <c r="I330" s="11"/>
      <c r="J330" s="46"/>
      <c r="K330" s="45"/>
    </row>
    <row r="331" spans="2:11" x14ac:dyDescent="0.25">
      <c r="B331" s="49"/>
      <c r="C331" s="49"/>
      <c r="E331" s="49"/>
      <c r="F331" s="22"/>
      <c r="G331" s="50"/>
      <c r="H331" s="9"/>
      <c r="I331" s="11"/>
      <c r="J331" s="46"/>
      <c r="K331" s="45"/>
    </row>
    <row r="332" spans="2:11" x14ac:dyDescent="0.25">
      <c r="B332" s="49"/>
      <c r="C332" s="49"/>
      <c r="E332" s="49"/>
      <c r="F332" s="22"/>
      <c r="G332" s="50"/>
      <c r="H332" s="9"/>
      <c r="I332" s="11"/>
      <c r="J332" s="46"/>
      <c r="K332" s="45"/>
    </row>
    <row r="333" spans="2:11" x14ac:dyDescent="0.25">
      <c r="B333" s="49"/>
      <c r="C333" s="49"/>
      <c r="E333" s="49"/>
      <c r="F333" s="22"/>
      <c r="G333" s="50"/>
      <c r="H333" s="9"/>
      <c r="I333" s="11"/>
      <c r="J333" s="46"/>
      <c r="K333" s="45"/>
    </row>
    <row r="334" spans="2:11" x14ac:dyDescent="0.25">
      <c r="B334" s="49"/>
      <c r="C334" s="49"/>
      <c r="E334" s="49"/>
      <c r="F334" s="22"/>
      <c r="G334" s="50"/>
      <c r="H334" s="9"/>
      <c r="I334" s="11"/>
      <c r="J334" s="46"/>
      <c r="K334" s="45"/>
    </row>
    <row r="335" spans="2:11" x14ac:dyDescent="0.25">
      <c r="B335" s="49"/>
      <c r="C335" s="49"/>
      <c r="E335" s="49"/>
      <c r="F335" s="22"/>
      <c r="G335" s="50"/>
      <c r="H335" s="9"/>
      <c r="I335" s="11"/>
      <c r="J335" s="46"/>
      <c r="K335" s="45"/>
    </row>
    <row r="336" spans="2:11" x14ac:dyDescent="0.25">
      <c r="B336" s="49"/>
      <c r="C336" s="49"/>
      <c r="E336" s="49"/>
      <c r="F336" s="22"/>
      <c r="G336" s="50"/>
      <c r="H336" s="9"/>
      <c r="I336" s="11"/>
      <c r="J336" s="46"/>
      <c r="K336" s="45"/>
    </row>
    <row r="337" spans="2:11" x14ac:dyDescent="0.25">
      <c r="B337" s="49"/>
      <c r="C337" s="49"/>
      <c r="E337" s="49"/>
      <c r="F337" s="22"/>
      <c r="G337" s="50"/>
      <c r="H337" s="9"/>
      <c r="I337" s="11"/>
      <c r="J337" s="46"/>
      <c r="K337" s="45"/>
    </row>
    <row r="338" spans="2:11" x14ac:dyDescent="0.25">
      <c r="B338" s="49"/>
      <c r="C338" s="49"/>
      <c r="E338" s="49"/>
      <c r="F338" s="22"/>
      <c r="G338" s="50"/>
      <c r="H338" s="9"/>
      <c r="I338" s="11"/>
      <c r="J338" s="46"/>
      <c r="K338" s="45"/>
    </row>
    <row r="339" spans="2:11" x14ac:dyDescent="0.25">
      <c r="B339" s="49"/>
      <c r="C339" s="49"/>
      <c r="E339" s="49"/>
      <c r="F339" s="22"/>
      <c r="G339" s="50"/>
      <c r="H339" s="9"/>
      <c r="I339" s="11"/>
      <c r="J339" s="46"/>
      <c r="K339" s="45"/>
    </row>
    <row r="340" spans="2:11" x14ac:dyDescent="0.25">
      <c r="B340" s="49"/>
      <c r="C340" s="49"/>
      <c r="E340" s="49"/>
      <c r="F340" s="22"/>
      <c r="G340" s="50"/>
      <c r="H340" s="9"/>
      <c r="I340" s="11"/>
      <c r="J340" s="46"/>
      <c r="K340" s="45"/>
    </row>
    <row r="341" spans="2:11" x14ac:dyDescent="0.25">
      <c r="B341" s="49"/>
      <c r="C341" s="49"/>
      <c r="E341" s="49"/>
      <c r="F341" s="22"/>
      <c r="G341" s="50"/>
      <c r="H341" s="9"/>
      <c r="I341" s="11"/>
      <c r="J341" s="46"/>
      <c r="K341" s="45"/>
    </row>
    <row r="342" spans="2:11" x14ac:dyDescent="0.25">
      <c r="B342" s="49"/>
      <c r="C342" s="49"/>
      <c r="E342" s="49"/>
      <c r="F342" s="22"/>
      <c r="G342" s="50"/>
      <c r="H342" s="9"/>
      <c r="I342" s="11"/>
      <c r="J342" s="46"/>
      <c r="K342" s="45"/>
    </row>
    <row r="343" spans="2:11" x14ac:dyDescent="0.25">
      <c r="B343" s="49"/>
      <c r="C343" s="49"/>
      <c r="E343" s="49"/>
      <c r="F343" s="22"/>
      <c r="G343" s="50"/>
      <c r="H343" s="9"/>
      <c r="I343" s="11"/>
      <c r="J343" s="46"/>
      <c r="K343" s="45"/>
    </row>
    <row r="344" spans="2:11" x14ac:dyDescent="0.25">
      <c r="B344" s="49"/>
      <c r="C344" s="49"/>
      <c r="E344" s="49"/>
      <c r="F344" s="22"/>
      <c r="G344" s="50"/>
      <c r="H344" s="9"/>
      <c r="I344" s="11"/>
      <c r="J344" s="46"/>
      <c r="K344" s="45"/>
    </row>
    <row r="345" spans="2:11" x14ac:dyDescent="0.25">
      <c r="B345" s="49"/>
      <c r="C345" s="49"/>
      <c r="E345" s="49"/>
      <c r="F345" s="22"/>
      <c r="G345" s="50"/>
      <c r="H345" s="9"/>
      <c r="I345" s="11"/>
      <c r="J345" s="46"/>
      <c r="K345" s="45"/>
    </row>
    <row r="346" spans="2:11" x14ac:dyDescent="0.25">
      <c r="B346" s="49"/>
      <c r="C346" s="49"/>
      <c r="E346" s="49"/>
      <c r="F346" s="22"/>
      <c r="G346" s="50"/>
      <c r="H346" s="9"/>
      <c r="I346" s="11"/>
      <c r="J346" s="46"/>
      <c r="K346" s="45"/>
    </row>
    <row r="347" spans="2:11" x14ac:dyDescent="0.25">
      <c r="B347" s="49"/>
      <c r="C347" s="49"/>
      <c r="E347" s="49"/>
      <c r="F347" s="22"/>
      <c r="G347" s="50"/>
      <c r="H347" s="9"/>
      <c r="I347" s="11"/>
      <c r="J347" s="46"/>
      <c r="K347" s="45"/>
    </row>
    <row r="348" spans="2:11" x14ac:dyDescent="0.25">
      <c r="B348" s="49"/>
      <c r="C348" s="49"/>
      <c r="E348" s="49"/>
      <c r="F348" s="22"/>
      <c r="G348" s="50"/>
      <c r="H348" s="9"/>
      <c r="I348" s="11"/>
      <c r="J348" s="46"/>
      <c r="K348" s="45"/>
    </row>
    <row r="349" spans="2:11" x14ac:dyDescent="0.25">
      <c r="B349" s="49"/>
      <c r="C349" s="49"/>
      <c r="E349" s="49"/>
      <c r="F349" s="22"/>
      <c r="G349" s="50"/>
      <c r="H349" s="9"/>
      <c r="I349" s="11"/>
      <c r="J349" s="46"/>
      <c r="K349" s="45"/>
    </row>
    <row r="350" spans="2:11" x14ac:dyDescent="0.25">
      <c r="B350" s="49"/>
      <c r="C350" s="49"/>
      <c r="E350" s="49"/>
      <c r="F350" s="22"/>
      <c r="G350" s="50"/>
      <c r="H350" s="9"/>
      <c r="I350" s="11"/>
      <c r="J350" s="46"/>
      <c r="K350" s="45"/>
    </row>
    <row r="351" spans="2:11" x14ac:dyDescent="0.25">
      <c r="B351" s="49"/>
      <c r="C351" s="49"/>
      <c r="E351" s="49"/>
      <c r="F351" s="22"/>
      <c r="G351" s="50"/>
      <c r="H351" s="9"/>
      <c r="I351" s="11"/>
      <c r="J351" s="46"/>
      <c r="K351" s="45"/>
    </row>
    <row r="352" spans="2:11" x14ac:dyDescent="0.25">
      <c r="B352" s="49"/>
      <c r="C352" s="49"/>
      <c r="E352" s="49"/>
      <c r="F352" s="22"/>
      <c r="G352" s="50"/>
      <c r="H352" s="9"/>
      <c r="I352" s="11"/>
      <c r="J352" s="46"/>
      <c r="K352" s="45"/>
    </row>
    <row r="353" spans="2:11" x14ac:dyDescent="0.25">
      <c r="B353" s="49"/>
      <c r="C353" s="49"/>
      <c r="E353" s="49"/>
      <c r="F353" s="22"/>
      <c r="G353" s="50"/>
      <c r="H353" s="9"/>
      <c r="I353" s="11"/>
      <c r="J353" s="46"/>
      <c r="K353" s="45"/>
    </row>
    <row r="354" spans="2:11" x14ac:dyDescent="0.25">
      <c r="B354" s="49"/>
      <c r="C354" s="49"/>
      <c r="E354" s="49"/>
      <c r="F354" s="22"/>
      <c r="G354" s="50"/>
      <c r="H354" s="9"/>
      <c r="I354" s="11"/>
      <c r="J354" s="46"/>
      <c r="K354" s="45"/>
    </row>
    <row r="355" spans="2:11" x14ac:dyDescent="0.25">
      <c r="B355" s="49"/>
      <c r="C355" s="49"/>
      <c r="E355" s="49"/>
      <c r="F355" s="22"/>
      <c r="G355" s="50"/>
      <c r="H355" s="9"/>
      <c r="I355" s="11"/>
      <c r="J355" s="46"/>
      <c r="K355" s="45"/>
    </row>
    <row r="356" spans="2:11" x14ac:dyDescent="0.25">
      <c r="B356" s="49"/>
      <c r="C356" s="49"/>
      <c r="E356" s="49"/>
      <c r="F356" s="22"/>
      <c r="G356" s="50"/>
      <c r="H356" s="9"/>
      <c r="I356" s="11"/>
      <c r="J356" s="46"/>
      <c r="K356" s="45"/>
    </row>
    <row r="357" spans="2:11" x14ac:dyDescent="0.25">
      <c r="B357" s="49"/>
      <c r="C357" s="49"/>
      <c r="E357" s="49"/>
      <c r="F357" s="22"/>
      <c r="G357" s="50"/>
      <c r="H357" s="9"/>
      <c r="I357" s="11"/>
      <c r="J357" s="46"/>
      <c r="K357" s="45"/>
    </row>
    <row r="358" spans="2:11" x14ac:dyDescent="0.25">
      <c r="B358" s="49"/>
      <c r="C358" s="49"/>
      <c r="E358" s="49"/>
      <c r="F358" s="22"/>
      <c r="G358" s="50"/>
      <c r="H358" s="9"/>
      <c r="I358" s="11"/>
      <c r="J358" s="46"/>
      <c r="K358" s="45"/>
    </row>
    <row r="359" spans="2:11" x14ac:dyDescent="0.25">
      <c r="B359" s="49"/>
      <c r="C359" s="49"/>
      <c r="E359" s="49"/>
      <c r="F359" s="22"/>
      <c r="G359" s="50"/>
      <c r="H359" s="9"/>
      <c r="I359" s="11"/>
      <c r="J359" s="46"/>
      <c r="K359" s="45"/>
    </row>
    <row r="360" spans="2:11" x14ac:dyDescent="0.25">
      <c r="B360" s="49"/>
      <c r="C360" s="49"/>
      <c r="E360" s="49"/>
      <c r="F360" s="22"/>
      <c r="G360" s="50"/>
      <c r="H360" s="9"/>
      <c r="I360" s="11"/>
      <c r="J360" s="46"/>
      <c r="K360" s="45"/>
    </row>
    <row r="361" spans="2:11" x14ac:dyDescent="0.25">
      <c r="B361" s="49"/>
      <c r="C361" s="49"/>
      <c r="E361" s="49"/>
      <c r="F361" s="22"/>
      <c r="G361" s="50"/>
      <c r="H361" s="9"/>
      <c r="I361" s="11"/>
      <c r="J361" s="46"/>
      <c r="K361" s="45"/>
    </row>
    <row r="362" spans="2:11" x14ac:dyDescent="0.25">
      <c r="B362" s="49"/>
      <c r="C362" s="49"/>
      <c r="E362" s="49"/>
      <c r="F362" s="22"/>
      <c r="G362" s="50"/>
      <c r="H362" s="9"/>
      <c r="I362" s="11"/>
      <c r="J362" s="46"/>
      <c r="K362" s="45"/>
    </row>
    <row r="363" spans="2:11" x14ac:dyDescent="0.25">
      <c r="B363" s="49"/>
      <c r="C363" s="49"/>
      <c r="E363" s="49"/>
      <c r="F363" s="22"/>
      <c r="G363" s="50"/>
      <c r="H363" s="9"/>
      <c r="I363" s="11"/>
      <c r="J363" s="46"/>
      <c r="K363" s="45"/>
    </row>
    <row r="364" spans="2:11" x14ac:dyDescent="0.25">
      <c r="B364" s="49"/>
      <c r="C364" s="49"/>
      <c r="E364" s="49"/>
      <c r="F364" s="22"/>
      <c r="G364" s="50"/>
      <c r="H364" s="9"/>
      <c r="I364" s="11"/>
      <c r="J364" s="46"/>
      <c r="K364" s="45"/>
    </row>
    <row r="365" spans="2:11" x14ac:dyDescent="0.25">
      <c r="B365" s="49"/>
      <c r="C365" s="49"/>
      <c r="E365" s="49"/>
      <c r="F365" s="22"/>
      <c r="G365" s="50"/>
      <c r="H365" s="9"/>
      <c r="I365" s="11"/>
      <c r="J365" s="46"/>
      <c r="K365" s="45"/>
    </row>
    <row r="366" spans="2:11" x14ac:dyDescent="0.25">
      <c r="B366" s="49"/>
      <c r="C366" s="49"/>
      <c r="E366" s="49"/>
      <c r="F366" s="22"/>
      <c r="G366" s="50"/>
      <c r="H366" s="9"/>
      <c r="I366" s="11"/>
      <c r="J366" s="46"/>
      <c r="K366" s="45"/>
    </row>
    <row r="367" spans="2:11" x14ac:dyDescent="0.25">
      <c r="B367" s="49"/>
      <c r="C367" s="49"/>
      <c r="E367" s="49"/>
      <c r="F367" s="22"/>
      <c r="G367" s="50"/>
      <c r="H367" s="9"/>
      <c r="I367" s="11"/>
      <c r="J367" s="46"/>
      <c r="K367" s="45"/>
    </row>
    <row r="368" spans="2:11" x14ac:dyDescent="0.25">
      <c r="B368" s="49"/>
      <c r="C368" s="49"/>
      <c r="E368" s="49"/>
      <c r="F368" s="22"/>
      <c r="G368" s="50"/>
      <c r="H368" s="9"/>
      <c r="I368" s="11"/>
      <c r="J368" s="46"/>
      <c r="K368" s="45"/>
    </row>
    <row r="369" spans="2:11" x14ac:dyDescent="0.25">
      <c r="B369" s="49"/>
      <c r="C369" s="49"/>
      <c r="E369" s="49"/>
      <c r="F369" s="22"/>
      <c r="G369" s="50"/>
      <c r="H369" s="9"/>
      <c r="I369" s="11"/>
      <c r="J369" s="46"/>
      <c r="K369" s="45"/>
    </row>
    <row r="370" spans="2:11" x14ac:dyDescent="0.25">
      <c r="B370" s="49"/>
      <c r="C370" s="49"/>
      <c r="E370" s="49"/>
      <c r="F370" s="22"/>
      <c r="G370" s="50"/>
      <c r="H370" s="9"/>
      <c r="I370" s="11"/>
      <c r="J370" s="46"/>
      <c r="K370" s="45"/>
    </row>
    <row r="371" spans="2:11" x14ac:dyDescent="0.25">
      <c r="B371" s="49"/>
      <c r="C371" s="49"/>
      <c r="E371" s="49"/>
      <c r="F371" s="22"/>
      <c r="G371" s="50"/>
      <c r="H371" s="9"/>
      <c r="I371" s="11"/>
      <c r="J371" s="46"/>
      <c r="K371" s="45"/>
    </row>
    <row r="372" spans="2:11" x14ac:dyDescent="0.25">
      <c r="B372" s="49"/>
      <c r="C372" s="49"/>
      <c r="E372" s="49"/>
      <c r="F372" s="22"/>
      <c r="G372" s="50"/>
      <c r="H372" s="9"/>
      <c r="I372" s="11"/>
      <c r="J372" s="46"/>
      <c r="K372" s="45"/>
    </row>
    <row r="373" spans="2:11" x14ac:dyDescent="0.25">
      <c r="B373" s="49"/>
      <c r="C373" s="49"/>
      <c r="E373" s="49"/>
      <c r="F373" s="22"/>
      <c r="G373" s="50"/>
      <c r="H373" s="9"/>
      <c r="I373" s="11"/>
      <c r="J373" s="46"/>
      <c r="K373" s="45"/>
    </row>
    <row r="374" spans="2:11" x14ac:dyDescent="0.25">
      <c r="B374" s="49"/>
      <c r="C374" s="49"/>
      <c r="E374" s="49"/>
      <c r="F374" s="22"/>
      <c r="G374" s="50"/>
      <c r="H374" s="9"/>
      <c r="I374" s="11"/>
      <c r="J374" s="46"/>
      <c r="K374" s="45"/>
    </row>
    <row r="375" spans="2:11" x14ac:dyDescent="0.25">
      <c r="B375" s="49"/>
      <c r="C375" s="49"/>
      <c r="E375" s="49"/>
      <c r="F375" s="22"/>
      <c r="G375" s="50"/>
      <c r="H375" s="9"/>
      <c r="I375" s="11"/>
      <c r="J375" s="46"/>
      <c r="K375" s="45"/>
    </row>
    <row r="376" spans="2:11" x14ac:dyDescent="0.25">
      <c r="B376" s="49"/>
      <c r="C376" s="49"/>
      <c r="E376" s="49"/>
      <c r="F376" s="22"/>
      <c r="G376" s="50"/>
      <c r="H376" s="9"/>
      <c r="I376" s="11"/>
      <c r="J376" s="46"/>
      <c r="K376" s="45"/>
    </row>
    <row r="377" spans="2:11" x14ac:dyDescent="0.25">
      <c r="B377" s="49"/>
      <c r="C377" s="49"/>
      <c r="E377" s="49"/>
      <c r="F377" s="22"/>
      <c r="G377" s="50"/>
      <c r="H377" s="9"/>
      <c r="I377" s="11"/>
      <c r="J377" s="46"/>
      <c r="K377" s="45"/>
    </row>
    <row r="378" spans="2:11" x14ac:dyDescent="0.25">
      <c r="B378" s="49"/>
      <c r="C378" s="49"/>
      <c r="E378" s="49"/>
      <c r="F378" s="22"/>
      <c r="G378" s="50"/>
      <c r="H378" s="9"/>
      <c r="I378" s="11"/>
      <c r="J378" s="46"/>
      <c r="K378" s="45"/>
    </row>
    <row r="379" spans="2:11" x14ac:dyDescent="0.25">
      <c r="B379" s="49"/>
      <c r="C379" s="49"/>
      <c r="E379" s="49"/>
      <c r="F379" s="22"/>
      <c r="G379" s="50"/>
      <c r="H379" s="9"/>
      <c r="I379" s="11"/>
      <c r="J379" s="46"/>
      <c r="K379" s="45"/>
    </row>
    <row r="380" spans="2:11" x14ac:dyDescent="0.25">
      <c r="B380" s="49"/>
      <c r="C380" s="49"/>
      <c r="E380" s="49"/>
      <c r="F380" s="22"/>
      <c r="G380" s="50"/>
      <c r="H380" s="9"/>
      <c r="I380" s="11"/>
      <c r="J380" s="46"/>
      <c r="K380" s="45"/>
    </row>
    <row r="381" spans="2:11" x14ac:dyDescent="0.25">
      <c r="B381" s="49"/>
      <c r="C381" s="49"/>
      <c r="E381" s="49"/>
      <c r="F381" s="22"/>
      <c r="G381" s="50"/>
      <c r="H381" s="9"/>
      <c r="I381" s="11"/>
      <c r="J381" s="46"/>
      <c r="K381" s="45"/>
    </row>
    <row r="382" spans="2:11" x14ac:dyDescent="0.25">
      <c r="B382" s="13"/>
      <c r="C382" s="13"/>
      <c r="E382" s="13"/>
      <c r="F382" s="22"/>
      <c r="G382" s="20"/>
      <c r="H382" s="9"/>
      <c r="I382" s="11"/>
      <c r="J382" s="46"/>
      <c r="K382" s="45"/>
    </row>
    <row r="383" spans="2:11" x14ac:dyDescent="0.25">
      <c r="B383" s="13"/>
      <c r="C383" s="13"/>
      <c r="E383" s="13"/>
      <c r="F383" s="22"/>
      <c r="G383" s="20"/>
      <c r="H383" s="9"/>
      <c r="I383" s="11"/>
      <c r="J383" s="46"/>
      <c r="K383" s="45"/>
    </row>
    <row r="384" spans="2:11" x14ac:dyDescent="0.25">
      <c r="B384" s="13"/>
      <c r="C384" s="13"/>
      <c r="E384" s="13"/>
      <c r="F384" s="22"/>
      <c r="G384" s="20"/>
      <c r="H384" s="9"/>
      <c r="I384" s="11"/>
      <c r="J384" s="46"/>
      <c r="K384" s="45"/>
    </row>
    <row r="385" spans="2:11" x14ac:dyDescent="0.25">
      <c r="B385" s="13"/>
      <c r="C385" s="13"/>
      <c r="E385" s="13"/>
      <c r="F385" s="22"/>
      <c r="G385" s="20"/>
      <c r="H385" s="9"/>
      <c r="I385" s="11"/>
      <c r="J385" s="46"/>
      <c r="K385" s="45"/>
    </row>
    <row r="386" spans="2:11" x14ac:dyDescent="0.25">
      <c r="B386" s="13"/>
      <c r="C386" s="13"/>
      <c r="E386" s="13"/>
      <c r="F386" s="22"/>
      <c r="G386" s="20"/>
      <c r="H386" s="9"/>
      <c r="I386" s="11"/>
      <c r="J386" s="46"/>
      <c r="K386" s="45"/>
    </row>
    <row r="387" spans="2:11" x14ac:dyDescent="0.25">
      <c r="B387" s="13"/>
      <c r="C387" s="13"/>
      <c r="E387" s="13"/>
      <c r="F387" s="22"/>
      <c r="G387" s="20"/>
      <c r="H387" s="9"/>
      <c r="I387" s="11"/>
      <c r="J387" s="46"/>
      <c r="K387" s="45"/>
    </row>
    <row r="388" spans="2:11" x14ac:dyDescent="0.25">
      <c r="B388" s="49"/>
      <c r="C388" s="49"/>
      <c r="E388" s="49"/>
      <c r="F388" s="22"/>
      <c r="G388" s="50"/>
      <c r="H388" s="9"/>
      <c r="I388" s="11"/>
      <c r="J388" s="46"/>
      <c r="K388" s="45"/>
    </row>
    <row r="389" spans="2:11" x14ac:dyDescent="0.25">
      <c r="B389" s="49"/>
      <c r="C389" s="49"/>
      <c r="E389" s="49"/>
      <c r="F389" s="22"/>
      <c r="G389" s="50"/>
      <c r="H389" s="9"/>
      <c r="I389" s="11"/>
      <c r="J389" s="46"/>
      <c r="K389" s="45"/>
    </row>
    <row r="390" spans="2:11" x14ac:dyDescent="0.25">
      <c r="B390" s="49"/>
      <c r="C390" s="49"/>
      <c r="E390" s="49"/>
      <c r="F390" s="22"/>
      <c r="G390" s="50"/>
      <c r="H390" s="9"/>
      <c r="I390" s="11"/>
      <c r="J390" s="46"/>
      <c r="K390" s="45"/>
    </row>
    <row r="391" spans="2:11" x14ac:dyDescent="0.25">
      <c r="B391" s="49"/>
      <c r="C391" s="49"/>
      <c r="E391" s="49"/>
      <c r="F391" s="22"/>
      <c r="G391" s="50"/>
      <c r="H391" s="9"/>
      <c r="I391" s="11"/>
      <c r="J391" s="46"/>
      <c r="K391" s="45"/>
    </row>
    <row r="392" spans="2:11" x14ac:dyDescent="0.25">
      <c r="B392" s="49"/>
      <c r="C392" s="49"/>
      <c r="E392" s="49"/>
      <c r="F392" s="22"/>
      <c r="G392" s="50"/>
      <c r="H392" s="9"/>
      <c r="I392" s="11"/>
      <c r="J392" s="46"/>
      <c r="K392" s="45"/>
    </row>
    <row r="393" spans="2:11" x14ac:dyDescent="0.25">
      <c r="B393" s="49"/>
      <c r="C393" s="49"/>
      <c r="E393" s="49"/>
      <c r="F393" s="22"/>
      <c r="G393" s="50"/>
      <c r="H393" s="9"/>
      <c r="I393" s="11"/>
      <c r="J393" s="46"/>
      <c r="K393" s="45"/>
    </row>
    <row r="394" spans="2:11" x14ac:dyDescent="0.25">
      <c r="B394" s="49"/>
      <c r="C394" s="49"/>
      <c r="E394" s="49"/>
      <c r="F394" s="22"/>
      <c r="G394" s="50"/>
      <c r="H394" s="9"/>
      <c r="I394" s="11"/>
      <c r="J394" s="46"/>
      <c r="K394" s="45"/>
    </row>
    <row r="395" spans="2:11" x14ac:dyDescent="0.25">
      <c r="B395" s="49"/>
      <c r="C395" s="49"/>
      <c r="E395" s="49"/>
      <c r="F395" s="22"/>
      <c r="G395" s="50"/>
      <c r="H395" s="9"/>
      <c r="I395" s="11"/>
      <c r="J395" s="46"/>
      <c r="K395" s="45"/>
    </row>
    <row r="396" spans="2:11" x14ac:dyDescent="0.25">
      <c r="B396" s="49"/>
      <c r="C396" s="49"/>
      <c r="E396" s="49"/>
      <c r="F396" s="22"/>
      <c r="G396" s="50"/>
      <c r="H396" s="9"/>
      <c r="I396" s="11"/>
      <c r="J396" s="46"/>
      <c r="K396" s="45"/>
    </row>
    <row r="397" spans="2:11" x14ac:dyDescent="0.25">
      <c r="B397" s="49"/>
      <c r="C397" s="49"/>
      <c r="E397" s="49"/>
      <c r="F397" s="22"/>
      <c r="G397" s="50"/>
      <c r="H397" s="9"/>
      <c r="I397" s="11"/>
      <c r="J397" s="46"/>
      <c r="K397" s="45"/>
    </row>
    <row r="398" spans="2:11" x14ac:dyDescent="0.25">
      <c r="B398" s="49"/>
      <c r="C398" s="49"/>
      <c r="E398" s="49"/>
      <c r="F398" s="22"/>
      <c r="G398" s="50"/>
      <c r="H398" s="9"/>
      <c r="I398" s="11"/>
      <c r="J398" s="46"/>
      <c r="K398" s="45"/>
    </row>
    <row r="399" spans="2:11" x14ac:dyDescent="0.25">
      <c r="B399" s="49"/>
      <c r="C399" s="49"/>
      <c r="E399" s="49"/>
      <c r="F399" s="22"/>
      <c r="G399" s="50"/>
      <c r="H399" s="9"/>
      <c r="I399" s="11"/>
      <c r="J399" s="46"/>
      <c r="K399" s="45"/>
    </row>
    <row r="400" spans="2:11" x14ac:dyDescent="0.25">
      <c r="B400" s="49"/>
      <c r="C400" s="49"/>
      <c r="E400" s="49"/>
      <c r="F400" s="22"/>
      <c r="G400" s="50"/>
      <c r="H400" s="9"/>
      <c r="I400" s="11"/>
      <c r="J400" s="46"/>
      <c r="K400" s="45"/>
    </row>
    <row r="401" spans="2:11" x14ac:dyDescent="0.25">
      <c r="B401" s="49"/>
      <c r="C401" s="49"/>
      <c r="E401" s="49"/>
      <c r="F401" s="22"/>
      <c r="G401" s="50"/>
      <c r="H401" s="9"/>
      <c r="I401" s="11"/>
      <c r="J401" s="46"/>
      <c r="K401" s="45"/>
    </row>
    <row r="402" spans="2:11" x14ac:dyDescent="0.25">
      <c r="B402" s="49"/>
      <c r="C402" s="49"/>
      <c r="E402" s="49"/>
      <c r="F402" s="22"/>
      <c r="G402" s="50"/>
      <c r="H402" s="9"/>
      <c r="I402" s="11"/>
      <c r="J402" s="46"/>
      <c r="K402" s="45"/>
    </row>
    <row r="403" spans="2:11" x14ac:dyDescent="0.25">
      <c r="B403" s="49"/>
      <c r="C403" s="49"/>
      <c r="E403" s="49"/>
      <c r="F403" s="22"/>
      <c r="G403" s="50"/>
      <c r="H403" s="9"/>
      <c r="I403" s="11"/>
      <c r="J403" s="46"/>
      <c r="K403" s="45"/>
    </row>
    <row r="404" spans="2:11" x14ac:dyDescent="0.25">
      <c r="B404" s="49"/>
      <c r="C404" s="49"/>
      <c r="E404" s="49"/>
      <c r="F404" s="22"/>
      <c r="G404" s="50"/>
      <c r="H404" s="9"/>
      <c r="I404" s="11"/>
      <c r="J404" s="46"/>
      <c r="K404" s="45"/>
    </row>
    <row r="405" spans="2:11" x14ac:dyDescent="0.25">
      <c r="B405" s="49"/>
      <c r="C405" s="49"/>
      <c r="E405" s="49"/>
      <c r="F405" s="22"/>
      <c r="G405" s="50"/>
      <c r="H405" s="9"/>
      <c r="I405" s="11"/>
      <c r="J405" s="46"/>
      <c r="K405" s="45"/>
    </row>
    <row r="406" spans="2:11" x14ac:dyDescent="0.25">
      <c r="B406" s="49"/>
      <c r="C406" s="49"/>
      <c r="E406" s="49"/>
      <c r="F406" s="22"/>
      <c r="G406" s="50"/>
      <c r="H406" s="9"/>
      <c r="I406" s="11"/>
      <c r="J406" s="46"/>
      <c r="K406" s="45"/>
    </row>
    <row r="407" spans="2:11" x14ac:dyDescent="0.25">
      <c r="B407" s="49"/>
      <c r="C407" s="49"/>
      <c r="E407" s="49"/>
      <c r="F407" s="22"/>
      <c r="G407" s="50"/>
      <c r="H407" s="9"/>
      <c r="I407" s="11"/>
      <c r="J407" s="46"/>
      <c r="K407" s="45"/>
    </row>
    <row r="408" spans="2:11" x14ac:dyDescent="0.25">
      <c r="B408" s="49"/>
      <c r="C408" s="49"/>
      <c r="E408" s="49"/>
      <c r="F408" s="22"/>
      <c r="G408" s="50"/>
      <c r="H408" s="9"/>
      <c r="I408" s="11"/>
      <c r="J408" s="46"/>
      <c r="K408" s="45"/>
    </row>
    <row r="409" spans="2:11" x14ac:dyDescent="0.25">
      <c r="B409" s="49"/>
      <c r="C409" s="49"/>
      <c r="E409" s="49"/>
      <c r="F409" s="22"/>
      <c r="G409" s="50"/>
      <c r="H409" s="9"/>
      <c r="I409" s="11"/>
      <c r="J409" s="46"/>
      <c r="K409" s="45"/>
    </row>
    <row r="410" spans="2:11" x14ac:dyDescent="0.25">
      <c r="B410" s="49"/>
      <c r="C410" s="49"/>
      <c r="E410" s="49"/>
      <c r="F410" s="22"/>
      <c r="G410" s="50"/>
      <c r="H410" s="9"/>
      <c r="I410" s="11"/>
      <c r="J410" s="46"/>
      <c r="K410" s="45"/>
    </row>
    <row r="411" spans="2:11" x14ac:dyDescent="0.25">
      <c r="B411" s="49"/>
      <c r="C411" s="49"/>
      <c r="E411" s="49"/>
      <c r="F411" s="22"/>
      <c r="G411" s="50"/>
      <c r="H411" s="9"/>
      <c r="I411" s="11"/>
      <c r="J411" s="46"/>
      <c r="K411" s="45"/>
    </row>
    <row r="412" spans="2:11" x14ac:dyDescent="0.25">
      <c r="B412" s="49"/>
      <c r="C412" s="49"/>
      <c r="E412" s="49"/>
      <c r="F412" s="22"/>
      <c r="G412" s="50"/>
      <c r="H412" s="9"/>
      <c r="I412" s="11"/>
      <c r="J412" s="46"/>
      <c r="K412" s="45"/>
    </row>
    <row r="413" spans="2:11" x14ac:dyDescent="0.25">
      <c r="B413" s="49"/>
      <c r="C413" s="49"/>
      <c r="E413" s="49"/>
      <c r="F413" s="22"/>
      <c r="G413" s="50"/>
      <c r="H413" s="9"/>
      <c r="I413" s="11"/>
      <c r="J413" s="46"/>
      <c r="K413" s="45"/>
    </row>
    <row r="414" spans="2:11" x14ac:dyDescent="0.25">
      <c r="B414" s="49"/>
      <c r="C414" s="49"/>
      <c r="E414" s="49"/>
      <c r="F414" s="22"/>
      <c r="G414" s="50"/>
      <c r="H414" s="9"/>
      <c r="I414" s="11"/>
      <c r="J414" s="46"/>
      <c r="K414" s="45"/>
    </row>
    <row r="415" spans="2:11" x14ac:dyDescent="0.25">
      <c r="B415" s="49"/>
      <c r="C415" s="49"/>
      <c r="E415" s="49"/>
      <c r="F415" s="22"/>
      <c r="G415" s="50"/>
      <c r="H415" s="9"/>
      <c r="I415" s="11"/>
      <c r="J415" s="46"/>
      <c r="K415" s="45"/>
    </row>
    <row r="416" spans="2:11" x14ac:dyDescent="0.25">
      <c r="B416" s="49"/>
      <c r="C416" s="49"/>
      <c r="E416" s="49"/>
      <c r="F416" s="22"/>
      <c r="G416" s="50"/>
      <c r="H416" s="9"/>
      <c r="I416" s="11"/>
      <c r="J416" s="46"/>
      <c r="K416" s="45"/>
    </row>
    <row r="417" spans="2:11" x14ac:dyDescent="0.25">
      <c r="B417" s="49"/>
      <c r="C417" s="49"/>
      <c r="E417" s="49"/>
      <c r="F417" s="22"/>
      <c r="G417" s="50"/>
      <c r="H417" s="9"/>
      <c r="I417" s="11"/>
      <c r="J417" s="46"/>
      <c r="K417" s="45"/>
    </row>
    <row r="418" spans="2:11" x14ac:dyDescent="0.25">
      <c r="B418" s="49"/>
      <c r="C418" s="49"/>
      <c r="E418" s="49"/>
      <c r="F418" s="22"/>
      <c r="G418" s="50"/>
      <c r="H418" s="9"/>
      <c r="I418" s="11"/>
      <c r="J418" s="46"/>
      <c r="K418" s="45"/>
    </row>
    <row r="419" spans="2:11" x14ac:dyDescent="0.25">
      <c r="B419" s="49"/>
      <c r="C419" s="49"/>
      <c r="E419" s="49"/>
      <c r="F419" s="22"/>
      <c r="G419" s="50"/>
      <c r="H419" s="9"/>
      <c r="I419" s="11"/>
      <c r="J419" s="46"/>
      <c r="K419" s="45"/>
    </row>
    <row r="420" spans="2:11" x14ac:dyDescent="0.25">
      <c r="B420" s="49"/>
      <c r="C420" s="49"/>
      <c r="E420" s="49"/>
      <c r="F420" s="22"/>
      <c r="G420" s="50"/>
      <c r="H420" s="9"/>
      <c r="I420" s="11"/>
      <c r="J420" s="46"/>
      <c r="K420" s="45"/>
    </row>
    <row r="421" spans="2:11" x14ac:dyDescent="0.25">
      <c r="B421" s="49"/>
      <c r="C421" s="49"/>
      <c r="E421" s="49"/>
      <c r="F421" s="22"/>
      <c r="G421" s="50"/>
      <c r="H421" s="9"/>
      <c r="I421" s="11"/>
      <c r="J421" s="46"/>
      <c r="K421" s="45"/>
    </row>
    <row r="422" spans="2:11" x14ac:dyDescent="0.25">
      <c r="B422" s="49"/>
      <c r="C422" s="49"/>
      <c r="E422" s="49"/>
      <c r="F422" s="22"/>
      <c r="G422" s="50"/>
      <c r="H422" s="9"/>
      <c r="I422" s="11"/>
      <c r="J422" s="46"/>
      <c r="K422" s="45"/>
    </row>
    <row r="423" spans="2:11" x14ac:dyDescent="0.25">
      <c r="B423" s="49"/>
      <c r="C423" s="49"/>
      <c r="E423" s="49"/>
      <c r="F423" s="22"/>
      <c r="G423" s="50"/>
      <c r="H423" s="9"/>
      <c r="I423" s="11"/>
      <c r="J423" s="46"/>
      <c r="K423" s="45"/>
    </row>
    <row r="424" spans="2:11" x14ac:dyDescent="0.25">
      <c r="B424" s="49"/>
      <c r="C424" s="49"/>
      <c r="E424" s="49"/>
      <c r="F424" s="22"/>
      <c r="G424" s="50"/>
      <c r="H424" s="9"/>
      <c r="I424" s="11"/>
      <c r="J424" s="46"/>
      <c r="K424" s="45"/>
    </row>
    <row r="425" spans="2:11" x14ac:dyDescent="0.25">
      <c r="B425" s="49"/>
      <c r="C425" s="49"/>
      <c r="E425" s="49"/>
      <c r="F425" s="22"/>
      <c r="G425" s="50"/>
      <c r="H425" s="9"/>
      <c r="I425" s="11"/>
      <c r="J425" s="46"/>
      <c r="K425" s="45"/>
    </row>
    <row r="426" spans="2:11" x14ac:dyDescent="0.25">
      <c r="B426" s="49"/>
      <c r="C426" s="49"/>
      <c r="E426" s="49"/>
      <c r="F426" s="22"/>
      <c r="G426" s="50"/>
      <c r="H426" s="9"/>
      <c r="I426" s="11"/>
      <c r="J426" s="46"/>
      <c r="K426" s="45"/>
    </row>
    <row r="427" spans="2:11" x14ac:dyDescent="0.25">
      <c r="B427" s="49"/>
      <c r="C427" s="49"/>
      <c r="E427" s="49"/>
      <c r="F427" s="22"/>
      <c r="G427" s="50"/>
      <c r="H427" s="9"/>
      <c r="I427" s="11"/>
      <c r="J427" s="46"/>
      <c r="K427" s="45"/>
    </row>
    <row r="428" spans="2:11" x14ac:dyDescent="0.25">
      <c r="B428" s="49"/>
      <c r="C428" s="49"/>
      <c r="E428" s="49"/>
      <c r="F428" s="22"/>
      <c r="G428" s="50"/>
      <c r="H428" s="9"/>
      <c r="I428" s="11"/>
      <c r="J428" s="46"/>
      <c r="K428" s="45"/>
    </row>
    <row r="429" spans="2:11" x14ac:dyDescent="0.25">
      <c r="B429" s="49"/>
      <c r="C429" s="49"/>
      <c r="E429" s="49"/>
      <c r="F429" s="22"/>
      <c r="G429" s="50"/>
      <c r="H429" s="9"/>
      <c r="I429" s="11"/>
      <c r="J429" s="46"/>
      <c r="K429" s="45"/>
    </row>
    <row r="430" spans="2:11" x14ac:dyDescent="0.25">
      <c r="B430" s="49"/>
      <c r="C430" s="49"/>
      <c r="E430" s="49"/>
      <c r="F430" s="22"/>
      <c r="G430" s="50"/>
      <c r="H430" s="9"/>
      <c r="I430" s="11"/>
      <c r="J430" s="46"/>
      <c r="K430" s="45"/>
    </row>
    <row r="431" spans="2:11" x14ac:dyDescent="0.25">
      <c r="B431" s="49"/>
      <c r="C431" s="49"/>
      <c r="E431" s="49"/>
      <c r="F431" s="22"/>
      <c r="G431" s="50"/>
      <c r="H431" s="9"/>
      <c r="I431" s="11"/>
      <c r="J431" s="46"/>
      <c r="K431" s="45"/>
    </row>
    <row r="432" spans="2:11" x14ac:dyDescent="0.25"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x14ac:dyDescent="0.25">
      <c r="B469" s="49"/>
      <c r="C469" s="49"/>
      <c r="E469" s="49"/>
      <c r="F469" s="22"/>
      <c r="G469" s="50"/>
      <c r="H469" s="9"/>
      <c r="I469" s="11"/>
      <c r="J469" s="46"/>
      <c r="K469" s="45"/>
    </row>
    <row r="470" spans="2:11" x14ac:dyDescent="0.25">
      <c r="B470" s="49"/>
      <c r="C470" s="49"/>
      <c r="E470" s="49"/>
      <c r="F470" s="22"/>
      <c r="G470" s="50"/>
      <c r="H470" s="9"/>
      <c r="I470" s="11"/>
      <c r="J470" s="46"/>
      <c r="K470" s="45"/>
    </row>
    <row r="471" spans="2:11" x14ac:dyDescent="0.25">
      <c r="B471" s="49"/>
      <c r="C471" s="49"/>
      <c r="E471" s="49"/>
      <c r="F471" s="22"/>
      <c r="G471" s="50"/>
      <c r="H471" s="9"/>
      <c r="I471" s="11"/>
      <c r="J471" s="46"/>
      <c r="K471" s="45"/>
    </row>
    <row r="472" spans="2:11" x14ac:dyDescent="0.25">
      <c r="B472" s="49"/>
      <c r="C472" s="49"/>
      <c r="E472" s="49"/>
      <c r="F472" s="22"/>
      <c r="G472" s="50"/>
      <c r="H472" s="9"/>
      <c r="I472" s="11"/>
      <c r="J472" s="46"/>
      <c r="K472" s="45"/>
    </row>
    <row r="473" spans="2:11" x14ac:dyDescent="0.25">
      <c r="B473" s="49"/>
      <c r="C473" s="49"/>
      <c r="E473" s="49"/>
      <c r="F473" s="22"/>
      <c r="G473" s="50"/>
      <c r="H473" s="9"/>
      <c r="I473" s="11"/>
      <c r="J473" s="46"/>
      <c r="K473" s="45"/>
    </row>
    <row r="474" spans="2:11" x14ac:dyDescent="0.25">
      <c r="B474" s="49"/>
      <c r="C474" s="49"/>
      <c r="E474" s="49"/>
      <c r="F474" s="22"/>
      <c r="G474" s="50"/>
      <c r="H474" s="9"/>
      <c r="I474" s="11"/>
      <c r="J474" s="46"/>
      <c r="K474" s="45"/>
    </row>
    <row r="475" spans="2:11" x14ac:dyDescent="0.25">
      <c r="B475" s="49"/>
      <c r="C475" s="49"/>
      <c r="E475" s="49"/>
      <c r="F475" s="22"/>
      <c r="G475" s="50"/>
      <c r="H475" s="9"/>
      <c r="I475" s="11"/>
      <c r="J475" s="46"/>
      <c r="K475" s="45"/>
    </row>
    <row r="476" spans="2:11" x14ac:dyDescent="0.25">
      <c r="B476" s="49"/>
      <c r="C476" s="49"/>
      <c r="E476" s="49"/>
      <c r="F476" s="22"/>
      <c r="G476" s="50"/>
      <c r="H476" s="9"/>
      <c r="I476" s="11"/>
      <c r="J476" s="46"/>
      <c r="K476" s="45"/>
    </row>
    <row r="477" spans="2:11" x14ac:dyDescent="0.25">
      <c r="B477" s="49"/>
      <c r="C477" s="49"/>
      <c r="E477" s="49"/>
      <c r="F477" s="22"/>
      <c r="G477" s="50"/>
      <c r="H477" s="9"/>
      <c r="I477" s="11"/>
      <c r="J477" s="46"/>
      <c r="K477" s="45"/>
    </row>
    <row r="478" spans="2:11" x14ac:dyDescent="0.25">
      <c r="B478" s="49"/>
      <c r="C478" s="49"/>
      <c r="E478" s="49"/>
      <c r="F478" s="22"/>
      <c r="G478" s="50"/>
      <c r="H478" s="9"/>
      <c r="I478" s="11"/>
      <c r="J478" s="46"/>
      <c r="K478" s="45"/>
    </row>
    <row r="479" spans="2:11" x14ac:dyDescent="0.25">
      <c r="B479" s="49"/>
      <c r="C479" s="49"/>
      <c r="E479" s="49"/>
      <c r="F479" s="22"/>
      <c r="G479" s="50"/>
      <c r="H479" s="9"/>
      <c r="I479" s="45"/>
      <c r="J479" s="55"/>
      <c r="K479" s="46"/>
    </row>
    <row r="480" spans="2:1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x14ac:dyDescent="0.25">
      <c r="B500" s="49"/>
      <c r="C500" s="49"/>
      <c r="E500" s="49"/>
      <c r="F500" s="22"/>
      <c r="G500" s="50"/>
      <c r="H500" s="9"/>
      <c r="I500" s="7"/>
      <c r="J500" s="55"/>
      <c r="K500" s="7"/>
    </row>
    <row r="501" spans="2:11" x14ac:dyDescent="0.25">
      <c r="B501" s="49"/>
      <c r="C501" s="49"/>
      <c r="E501" s="49"/>
      <c r="F501" s="22"/>
      <c r="G501" s="50"/>
      <c r="H501" s="9"/>
      <c r="I501" s="7"/>
      <c r="J501" s="55"/>
      <c r="K501" s="7"/>
    </row>
    <row r="502" spans="2:11" x14ac:dyDescent="0.25">
      <c r="B502" s="49"/>
      <c r="C502" s="49"/>
      <c r="E502" s="49"/>
      <c r="F502" s="22"/>
      <c r="G502" s="50"/>
      <c r="H502" s="9"/>
      <c r="I502" s="7"/>
      <c r="J502" s="55"/>
      <c r="K502" s="7"/>
    </row>
    <row r="503" spans="2:11" x14ac:dyDescent="0.25">
      <c r="B503" s="49"/>
      <c r="C503" s="49"/>
      <c r="E503" s="49"/>
      <c r="F503" s="22"/>
      <c r="G503" s="50"/>
      <c r="H503" s="9"/>
      <c r="I503" s="7"/>
      <c r="J503" s="55"/>
      <c r="K503" s="7"/>
    </row>
    <row r="504" spans="2:11" x14ac:dyDescent="0.25">
      <c r="B504" s="49"/>
      <c r="C504" s="49"/>
      <c r="E504" s="49"/>
      <c r="F504" s="22"/>
      <c r="G504" s="50"/>
      <c r="H504" s="9"/>
      <c r="I504" s="7"/>
      <c r="J504" s="55"/>
      <c r="K504" s="7"/>
    </row>
    <row r="505" spans="2:11" x14ac:dyDescent="0.25">
      <c r="B505" s="49"/>
      <c r="C505" s="49"/>
      <c r="E505" s="49"/>
      <c r="F505" s="22"/>
      <c r="G505" s="50"/>
      <c r="H505" s="9"/>
      <c r="I505" s="7"/>
      <c r="J505" s="55"/>
      <c r="K505" s="7"/>
    </row>
    <row r="506" spans="2:11" x14ac:dyDescent="0.25">
      <c r="B506" s="49"/>
      <c r="C506" s="49"/>
      <c r="E506" s="49"/>
      <c r="F506" s="22"/>
      <c r="G506" s="50"/>
      <c r="H506" s="9"/>
      <c r="I506" s="7"/>
      <c r="J506" s="55"/>
      <c r="K506" s="7"/>
    </row>
    <row r="507" spans="2:11" x14ac:dyDescent="0.25">
      <c r="B507" s="49"/>
      <c r="C507" s="49"/>
      <c r="E507" s="49"/>
      <c r="F507" s="22"/>
      <c r="G507" s="50"/>
      <c r="H507" s="9"/>
      <c r="I507" s="7"/>
      <c r="J507" s="55"/>
      <c r="K507" s="7"/>
    </row>
    <row r="508" spans="2:11" x14ac:dyDescent="0.25">
      <c r="B508" s="49"/>
      <c r="C508" s="49"/>
      <c r="E508" s="49"/>
      <c r="F508" s="22"/>
      <c r="G508" s="50"/>
      <c r="H508" s="9"/>
      <c r="I508" s="7"/>
      <c r="J508" s="55"/>
      <c r="K508" s="7"/>
    </row>
    <row r="509" spans="2:11" x14ac:dyDescent="0.25">
      <c r="B509" s="49"/>
      <c r="C509" s="49"/>
      <c r="E509" s="49"/>
      <c r="F509" s="22"/>
      <c r="G509" s="50"/>
      <c r="H509" s="9"/>
      <c r="I509" s="7"/>
      <c r="J509" s="55"/>
      <c r="K509" s="7"/>
    </row>
    <row r="510" spans="2:1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x14ac:dyDescent="0.25">
      <c r="B518" s="13"/>
      <c r="C518" s="13"/>
      <c r="E518" s="13"/>
      <c r="F518" s="22"/>
      <c r="G518" s="20"/>
      <c r="H518" s="9"/>
      <c r="I518" s="7"/>
      <c r="J518" s="55"/>
      <c r="K518" s="7"/>
    </row>
    <row r="519" spans="2:11" x14ac:dyDescent="0.25">
      <c r="B519" s="13"/>
      <c r="C519" s="13"/>
      <c r="E519" s="13"/>
      <c r="F519" s="22"/>
      <c r="G519" s="20"/>
      <c r="H519" s="9"/>
      <c r="I519" s="7"/>
      <c r="J519" s="55"/>
      <c r="K519" s="7"/>
    </row>
    <row r="520" spans="2:11" x14ac:dyDescent="0.25">
      <c r="B520" s="13"/>
      <c r="C520" s="13"/>
      <c r="E520" s="13"/>
      <c r="F520" s="22"/>
      <c r="G520" s="20"/>
      <c r="H520" s="9"/>
      <c r="I520" s="7"/>
      <c r="J520" s="55"/>
      <c r="K520" s="7"/>
    </row>
    <row r="521" spans="2:11" x14ac:dyDescent="0.25">
      <c r="B521" s="13"/>
      <c r="C521" s="13"/>
      <c r="E521" s="13"/>
      <c r="F521" s="22"/>
      <c r="G521" s="20"/>
      <c r="H521" s="9"/>
      <c r="I521" s="7"/>
      <c r="J521" s="55"/>
      <c r="K521" s="7"/>
    </row>
    <row r="522" spans="2:11" x14ac:dyDescent="0.25">
      <c r="B522" s="13"/>
      <c r="C522" s="13"/>
      <c r="E522" s="13"/>
      <c r="F522" s="22"/>
      <c r="G522" s="20"/>
      <c r="H522" s="9"/>
      <c r="I522" s="7"/>
      <c r="J522" s="55"/>
      <c r="K522" s="7"/>
    </row>
    <row r="523" spans="2:11" x14ac:dyDescent="0.25">
      <c r="B523" s="13"/>
      <c r="C523" s="13"/>
      <c r="E523" s="13"/>
      <c r="F523" s="22"/>
      <c r="G523" s="20"/>
      <c r="H523" s="9"/>
      <c r="I523" s="7"/>
      <c r="J523" s="55"/>
      <c r="K523" s="7"/>
    </row>
    <row r="524" spans="2:11" x14ac:dyDescent="0.25">
      <c r="B524" s="13"/>
      <c r="C524" s="13"/>
      <c r="E524" s="13"/>
      <c r="F524" s="22"/>
      <c r="G524" s="20"/>
      <c r="H524" s="9"/>
      <c r="I524" s="7"/>
      <c r="J524" s="55"/>
      <c r="K524" s="7"/>
    </row>
    <row r="525" spans="2:11" x14ac:dyDescent="0.25">
      <c r="B525" s="13"/>
      <c r="C525" s="13"/>
      <c r="E525" s="13"/>
      <c r="F525" s="22"/>
      <c r="G525" s="20"/>
      <c r="H525" s="9"/>
      <c r="I525" s="7"/>
      <c r="J525" s="55"/>
      <c r="K525" s="7"/>
    </row>
    <row r="526" spans="2:11" x14ac:dyDescent="0.25">
      <c r="B526" s="13"/>
      <c r="C526" s="13"/>
      <c r="E526" s="13"/>
      <c r="F526" s="22"/>
      <c r="G526" s="20"/>
      <c r="H526" s="9"/>
      <c r="I526" s="7"/>
      <c r="J526" s="55"/>
      <c r="K526" s="7"/>
    </row>
    <row r="527" spans="2:11" x14ac:dyDescent="0.25">
      <c r="B527" s="13"/>
      <c r="C527" s="13"/>
      <c r="E527" s="13"/>
      <c r="F527" s="22"/>
      <c r="G527" s="20"/>
      <c r="H527" s="9"/>
      <c r="I527" s="7"/>
      <c r="J527" s="55"/>
      <c r="K527" s="7"/>
    </row>
    <row r="528" spans="2:11" x14ac:dyDescent="0.25">
      <c r="B528" s="49"/>
      <c r="C528" s="49"/>
      <c r="E528" s="49"/>
      <c r="F528" s="22"/>
      <c r="G528" s="50"/>
      <c r="H528" s="9"/>
      <c r="I528" s="7"/>
      <c r="J528" s="55"/>
      <c r="K528" s="7"/>
    </row>
    <row r="529" spans="2:11" x14ac:dyDescent="0.25">
      <c r="B529" s="49"/>
      <c r="C529" s="49"/>
      <c r="E529" s="49"/>
      <c r="F529" s="22"/>
      <c r="G529" s="50"/>
      <c r="H529" s="9"/>
      <c r="I529" s="7"/>
      <c r="J529" s="55"/>
      <c r="K529" s="7"/>
    </row>
    <row r="530" spans="2:11" x14ac:dyDescent="0.25">
      <c r="B530" s="49"/>
      <c r="C530" s="49"/>
      <c r="E530" s="49"/>
      <c r="F530" s="22"/>
      <c r="G530" s="50"/>
      <c r="H530" s="9"/>
      <c r="I530" s="7"/>
      <c r="J530" s="55"/>
      <c r="K530" s="7"/>
    </row>
    <row r="531" spans="2:11" x14ac:dyDescent="0.25">
      <c r="B531" s="49"/>
      <c r="C531" s="49"/>
      <c r="E531" s="49"/>
      <c r="F531" s="22"/>
      <c r="G531" s="50"/>
      <c r="H531" s="9"/>
      <c r="I531" s="7"/>
      <c r="J531" s="55"/>
      <c r="K531" s="7"/>
    </row>
    <row r="532" spans="2:11" x14ac:dyDescent="0.25">
      <c r="B532" s="49"/>
      <c r="C532" s="49"/>
      <c r="E532" s="49"/>
      <c r="F532" s="22"/>
      <c r="G532" s="50"/>
      <c r="H532" s="9"/>
      <c r="I532" s="7"/>
      <c r="J532" s="55"/>
      <c r="K532" s="7"/>
    </row>
    <row r="533" spans="2:11" x14ac:dyDescent="0.25">
      <c r="B533" s="49"/>
      <c r="C533" s="49"/>
      <c r="E533" s="49"/>
      <c r="F533" s="22"/>
      <c r="G533" s="50"/>
      <c r="H533" s="9"/>
      <c r="I533" s="7"/>
      <c r="J533" s="55"/>
      <c r="K533" s="7"/>
    </row>
    <row r="534" spans="2:11" x14ac:dyDescent="0.25">
      <c r="B534" s="49"/>
      <c r="C534" s="49"/>
      <c r="E534" s="49"/>
      <c r="F534" s="22"/>
      <c r="G534" s="50"/>
      <c r="H534" s="9"/>
      <c r="I534" s="7"/>
      <c r="J534" s="55"/>
      <c r="K534" s="7"/>
    </row>
    <row r="535" spans="2:11" x14ac:dyDescent="0.25">
      <c r="B535" s="49"/>
      <c r="C535" s="49"/>
      <c r="E535" s="49"/>
      <c r="F535" s="22"/>
      <c r="G535" s="50"/>
      <c r="H535" s="9"/>
      <c r="I535" s="7"/>
      <c r="J535" s="55"/>
      <c r="K535" s="7"/>
    </row>
    <row r="536" spans="2:11" x14ac:dyDescent="0.25">
      <c r="B536" s="49"/>
      <c r="C536" s="49"/>
      <c r="E536" s="49"/>
      <c r="F536" s="22"/>
      <c r="G536" s="50"/>
      <c r="H536" s="9"/>
      <c r="I536" s="7"/>
      <c r="J536" s="55"/>
      <c r="K536" s="7"/>
    </row>
    <row r="537" spans="2:11" x14ac:dyDescent="0.25">
      <c r="B537" s="49"/>
      <c r="C537" s="49"/>
      <c r="E537" s="49"/>
      <c r="F537" s="22"/>
      <c r="G537" s="50"/>
      <c r="H537" s="9"/>
      <c r="I537" s="7"/>
      <c r="J537" s="55"/>
      <c r="K537" s="7"/>
    </row>
    <row r="538" spans="2:11" x14ac:dyDescent="0.25">
      <c r="B538" s="49"/>
      <c r="C538" s="49"/>
      <c r="E538" s="49"/>
      <c r="F538" s="22"/>
      <c r="G538" s="50"/>
      <c r="H538" s="47"/>
      <c r="I538" s="7"/>
      <c r="J538" s="55"/>
      <c r="K538" s="7"/>
    </row>
    <row r="539" spans="2:1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x14ac:dyDescent="0.25">
      <c r="B589" s="58"/>
      <c r="C589" s="58"/>
      <c r="E589" s="57"/>
      <c r="G589" s="59"/>
      <c r="H589" s="56"/>
      <c r="I589" s="7"/>
      <c r="J589" s="55"/>
      <c r="K589" s="7"/>
    </row>
    <row r="590" spans="2:11" x14ac:dyDescent="0.25">
      <c r="B590" s="58"/>
      <c r="C590" s="58"/>
      <c r="E590" s="57"/>
      <c r="G590" s="59"/>
      <c r="H590" s="56"/>
      <c r="I590" s="7"/>
      <c r="J590" s="55"/>
      <c r="K590" s="7"/>
    </row>
    <row r="591" spans="2:11" x14ac:dyDescent="0.25">
      <c r="B591" s="58"/>
      <c r="C591" s="58"/>
      <c r="E591" s="57"/>
      <c r="G591" s="59"/>
      <c r="H591" s="56"/>
      <c r="I591" s="7"/>
      <c r="J591" s="55"/>
      <c r="K591" s="7"/>
    </row>
    <row r="592" spans="2:11" x14ac:dyDescent="0.25">
      <c r="B592" s="58"/>
      <c r="C592" s="58"/>
      <c r="E592" s="57"/>
      <c r="G592" s="59"/>
      <c r="H592" s="56"/>
      <c r="I592" s="7"/>
      <c r="J592" s="55"/>
      <c r="K592" s="7"/>
    </row>
    <row r="593" spans="2:11" x14ac:dyDescent="0.25">
      <c r="B593" s="58"/>
      <c r="C593" s="58"/>
      <c r="E593" s="57"/>
      <c r="G593" s="59"/>
      <c r="H593" s="56"/>
      <c r="I593" s="7"/>
      <c r="J593" s="55"/>
      <c r="K593" s="7"/>
    </row>
    <row r="594" spans="2:11" x14ac:dyDescent="0.25">
      <c r="B594" s="58"/>
      <c r="C594" s="58"/>
      <c r="E594" s="57"/>
      <c r="G594" s="59"/>
      <c r="H594" s="56"/>
      <c r="I594" s="7"/>
      <c r="J594" s="55"/>
      <c r="K594" s="7"/>
    </row>
    <row r="595" spans="2:11" x14ac:dyDescent="0.25">
      <c r="B595" s="58"/>
      <c r="C595" s="58"/>
      <c r="E595" s="57"/>
      <c r="G595" s="59"/>
      <c r="H595" s="56"/>
      <c r="I595" s="7"/>
      <c r="J595" s="55"/>
      <c r="K595" s="7"/>
    </row>
    <row r="596" spans="2:11" x14ac:dyDescent="0.25">
      <c r="B596" s="58"/>
      <c r="C596" s="58"/>
      <c r="E596" s="57"/>
      <c r="G596" s="59"/>
      <c r="H596" s="56"/>
      <c r="I596" s="7"/>
      <c r="J596" s="55"/>
      <c r="K596" s="7"/>
    </row>
    <row r="597" spans="2:11" x14ac:dyDescent="0.25">
      <c r="B597" s="58"/>
      <c r="C597" s="58"/>
      <c r="E597" s="57"/>
      <c r="G597" s="59"/>
      <c r="H597" s="56"/>
      <c r="I597" s="7"/>
      <c r="J597" s="55"/>
      <c r="K597" s="7"/>
    </row>
    <row r="598" spans="2:11" x14ac:dyDescent="0.25">
      <c r="B598" s="58"/>
      <c r="C598" s="58"/>
      <c r="E598" s="57"/>
      <c r="G598" s="59"/>
      <c r="H598" s="56"/>
      <c r="I598" s="7"/>
      <c r="J598" s="55"/>
      <c r="K598" s="7"/>
    </row>
    <row r="599" spans="2:11" x14ac:dyDescent="0.25">
      <c r="B599" s="58"/>
      <c r="C599" s="58"/>
      <c r="E599" s="57"/>
      <c r="G599" s="59"/>
      <c r="H599" s="56"/>
      <c r="I599" s="55"/>
      <c r="J599" s="55"/>
      <c r="K599" s="55"/>
    </row>
    <row r="600" spans="2:11" x14ac:dyDescent="0.25">
      <c r="B600" s="58"/>
      <c r="C600" s="58"/>
      <c r="E600" s="57"/>
      <c r="G600" s="59"/>
      <c r="H600" s="56"/>
      <c r="I600" s="55"/>
      <c r="J600" s="55"/>
      <c r="K600" s="55"/>
    </row>
    <row r="601" spans="2:11" x14ac:dyDescent="0.25">
      <c r="B601" s="58"/>
      <c r="C601" s="58"/>
      <c r="E601" s="57"/>
      <c r="G601" s="59"/>
      <c r="H601" s="56"/>
      <c r="I601" s="55"/>
      <c r="J601" s="55"/>
      <c r="K601" s="55"/>
    </row>
    <row r="602" spans="2:11" x14ac:dyDescent="0.25">
      <c r="B602" s="58"/>
      <c r="C602" s="58"/>
      <c r="E602" s="57"/>
      <c r="G602" s="59"/>
      <c r="H602" s="56"/>
      <c r="I602" s="55"/>
      <c r="J602" s="55"/>
      <c r="K602" s="55"/>
    </row>
    <row r="603" spans="2:11" x14ac:dyDescent="0.25">
      <c r="B603" s="58"/>
      <c r="C603" s="58"/>
      <c r="E603" s="57"/>
      <c r="G603" s="59"/>
      <c r="H603" s="56"/>
      <c r="I603" s="55"/>
      <c r="J603" s="55"/>
      <c r="K603" s="55"/>
    </row>
    <row r="604" spans="2:11" x14ac:dyDescent="0.25">
      <c r="B604" s="58"/>
      <c r="C604" s="58"/>
      <c r="E604" s="57"/>
      <c r="G604" s="59"/>
      <c r="H604" s="56"/>
      <c r="I604" s="55"/>
      <c r="J604" s="55"/>
      <c r="K604" s="55"/>
    </row>
    <row r="605" spans="2:11" x14ac:dyDescent="0.25">
      <c r="B605" s="58"/>
      <c r="C605" s="58"/>
      <c r="E605" s="57"/>
      <c r="G605" s="59"/>
      <c r="H605" s="56"/>
      <c r="I605" s="55"/>
      <c r="J605" s="55"/>
      <c r="K605" s="55"/>
    </row>
    <row r="606" spans="2:11" x14ac:dyDescent="0.25">
      <c r="B606" s="58"/>
      <c r="C606" s="58"/>
      <c r="E606" s="57"/>
      <c r="G606" s="59"/>
      <c r="H606" s="56"/>
      <c r="I606" s="55"/>
      <c r="J606" s="55"/>
      <c r="K606" s="55"/>
    </row>
    <row r="607" spans="2:11" x14ac:dyDescent="0.25">
      <c r="B607" s="58"/>
      <c r="C607" s="58"/>
      <c r="E607" s="57"/>
      <c r="G607" s="59"/>
      <c r="H607" s="56"/>
      <c r="I607" s="55"/>
      <c r="J607" s="55"/>
      <c r="K607" s="55"/>
    </row>
    <row r="608" spans="2:11" x14ac:dyDescent="0.25">
      <c r="B608" s="58"/>
      <c r="C608" s="58"/>
      <c r="E608" s="57"/>
      <c r="G608" s="59"/>
      <c r="H608" s="56"/>
      <c r="I608" s="55"/>
      <c r="J608" s="55"/>
      <c r="K608" s="55"/>
    </row>
    <row r="609" spans="2:3" x14ac:dyDescent="0.25">
      <c r="B609" s="58"/>
      <c r="C609" s="58"/>
    </row>
    <row r="610" spans="2:3" x14ac:dyDescent="0.25">
      <c r="B610" s="58"/>
      <c r="C610" s="58"/>
    </row>
    <row r="611" spans="2:3" x14ac:dyDescent="0.25">
      <c r="B611" s="58"/>
      <c r="C611" s="58"/>
    </row>
    <row r="612" spans="2:3" x14ac:dyDescent="0.25">
      <c r="B612" s="58"/>
      <c r="C612" s="58"/>
    </row>
    <row r="613" spans="2:3" x14ac:dyDescent="0.25">
      <c r="B613" s="58"/>
      <c r="C613" s="58"/>
    </row>
    <row r="614" spans="2:3" x14ac:dyDescent="0.25">
      <c r="B614" s="58"/>
      <c r="C614" s="58"/>
    </row>
    <row r="615" spans="2:3" x14ac:dyDescent="0.25">
      <c r="B615" s="58"/>
      <c r="C615" s="58"/>
    </row>
    <row r="616" spans="2:3" x14ac:dyDescent="0.25">
      <c r="B616" s="58"/>
      <c r="C616" s="58"/>
    </row>
    <row r="617" spans="2:3" x14ac:dyDescent="0.25">
      <c r="B617" s="58"/>
      <c r="C617" s="58"/>
    </row>
    <row r="618" spans="2:3" x14ac:dyDescent="0.25">
      <c r="B618" s="58"/>
      <c r="C618" s="58"/>
    </row>
    <row r="619" spans="2:3" x14ac:dyDescent="0.25">
      <c r="B619" s="58"/>
      <c r="C619" s="58"/>
    </row>
    <row r="620" spans="2:3" x14ac:dyDescent="0.25">
      <c r="B620" s="58"/>
      <c r="C620" s="58"/>
    </row>
    <row r="621" spans="2:3" x14ac:dyDescent="0.25">
      <c r="B621" s="58"/>
      <c r="C621" s="58"/>
    </row>
    <row r="622" spans="2:3" x14ac:dyDescent="0.25">
      <c r="B622" s="58"/>
      <c r="C622" s="58"/>
    </row>
    <row r="623" spans="2:3" x14ac:dyDescent="0.25">
      <c r="B623" s="58"/>
      <c r="C623" s="58"/>
    </row>
    <row r="624" spans="2:3" x14ac:dyDescent="0.25">
      <c r="B624" s="58"/>
      <c r="C624" s="58"/>
    </row>
    <row r="625" spans="2:3" x14ac:dyDescent="0.25">
      <c r="B625" s="58"/>
      <c r="C625" s="58"/>
    </row>
    <row r="626" spans="2:3" x14ac:dyDescent="0.25">
      <c r="B626" s="58"/>
      <c r="C626" s="58"/>
    </row>
    <row r="627" spans="2:3" x14ac:dyDescent="0.25">
      <c r="B627" s="58"/>
      <c r="C627" s="58"/>
    </row>
    <row r="628" spans="2:3" x14ac:dyDescent="0.25">
      <c r="B628" s="58"/>
      <c r="C628" s="58"/>
    </row>
    <row r="629" spans="2:3" x14ac:dyDescent="0.25">
      <c r="B629" s="58"/>
      <c r="C629" s="58"/>
    </row>
    <row r="630" spans="2:3" x14ac:dyDescent="0.25">
      <c r="B630" s="58"/>
      <c r="C630" s="58"/>
    </row>
    <row r="631" spans="2:3" x14ac:dyDescent="0.25">
      <c r="B631" s="58"/>
      <c r="C631" s="58"/>
    </row>
    <row r="632" spans="2:3" x14ac:dyDescent="0.25">
      <c r="B632" s="58"/>
      <c r="C632" s="58"/>
    </row>
    <row r="633" spans="2:3" x14ac:dyDescent="0.25">
      <c r="B633" s="58"/>
      <c r="C633" s="58"/>
    </row>
    <row r="634" spans="2:3" x14ac:dyDescent="0.25">
      <c r="B634" s="58"/>
      <c r="C634" s="58"/>
    </row>
    <row r="635" spans="2:3" x14ac:dyDescent="0.25">
      <c r="B635" s="58"/>
      <c r="C635" s="58"/>
    </row>
    <row r="636" spans="2:3" x14ac:dyDescent="0.25">
      <c r="B636" s="58"/>
      <c r="C636" s="58"/>
    </row>
    <row r="637" spans="2:3" x14ac:dyDescent="0.25">
      <c r="B637" s="58"/>
      <c r="C637" s="58"/>
    </row>
    <row r="638" spans="2:3" x14ac:dyDescent="0.25">
      <c r="B638" s="58"/>
      <c r="C638" s="58"/>
    </row>
    <row r="639" spans="2:3" x14ac:dyDescent="0.25">
      <c r="B639" s="58"/>
      <c r="C639" s="58"/>
    </row>
    <row r="640" spans="2:3" x14ac:dyDescent="0.25">
      <c r="B640" s="58"/>
      <c r="C640" s="58"/>
    </row>
    <row r="641" spans="2:3" x14ac:dyDescent="0.25">
      <c r="B641" s="58"/>
      <c r="C641" s="58"/>
    </row>
    <row r="642" spans="2:3" x14ac:dyDescent="0.25">
      <c r="B642" s="58"/>
      <c r="C642" s="58"/>
    </row>
    <row r="643" spans="2:3" x14ac:dyDescent="0.25">
      <c r="B643" s="58"/>
      <c r="C643" s="58"/>
    </row>
    <row r="644" spans="2:3" x14ac:dyDescent="0.25">
      <c r="B644" s="58"/>
      <c r="C644" s="58"/>
    </row>
    <row r="645" spans="2:3" x14ac:dyDescent="0.25">
      <c r="B645" s="58"/>
      <c r="C645" s="58"/>
    </row>
    <row r="646" spans="2:3" x14ac:dyDescent="0.25">
      <c r="B646" s="58"/>
      <c r="C646" s="58"/>
    </row>
    <row r="647" spans="2:3" x14ac:dyDescent="0.25">
      <c r="B647" s="58"/>
      <c r="C647" s="58"/>
    </row>
    <row r="648" spans="2:3" x14ac:dyDescent="0.25">
      <c r="B648" s="58"/>
      <c r="C648" s="58"/>
    </row>
    <row r="649" spans="2:3" x14ac:dyDescent="0.25">
      <c r="B649" s="58"/>
      <c r="C649" s="58"/>
    </row>
    <row r="650" spans="2:3" x14ac:dyDescent="0.25">
      <c r="B650" s="58"/>
      <c r="C650" s="58"/>
    </row>
    <row r="651" spans="2:3" x14ac:dyDescent="0.25">
      <c r="B651" s="58"/>
      <c r="C651" s="58"/>
    </row>
    <row r="652" spans="2:3" x14ac:dyDescent="0.25">
      <c r="B652" s="58"/>
      <c r="C652" s="58"/>
    </row>
    <row r="653" spans="2:3" x14ac:dyDescent="0.25">
      <c r="B653" s="58"/>
      <c r="C653" s="58"/>
    </row>
    <row r="654" spans="2:3" x14ac:dyDescent="0.25">
      <c r="B654" s="58"/>
      <c r="C654" s="58"/>
    </row>
    <row r="655" spans="2:3" x14ac:dyDescent="0.25">
      <c r="B655" s="58"/>
      <c r="C655" s="58"/>
    </row>
    <row r="656" spans="2:3" x14ac:dyDescent="0.25">
      <c r="B656" s="58"/>
      <c r="C656" s="58"/>
    </row>
    <row r="657" spans="2:3" x14ac:dyDescent="0.25">
      <c r="B657" s="58"/>
      <c r="C657" s="58"/>
    </row>
    <row r="658" spans="2:3" x14ac:dyDescent="0.25">
      <c r="B658" s="58"/>
      <c r="C658" s="58"/>
    </row>
    <row r="659" spans="2:3" x14ac:dyDescent="0.25">
      <c r="B659" s="58"/>
      <c r="C659" s="58"/>
    </row>
    <row r="660" spans="2:3" x14ac:dyDescent="0.25">
      <c r="B660" s="58"/>
      <c r="C660" s="58"/>
    </row>
    <row r="661" spans="2:3" x14ac:dyDescent="0.25">
      <c r="B661" s="58"/>
      <c r="C661" s="58"/>
    </row>
    <row r="662" spans="2:3" x14ac:dyDescent="0.25">
      <c r="B662" s="58"/>
      <c r="C662" s="58"/>
    </row>
    <row r="663" spans="2:3" x14ac:dyDescent="0.25">
      <c r="B663" s="58"/>
      <c r="C663" s="58"/>
    </row>
    <row r="664" spans="2:3" x14ac:dyDescent="0.25">
      <c r="B664" s="58"/>
      <c r="C664" s="58"/>
    </row>
    <row r="665" spans="2:3" x14ac:dyDescent="0.25">
      <c r="B665" s="58"/>
      <c r="C665" s="58"/>
    </row>
    <row r="666" spans="2:3" x14ac:dyDescent="0.25">
      <c r="B666" s="58"/>
      <c r="C666" s="58"/>
    </row>
    <row r="667" spans="2:3" x14ac:dyDescent="0.25">
      <c r="B667" s="58"/>
      <c r="C667" s="58"/>
    </row>
    <row r="668" spans="2:3" x14ac:dyDescent="0.25">
      <c r="B668" s="58"/>
      <c r="C668" s="58"/>
    </row>
    <row r="669" spans="2:3" x14ac:dyDescent="0.25">
      <c r="B669" s="58"/>
      <c r="C669" s="58"/>
    </row>
    <row r="670" spans="2:3" x14ac:dyDescent="0.25">
      <c r="B670" s="58"/>
      <c r="C670" s="58"/>
    </row>
    <row r="671" spans="2:3" x14ac:dyDescent="0.25">
      <c r="B671" s="58"/>
      <c r="C671" s="58"/>
    </row>
    <row r="672" spans="2:3" x14ac:dyDescent="0.25">
      <c r="B672" s="58"/>
      <c r="C672" s="58"/>
    </row>
    <row r="673" spans="2:3" x14ac:dyDescent="0.25">
      <c r="B673" s="58"/>
      <c r="C673" s="58"/>
    </row>
    <row r="674" spans="2:3" x14ac:dyDescent="0.25">
      <c r="B674" s="58"/>
      <c r="C674" s="58"/>
    </row>
    <row r="675" spans="2:3" x14ac:dyDescent="0.25">
      <c r="B675" s="58"/>
      <c r="C675" s="58"/>
    </row>
    <row r="676" spans="2:3" x14ac:dyDescent="0.25">
      <c r="B676" s="58"/>
      <c r="C676" s="58"/>
    </row>
    <row r="677" spans="2:3" x14ac:dyDescent="0.25">
      <c r="B677" s="58"/>
      <c r="C677" s="58"/>
    </row>
    <row r="678" spans="2:3" x14ac:dyDescent="0.25">
      <c r="B678" s="58"/>
      <c r="C678" s="58"/>
    </row>
    <row r="679" spans="2:3" x14ac:dyDescent="0.25">
      <c r="B679" s="58"/>
      <c r="C679" s="58"/>
    </row>
    <row r="680" spans="2:3" x14ac:dyDescent="0.25">
      <c r="B680" s="58"/>
      <c r="C680" s="58"/>
    </row>
    <row r="681" spans="2:3" x14ac:dyDescent="0.25">
      <c r="B681" s="58"/>
      <c r="C681" s="58"/>
    </row>
    <row r="682" spans="2:3" x14ac:dyDescent="0.25">
      <c r="B682" s="58"/>
      <c r="C682" s="58"/>
    </row>
    <row r="683" spans="2:3" x14ac:dyDescent="0.25">
      <c r="B683" s="58"/>
      <c r="C683" s="58"/>
    </row>
    <row r="684" spans="2:3" x14ac:dyDescent="0.25">
      <c r="B684" s="58"/>
      <c r="C684" s="58"/>
    </row>
    <row r="685" spans="2:3" x14ac:dyDescent="0.25">
      <c r="B685" s="58"/>
      <c r="C685" s="58"/>
    </row>
    <row r="686" spans="2:3" x14ac:dyDescent="0.25">
      <c r="B686" s="58"/>
      <c r="C686" s="58"/>
    </row>
    <row r="687" spans="2:3" x14ac:dyDescent="0.25">
      <c r="B687" s="58"/>
      <c r="C687" s="58"/>
    </row>
    <row r="688" spans="2:3" x14ac:dyDescent="0.25">
      <c r="B688" s="58"/>
      <c r="C688" s="58"/>
    </row>
    <row r="689" spans="2:3" x14ac:dyDescent="0.25">
      <c r="B689" s="58"/>
      <c r="C689" s="58"/>
    </row>
    <row r="690" spans="2:3" x14ac:dyDescent="0.25">
      <c r="B690" s="58"/>
      <c r="C690" s="58"/>
    </row>
    <row r="691" spans="2:3" x14ac:dyDescent="0.25">
      <c r="B691" s="58"/>
      <c r="C691" s="58"/>
    </row>
    <row r="692" spans="2:3" x14ac:dyDescent="0.25">
      <c r="B692" s="58"/>
      <c r="C692" s="58"/>
    </row>
    <row r="693" spans="2:3" x14ac:dyDescent="0.25">
      <c r="B693" s="58"/>
      <c r="C693" s="58"/>
    </row>
    <row r="694" spans="2:3" x14ac:dyDescent="0.25">
      <c r="B694" s="58"/>
      <c r="C694" s="58"/>
    </row>
    <row r="695" spans="2:3" x14ac:dyDescent="0.25">
      <c r="B695" s="58"/>
      <c r="C695" s="58"/>
    </row>
    <row r="696" spans="2:3" x14ac:dyDescent="0.25">
      <c r="B696" s="58"/>
      <c r="C696" s="58"/>
    </row>
    <row r="697" spans="2:3" x14ac:dyDescent="0.25">
      <c r="B697" s="58"/>
      <c r="C697" s="58"/>
    </row>
    <row r="698" spans="2:3" x14ac:dyDescent="0.25">
      <c r="B698" s="58"/>
      <c r="C698" s="58"/>
    </row>
    <row r="699" spans="2:3" x14ac:dyDescent="0.25">
      <c r="B699" s="58"/>
      <c r="C699" s="58"/>
    </row>
    <row r="700" spans="2:3" x14ac:dyDescent="0.25">
      <c r="B700" s="58"/>
      <c r="C700" s="58"/>
    </row>
    <row r="701" spans="2:3" x14ac:dyDescent="0.25">
      <c r="B701" s="58"/>
      <c r="C701" s="58"/>
    </row>
    <row r="702" spans="2:3" x14ac:dyDescent="0.25">
      <c r="B702" s="58"/>
      <c r="C702" s="58"/>
    </row>
    <row r="703" spans="2:3" x14ac:dyDescent="0.25">
      <c r="B703" s="58"/>
      <c r="C703" s="58"/>
    </row>
    <row r="704" spans="2:3" x14ac:dyDescent="0.25">
      <c r="B704" s="58"/>
      <c r="C704" s="58"/>
    </row>
    <row r="705" spans="2:3" x14ac:dyDescent="0.25">
      <c r="B705" s="58"/>
      <c r="C705" s="58"/>
    </row>
    <row r="706" spans="2:3" x14ac:dyDescent="0.25">
      <c r="B706" s="58"/>
      <c r="C706" s="58"/>
    </row>
    <row r="707" spans="2:3" x14ac:dyDescent="0.25">
      <c r="B707" s="58"/>
      <c r="C707" s="58"/>
    </row>
    <row r="708" spans="2:3" x14ac:dyDescent="0.25">
      <c r="B708" s="58"/>
      <c r="C708" s="58"/>
    </row>
    <row r="709" spans="2:3" x14ac:dyDescent="0.25">
      <c r="B709" s="58"/>
      <c r="C709" s="58"/>
    </row>
    <row r="710" spans="2:3" x14ac:dyDescent="0.25">
      <c r="B710" s="58"/>
      <c r="C710" s="58"/>
    </row>
    <row r="711" spans="2:3" x14ac:dyDescent="0.25">
      <c r="B711" s="58"/>
      <c r="C711" s="58"/>
    </row>
    <row r="712" spans="2:3" x14ac:dyDescent="0.25">
      <c r="B712" s="58"/>
      <c r="C712" s="58"/>
    </row>
    <row r="713" spans="2:3" x14ac:dyDescent="0.25">
      <c r="B713" s="58"/>
      <c r="C713" s="58"/>
    </row>
    <row r="714" spans="2:3" x14ac:dyDescent="0.25">
      <c r="B714" s="58"/>
      <c r="C714" s="58"/>
    </row>
    <row r="715" spans="2:3" x14ac:dyDescent="0.25">
      <c r="B715" s="58"/>
      <c r="C715" s="58"/>
    </row>
    <row r="716" spans="2:3" x14ac:dyDescent="0.25">
      <c r="B716" s="58"/>
      <c r="C716" s="58"/>
    </row>
    <row r="717" spans="2:3" x14ac:dyDescent="0.25">
      <c r="B717" s="58"/>
      <c r="C717" s="58"/>
    </row>
    <row r="718" spans="2:3" x14ac:dyDescent="0.25">
      <c r="B718" s="58"/>
      <c r="C718" s="58"/>
    </row>
    <row r="719" spans="2:3" x14ac:dyDescent="0.25">
      <c r="B719" s="58"/>
      <c r="C719" s="58"/>
    </row>
    <row r="720" spans="2:3" x14ac:dyDescent="0.25">
      <c r="B720" s="58"/>
      <c r="C720" s="58"/>
    </row>
    <row r="721" spans="2:3" x14ac:dyDescent="0.25">
      <c r="B721" s="58"/>
      <c r="C721" s="58"/>
    </row>
    <row r="722" spans="2:3" x14ac:dyDescent="0.25">
      <c r="B722" s="58"/>
      <c r="C722" s="58"/>
    </row>
    <row r="723" spans="2:3" x14ac:dyDescent="0.25">
      <c r="B723" s="58"/>
      <c r="C723" s="58"/>
    </row>
    <row r="724" spans="2:3" x14ac:dyDescent="0.25">
      <c r="B724" s="58"/>
      <c r="C724" s="58"/>
    </row>
    <row r="725" spans="2:3" x14ac:dyDescent="0.25">
      <c r="B725" s="58"/>
      <c r="C725" s="58"/>
    </row>
    <row r="726" spans="2:3" x14ac:dyDescent="0.25">
      <c r="B726" s="58"/>
      <c r="C726" s="58"/>
    </row>
    <row r="727" spans="2:3" x14ac:dyDescent="0.25">
      <c r="B727" s="58"/>
      <c r="C727" s="58"/>
    </row>
    <row r="728" spans="2:3" x14ac:dyDescent="0.25">
      <c r="B728" s="58"/>
      <c r="C728" s="58"/>
    </row>
    <row r="729" spans="2:3" x14ac:dyDescent="0.25">
      <c r="B729" s="58"/>
      <c r="C729" s="58"/>
    </row>
    <row r="730" spans="2:3" x14ac:dyDescent="0.25">
      <c r="B730" s="58"/>
      <c r="C730" s="58"/>
    </row>
    <row r="731" spans="2:3" x14ac:dyDescent="0.25">
      <c r="B731" s="58"/>
      <c r="C731" s="58"/>
    </row>
    <row r="732" spans="2:3" x14ac:dyDescent="0.25">
      <c r="B732" s="58"/>
      <c r="C732" s="58"/>
    </row>
    <row r="733" spans="2:3" x14ac:dyDescent="0.25">
      <c r="B733" s="58"/>
      <c r="C733" s="58"/>
    </row>
    <row r="734" spans="2:3" x14ac:dyDescent="0.25">
      <c r="B734" s="58"/>
      <c r="C734" s="58"/>
    </row>
    <row r="735" spans="2:3" x14ac:dyDescent="0.25">
      <c r="B735" s="58"/>
      <c r="C735" s="58"/>
    </row>
    <row r="736" spans="2:3" x14ac:dyDescent="0.25">
      <c r="B736" s="58"/>
      <c r="C736" s="58"/>
    </row>
    <row r="737" spans="2:3" x14ac:dyDescent="0.25">
      <c r="B737" s="58"/>
      <c r="C737" s="58"/>
    </row>
    <row r="738" spans="2:3" x14ac:dyDescent="0.25">
      <c r="B738" s="58"/>
      <c r="C738" s="58"/>
    </row>
    <row r="739" spans="2:3" x14ac:dyDescent="0.25">
      <c r="B739" s="58"/>
      <c r="C739" s="58"/>
    </row>
    <row r="740" spans="2:3" x14ac:dyDescent="0.25">
      <c r="B740" s="58"/>
      <c r="C740" s="58"/>
    </row>
    <row r="741" spans="2:3" x14ac:dyDescent="0.25">
      <c r="B741" s="58"/>
      <c r="C741" s="58"/>
    </row>
    <row r="742" spans="2:3" x14ac:dyDescent="0.25">
      <c r="B742" s="58"/>
      <c r="C742" s="58"/>
    </row>
    <row r="743" spans="2:3" x14ac:dyDescent="0.25">
      <c r="B743" s="58"/>
      <c r="C743" s="58"/>
    </row>
    <row r="744" spans="2:3" x14ac:dyDescent="0.25">
      <c r="B744" s="58"/>
      <c r="C744" s="58"/>
    </row>
    <row r="745" spans="2:3" x14ac:dyDescent="0.25">
      <c r="B745" s="58"/>
      <c r="C745" s="58"/>
    </row>
    <row r="746" spans="2:3" x14ac:dyDescent="0.25">
      <c r="B746" s="58"/>
      <c r="C746" s="58"/>
    </row>
    <row r="747" spans="2:3" x14ac:dyDescent="0.25">
      <c r="B747" s="58"/>
      <c r="C747" s="58"/>
    </row>
    <row r="748" spans="2:3" x14ac:dyDescent="0.25">
      <c r="B748" s="58"/>
      <c r="C748" s="58"/>
    </row>
    <row r="749" spans="2:3" x14ac:dyDescent="0.25">
      <c r="B749" s="58"/>
      <c r="C749" s="58"/>
    </row>
    <row r="750" spans="2:3" x14ac:dyDescent="0.25">
      <c r="B750" s="58"/>
      <c r="C750" s="58"/>
    </row>
    <row r="751" spans="2:3" x14ac:dyDescent="0.25">
      <c r="B751" s="58"/>
      <c r="C751" s="58"/>
    </row>
    <row r="752" spans="2:3" x14ac:dyDescent="0.25">
      <c r="B752" s="58"/>
      <c r="C752" s="58"/>
    </row>
    <row r="753" spans="2:3" x14ac:dyDescent="0.25">
      <c r="B753" s="58"/>
      <c r="C753" s="58"/>
    </row>
    <row r="754" spans="2:3" x14ac:dyDescent="0.25">
      <c r="B754" s="58"/>
      <c r="C754" s="58"/>
    </row>
    <row r="755" spans="2:3" x14ac:dyDescent="0.25">
      <c r="B755" s="58"/>
      <c r="C755" s="58"/>
    </row>
    <row r="756" spans="2:3" x14ac:dyDescent="0.25">
      <c r="B756" s="58"/>
      <c r="C756" s="58"/>
    </row>
    <row r="757" spans="2:3" x14ac:dyDescent="0.25">
      <c r="B757" s="58"/>
      <c r="C757" s="58"/>
    </row>
    <row r="758" spans="2:3" x14ac:dyDescent="0.25">
      <c r="B758" s="58"/>
      <c r="C758" s="58"/>
    </row>
    <row r="759" spans="2:3" x14ac:dyDescent="0.25">
      <c r="B759" s="58"/>
      <c r="C759" s="58"/>
    </row>
    <row r="760" spans="2:3" x14ac:dyDescent="0.25">
      <c r="B760" s="58"/>
      <c r="C760" s="58"/>
    </row>
    <row r="761" spans="2:3" x14ac:dyDescent="0.25">
      <c r="B761" s="58"/>
      <c r="C761" s="58"/>
    </row>
    <row r="762" spans="2:3" x14ac:dyDescent="0.25">
      <c r="B762" s="58"/>
      <c r="C762" s="58"/>
    </row>
    <row r="763" spans="2:3" x14ac:dyDescent="0.25">
      <c r="B763" s="58"/>
      <c r="C763" s="58"/>
    </row>
    <row r="764" spans="2:3" x14ac:dyDescent="0.25">
      <c r="B764" s="58"/>
      <c r="C764" s="58"/>
    </row>
    <row r="765" spans="2:3" x14ac:dyDescent="0.25">
      <c r="B765" s="58"/>
      <c r="C765" s="58"/>
    </row>
    <row r="766" spans="2:3" x14ac:dyDescent="0.25">
      <c r="B766" s="58"/>
      <c r="C766" s="58"/>
    </row>
    <row r="767" spans="2:3" x14ac:dyDescent="0.25">
      <c r="B767" s="58"/>
      <c r="C767" s="58"/>
    </row>
    <row r="768" spans="2:3" x14ac:dyDescent="0.25">
      <c r="B768" s="58"/>
      <c r="C768" s="58"/>
    </row>
    <row r="769" spans="2:3" x14ac:dyDescent="0.25">
      <c r="B769" s="58"/>
      <c r="C769" s="58"/>
    </row>
    <row r="770" spans="2:3" x14ac:dyDescent="0.25">
      <c r="B770" s="58"/>
      <c r="C770" s="58"/>
    </row>
    <row r="771" spans="2:3" x14ac:dyDescent="0.25">
      <c r="B771" s="58"/>
      <c r="C771" s="58"/>
    </row>
    <row r="772" spans="2:3" x14ac:dyDescent="0.25">
      <c r="B772" s="58"/>
      <c r="C772" s="58"/>
    </row>
    <row r="773" spans="2:3" x14ac:dyDescent="0.25">
      <c r="B773" s="58"/>
      <c r="C773" s="58"/>
    </row>
    <row r="774" spans="2:3" x14ac:dyDescent="0.25">
      <c r="B774" s="58"/>
      <c r="C774" s="58"/>
    </row>
    <row r="775" spans="2:3" x14ac:dyDescent="0.25">
      <c r="B775" s="58"/>
      <c r="C775" s="58"/>
    </row>
    <row r="776" spans="2:3" x14ac:dyDescent="0.25">
      <c r="B776" s="58"/>
      <c r="C776" s="58"/>
    </row>
    <row r="777" spans="2:3" x14ac:dyDescent="0.25">
      <c r="B777" s="58"/>
      <c r="C777" s="58"/>
    </row>
    <row r="778" spans="2:3" x14ac:dyDescent="0.25">
      <c r="B778" s="58"/>
      <c r="C778" s="58"/>
    </row>
    <row r="779" spans="2:3" x14ac:dyDescent="0.25">
      <c r="B779" s="58"/>
      <c r="C779" s="58"/>
    </row>
    <row r="780" spans="2:3" x14ac:dyDescent="0.25">
      <c r="B780" s="58"/>
      <c r="C780" s="58"/>
    </row>
    <row r="781" spans="2:3" x14ac:dyDescent="0.25">
      <c r="B781" s="58"/>
      <c r="C781" s="58"/>
    </row>
    <row r="782" spans="2:3" x14ac:dyDescent="0.25">
      <c r="B782" s="58"/>
      <c r="C782" s="58"/>
    </row>
    <row r="783" spans="2:3" x14ac:dyDescent="0.25">
      <c r="B783" s="58"/>
      <c r="C783" s="58"/>
    </row>
    <row r="784" spans="2:3" x14ac:dyDescent="0.25">
      <c r="B784" s="58"/>
      <c r="C784" s="58"/>
    </row>
    <row r="785" spans="2:3" x14ac:dyDescent="0.25">
      <c r="B785" s="58"/>
      <c r="C785" s="58"/>
    </row>
    <row r="786" spans="2:3" x14ac:dyDescent="0.25">
      <c r="B786" s="58"/>
      <c r="C786" s="58"/>
    </row>
    <row r="787" spans="2:3" x14ac:dyDescent="0.25">
      <c r="B787" s="58"/>
      <c r="C787" s="58"/>
    </row>
    <row r="788" spans="2:3" x14ac:dyDescent="0.25">
      <c r="B788" s="58"/>
      <c r="C788" s="58"/>
    </row>
    <row r="789" spans="2:3" x14ac:dyDescent="0.25">
      <c r="B789" s="58"/>
      <c r="C789" s="58"/>
    </row>
    <row r="790" spans="2:3" x14ac:dyDescent="0.25">
      <c r="B790" s="58"/>
      <c r="C790" s="58"/>
    </row>
    <row r="791" spans="2:3" x14ac:dyDescent="0.25">
      <c r="B791" s="58"/>
      <c r="C791" s="58"/>
    </row>
    <row r="792" spans="2:3" x14ac:dyDescent="0.25">
      <c r="B792" s="58"/>
      <c r="C792" s="58"/>
    </row>
    <row r="793" spans="2:3" x14ac:dyDescent="0.25">
      <c r="B793" s="58"/>
      <c r="C793" s="58"/>
    </row>
    <row r="794" spans="2:3" x14ac:dyDescent="0.25">
      <c r="B794" s="58"/>
      <c r="C794" s="58"/>
    </row>
    <row r="795" spans="2:3" x14ac:dyDescent="0.25">
      <c r="B795" s="58"/>
      <c r="C795" s="58"/>
    </row>
    <row r="796" spans="2:3" x14ac:dyDescent="0.25">
      <c r="B796" s="58"/>
      <c r="C796" s="58"/>
    </row>
    <row r="797" spans="2:3" x14ac:dyDescent="0.25">
      <c r="B797" s="58"/>
      <c r="C797" s="58"/>
    </row>
    <row r="798" spans="2:3" x14ac:dyDescent="0.25">
      <c r="B798" s="58"/>
      <c r="C798" s="58"/>
    </row>
    <row r="799" spans="2:3" x14ac:dyDescent="0.25">
      <c r="B799" s="58"/>
      <c r="C799" s="58"/>
    </row>
    <row r="800" spans="2:3" x14ac:dyDescent="0.25">
      <c r="B800" s="58"/>
      <c r="C800" s="58"/>
    </row>
    <row r="801" spans="2:3" x14ac:dyDescent="0.25">
      <c r="B801" s="58"/>
      <c r="C801" s="58"/>
    </row>
    <row r="802" spans="2:3" x14ac:dyDescent="0.25">
      <c r="B802" s="58"/>
      <c r="C802" s="58"/>
    </row>
    <row r="803" spans="2:3" x14ac:dyDescent="0.25">
      <c r="B803" s="58"/>
      <c r="C803" s="58"/>
    </row>
    <row r="804" spans="2:3" x14ac:dyDescent="0.25">
      <c r="B804" s="58"/>
      <c r="C804" s="58"/>
    </row>
    <row r="805" spans="2:3" x14ac:dyDescent="0.25">
      <c r="B805" s="58"/>
      <c r="C805" s="58"/>
    </row>
    <row r="806" spans="2:3" x14ac:dyDescent="0.25">
      <c r="B806" s="58"/>
      <c r="C806" s="58"/>
    </row>
    <row r="807" spans="2:3" x14ac:dyDescent="0.25">
      <c r="B807" s="58"/>
      <c r="C807" s="58"/>
    </row>
    <row r="808" spans="2:3" x14ac:dyDescent="0.25">
      <c r="B808" s="58"/>
      <c r="C808" s="58"/>
    </row>
    <row r="809" spans="2:3" x14ac:dyDescent="0.25">
      <c r="B809" s="58"/>
      <c r="C809" s="58"/>
    </row>
    <row r="810" spans="2:3" x14ac:dyDescent="0.25">
      <c r="B810" s="58"/>
      <c r="C810" s="58"/>
    </row>
    <row r="811" spans="2:3" x14ac:dyDescent="0.25">
      <c r="B811" s="58"/>
      <c r="C811" s="58"/>
    </row>
    <row r="812" spans="2:3" x14ac:dyDescent="0.25">
      <c r="B812" s="58"/>
      <c r="C812" s="58"/>
    </row>
    <row r="813" spans="2:3" x14ac:dyDescent="0.25">
      <c r="B813" s="58"/>
      <c r="C813" s="58"/>
    </row>
    <row r="814" spans="2:3" x14ac:dyDescent="0.25">
      <c r="B814" s="58"/>
      <c r="C814" s="58"/>
    </row>
    <row r="815" spans="2:3" x14ac:dyDescent="0.25">
      <c r="B815" s="58"/>
      <c r="C815" s="58"/>
    </row>
    <row r="816" spans="2:3" x14ac:dyDescent="0.25">
      <c r="B816" s="58"/>
      <c r="C816" s="58"/>
    </row>
    <row r="817" spans="2:3" x14ac:dyDescent="0.25">
      <c r="B817" s="58"/>
      <c r="C817" s="58"/>
    </row>
    <row r="818" spans="2:3" x14ac:dyDescent="0.25">
      <c r="B818" s="58"/>
      <c r="C818" s="58"/>
    </row>
    <row r="819" spans="2:3" x14ac:dyDescent="0.25">
      <c r="B819" s="58"/>
      <c r="C819" s="58"/>
    </row>
    <row r="820" spans="2:3" x14ac:dyDescent="0.25">
      <c r="B820" s="58"/>
      <c r="C820" s="58"/>
    </row>
    <row r="821" spans="2:3" x14ac:dyDescent="0.25">
      <c r="B821" s="58"/>
      <c r="C821" s="58"/>
    </row>
    <row r="822" spans="2:3" x14ac:dyDescent="0.25">
      <c r="B822" s="58"/>
      <c r="C822" s="58"/>
    </row>
    <row r="823" spans="2:3" x14ac:dyDescent="0.25">
      <c r="B823" s="58"/>
      <c r="C823" s="58"/>
    </row>
    <row r="824" spans="2:3" x14ac:dyDescent="0.25">
      <c r="B824" s="58"/>
      <c r="C824" s="58"/>
    </row>
    <row r="825" spans="2:3" x14ac:dyDescent="0.25">
      <c r="B825" s="58"/>
      <c r="C825" s="58"/>
    </row>
    <row r="826" spans="2:3" x14ac:dyDescent="0.25">
      <c r="B826" s="58"/>
      <c r="C826" s="58"/>
    </row>
    <row r="827" spans="2:3" x14ac:dyDescent="0.25">
      <c r="B827" s="58"/>
      <c r="C827" s="58"/>
    </row>
    <row r="828" spans="2:3" x14ac:dyDescent="0.25">
      <c r="B828" s="58"/>
      <c r="C828" s="58"/>
    </row>
    <row r="829" spans="2:3" x14ac:dyDescent="0.25">
      <c r="B829" s="58"/>
      <c r="C829" s="58"/>
    </row>
    <row r="830" spans="2:3" x14ac:dyDescent="0.25">
      <c r="B830" s="58"/>
      <c r="C830" s="58"/>
    </row>
    <row r="831" spans="2:3" x14ac:dyDescent="0.25">
      <c r="B831" s="58"/>
      <c r="C831" s="58"/>
    </row>
    <row r="832" spans="2:3" x14ac:dyDescent="0.25">
      <c r="B832" s="58"/>
      <c r="C832" s="58"/>
    </row>
    <row r="833" spans="2:3" x14ac:dyDescent="0.25">
      <c r="B833" s="58"/>
      <c r="C833" s="58"/>
    </row>
    <row r="834" spans="2:3" x14ac:dyDescent="0.25">
      <c r="B834" s="58"/>
      <c r="C834" s="58"/>
    </row>
    <row r="835" spans="2:3" x14ac:dyDescent="0.25">
      <c r="B835" s="58"/>
      <c r="C835" s="58"/>
    </row>
    <row r="836" spans="2:3" x14ac:dyDescent="0.25">
      <c r="B836" s="58"/>
      <c r="C836" s="58"/>
    </row>
    <row r="837" spans="2:3" x14ac:dyDescent="0.25">
      <c r="B837" s="58"/>
      <c r="C837" s="58"/>
    </row>
    <row r="838" spans="2:3" x14ac:dyDescent="0.25">
      <c r="B838" s="58"/>
      <c r="C838" s="58"/>
    </row>
    <row r="839" spans="2:3" x14ac:dyDescent="0.25">
      <c r="B839" s="58"/>
      <c r="C839" s="58"/>
    </row>
    <row r="840" spans="2:3" x14ac:dyDescent="0.25">
      <c r="B840" s="58"/>
      <c r="C840" s="58"/>
    </row>
    <row r="841" spans="2:3" x14ac:dyDescent="0.25">
      <c r="B841" s="58"/>
      <c r="C841" s="58"/>
    </row>
    <row r="842" spans="2:3" x14ac:dyDescent="0.25">
      <c r="B842" s="58"/>
      <c r="C842" s="58"/>
    </row>
    <row r="843" spans="2:3" x14ac:dyDescent="0.25">
      <c r="B843" s="58"/>
      <c r="C843" s="58"/>
    </row>
    <row r="844" spans="2:3" x14ac:dyDescent="0.25">
      <c r="B844" s="58"/>
      <c r="C844" s="58"/>
    </row>
    <row r="845" spans="2:3" x14ac:dyDescent="0.25">
      <c r="B845" s="58"/>
      <c r="C845" s="58"/>
    </row>
    <row r="846" spans="2:3" x14ac:dyDescent="0.25">
      <c r="B846" s="58"/>
      <c r="C846" s="58"/>
    </row>
    <row r="847" spans="2:3" x14ac:dyDescent="0.25">
      <c r="B847" s="58"/>
      <c r="C847" s="58"/>
    </row>
    <row r="848" spans="2:3" x14ac:dyDescent="0.25">
      <c r="B848" s="58"/>
      <c r="C848" s="58"/>
    </row>
    <row r="849" spans="2:3" x14ac:dyDescent="0.25">
      <c r="B849" s="58"/>
      <c r="C849" s="58"/>
    </row>
    <row r="850" spans="2:3" x14ac:dyDescent="0.25">
      <c r="B850" s="58"/>
      <c r="C850" s="58"/>
    </row>
    <row r="851" spans="2:3" x14ac:dyDescent="0.25">
      <c r="B851" s="58"/>
      <c r="C851" s="58"/>
    </row>
    <row r="852" spans="2:3" x14ac:dyDescent="0.25">
      <c r="B852" s="58"/>
      <c r="C852" s="58"/>
    </row>
    <row r="853" spans="2:3" x14ac:dyDescent="0.25">
      <c r="B853" s="58"/>
      <c r="C853" s="58"/>
    </row>
    <row r="854" spans="2:3" x14ac:dyDescent="0.25">
      <c r="B854" s="58"/>
      <c r="C854" s="58"/>
    </row>
    <row r="855" spans="2:3" x14ac:dyDescent="0.25">
      <c r="B855" s="58"/>
      <c r="C855" s="58"/>
    </row>
    <row r="856" spans="2:3" x14ac:dyDescent="0.25">
      <c r="B856" s="58"/>
      <c r="C856" s="58"/>
    </row>
    <row r="857" spans="2:3" x14ac:dyDescent="0.25">
      <c r="B857" s="58"/>
      <c r="C857" s="58"/>
    </row>
    <row r="858" spans="2:3" x14ac:dyDescent="0.25">
      <c r="B858" s="58"/>
      <c r="C858" s="58"/>
    </row>
    <row r="859" spans="2:3" x14ac:dyDescent="0.25">
      <c r="B859" s="58"/>
      <c r="C859" s="58"/>
    </row>
    <row r="860" spans="2:3" x14ac:dyDescent="0.25">
      <c r="B860" s="58"/>
      <c r="C860" s="58"/>
    </row>
    <row r="861" spans="2:3" x14ac:dyDescent="0.25">
      <c r="B861" s="58"/>
      <c r="C861" s="58"/>
    </row>
    <row r="862" spans="2:3" x14ac:dyDescent="0.25">
      <c r="B862" s="58"/>
      <c r="C862" s="58"/>
    </row>
    <row r="863" spans="2:3" x14ac:dyDescent="0.25">
      <c r="B863" s="58"/>
      <c r="C863" s="58"/>
    </row>
    <row r="864" spans="2:3" x14ac:dyDescent="0.25">
      <c r="B864" s="58"/>
      <c r="C864" s="58"/>
    </row>
    <row r="865" spans="2:3" x14ac:dyDescent="0.25">
      <c r="B865" s="58"/>
      <c r="C865" s="58"/>
    </row>
    <row r="866" spans="2:3" x14ac:dyDescent="0.25">
      <c r="B866" s="58"/>
      <c r="C866" s="58"/>
    </row>
    <row r="867" spans="2:3" x14ac:dyDescent="0.25">
      <c r="B867" s="58"/>
      <c r="C867" s="58"/>
    </row>
    <row r="868" spans="2:3" x14ac:dyDescent="0.25">
      <c r="B868" s="58"/>
      <c r="C868" s="58"/>
    </row>
    <row r="869" spans="2:3" x14ac:dyDescent="0.25">
      <c r="B869" s="58"/>
      <c r="C869" s="58"/>
    </row>
    <row r="870" spans="2:3" x14ac:dyDescent="0.25">
      <c r="B870" s="58"/>
      <c r="C870" s="58"/>
    </row>
    <row r="871" spans="2:3" x14ac:dyDescent="0.25">
      <c r="B871" s="58"/>
      <c r="C871" s="58"/>
    </row>
    <row r="872" spans="2:3" x14ac:dyDescent="0.25">
      <c r="B872" s="58"/>
      <c r="C872" s="58"/>
    </row>
    <row r="873" spans="2:3" x14ac:dyDescent="0.25">
      <c r="B873" s="58"/>
      <c r="C873" s="58"/>
    </row>
    <row r="874" spans="2:3" x14ac:dyDescent="0.25">
      <c r="B874" s="58"/>
      <c r="C874" s="58"/>
    </row>
    <row r="875" spans="2:3" x14ac:dyDescent="0.25">
      <c r="B875" s="58"/>
      <c r="C875" s="58"/>
    </row>
    <row r="876" spans="2:3" x14ac:dyDescent="0.25">
      <c r="B876" s="58"/>
      <c r="C876" s="58"/>
    </row>
    <row r="877" spans="2:3" x14ac:dyDescent="0.25">
      <c r="B877" s="58"/>
      <c r="C877" s="58"/>
    </row>
    <row r="878" spans="2:3" x14ac:dyDescent="0.25">
      <c r="B878" s="58"/>
      <c r="C878" s="58"/>
    </row>
    <row r="879" spans="2:3" x14ac:dyDescent="0.25">
      <c r="B879" s="58"/>
      <c r="C879" s="58"/>
    </row>
    <row r="880" spans="2:3" x14ac:dyDescent="0.25">
      <c r="B880" s="58"/>
      <c r="C880" s="58"/>
    </row>
    <row r="881" spans="2:3" x14ac:dyDescent="0.25">
      <c r="B881" s="58"/>
      <c r="C881" s="58"/>
    </row>
    <row r="882" spans="2:3" x14ac:dyDescent="0.25">
      <c r="B882" s="58"/>
      <c r="C882" s="58"/>
    </row>
    <row r="883" spans="2:3" x14ac:dyDescent="0.25">
      <c r="B883" s="58"/>
      <c r="C883" s="58"/>
    </row>
    <row r="884" spans="2:3" x14ac:dyDescent="0.25">
      <c r="B884" s="58"/>
      <c r="C884" s="58"/>
    </row>
    <row r="885" spans="2:3" x14ac:dyDescent="0.25">
      <c r="B885" s="58"/>
      <c r="C885" s="58"/>
    </row>
    <row r="886" spans="2:3" x14ac:dyDescent="0.25">
      <c r="B886" s="58"/>
      <c r="C886" s="58"/>
    </row>
    <row r="887" spans="2:3" x14ac:dyDescent="0.25">
      <c r="B887" s="58"/>
      <c r="C887" s="58"/>
    </row>
    <row r="888" spans="2:3" x14ac:dyDescent="0.25">
      <c r="B888" s="58"/>
      <c r="C888" s="58"/>
    </row>
    <row r="889" spans="2:3" x14ac:dyDescent="0.25">
      <c r="B889" s="58"/>
      <c r="C889" s="58"/>
    </row>
    <row r="890" spans="2:3" x14ac:dyDescent="0.25">
      <c r="B890" s="58"/>
      <c r="C890" s="58"/>
    </row>
    <row r="891" spans="2:3" x14ac:dyDescent="0.25">
      <c r="B891" s="58"/>
      <c r="C891" s="58"/>
    </row>
    <row r="892" spans="2:3" x14ac:dyDescent="0.25">
      <c r="B892" s="58"/>
      <c r="C892" s="58"/>
    </row>
    <row r="893" spans="2:3" x14ac:dyDescent="0.25">
      <c r="B893" s="58"/>
      <c r="C893" s="58"/>
    </row>
    <row r="894" spans="2:3" x14ac:dyDescent="0.25">
      <c r="B894" s="58"/>
      <c r="C894" s="58"/>
    </row>
    <row r="895" spans="2:3" x14ac:dyDescent="0.25">
      <c r="B895" s="58"/>
      <c r="C895" s="58"/>
    </row>
    <row r="896" spans="2:3" x14ac:dyDescent="0.25">
      <c r="B896" s="58"/>
      <c r="C896" s="58"/>
    </row>
    <row r="897" spans="2:3" x14ac:dyDescent="0.25">
      <c r="B897" s="58"/>
      <c r="C897" s="58"/>
    </row>
    <row r="898" spans="2:3" x14ac:dyDescent="0.25">
      <c r="B898" s="58"/>
      <c r="C898" s="58"/>
    </row>
    <row r="899" spans="2:3" x14ac:dyDescent="0.25">
      <c r="B899" s="58"/>
      <c r="C899" s="58"/>
    </row>
    <row r="900" spans="2:3" x14ac:dyDescent="0.25">
      <c r="B900" s="58"/>
      <c r="C900" s="58"/>
    </row>
    <row r="901" spans="2:3" x14ac:dyDescent="0.25">
      <c r="B901" s="58"/>
      <c r="C901" s="58"/>
    </row>
    <row r="902" spans="2:3" x14ac:dyDescent="0.25">
      <c r="B902" s="58"/>
      <c r="C902" s="58"/>
    </row>
    <row r="903" spans="2:3" x14ac:dyDescent="0.25">
      <c r="B903" s="58"/>
      <c r="C903" s="58"/>
    </row>
    <row r="904" spans="2:3" x14ac:dyDescent="0.25">
      <c r="B904" s="58"/>
      <c r="C904" s="58"/>
    </row>
    <row r="905" spans="2:3" x14ac:dyDescent="0.25">
      <c r="B905" s="58"/>
      <c r="C905" s="58"/>
    </row>
    <row r="906" spans="2:3" x14ac:dyDescent="0.25">
      <c r="B906" s="58"/>
      <c r="C906" s="58"/>
    </row>
    <row r="907" spans="2:3" x14ac:dyDescent="0.25">
      <c r="B907" s="58"/>
      <c r="C907" s="58"/>
    </row>
    <row r="908" spans="2:3" x14ac:dyDescent="0.25">
      <c r="B908" s="58"/>
      <c r="C908" s="58"/>
    </row>
    <row r="909" spans="2:3" x14ac:dyDescent="0.25">
      <c r="B909" s="58"/>
      <c r="C909" s="58"/>
    </row>
    <row r="910" spans="2:3" x14ac:dyDescent="0.25">
      <c r="B910" s="58"/>
      <c r="C910" s="58"/>
    </row>
    <row r="911" spans="2:3" x14ac:dyDescent="0.25">
      <c r="B911" s="58"/>
      <c r="C911" s="58"/>
    </row>
    <row r="912" spans="2:3" x14ac:dyDescent="0.25">
      <c r="B912" s="58"/>
      <c r="C912" s="58"/>
    </row>
    <row r="913" spans="2:3" x14ac:dyDescent="0.25">
      <c r="B913" s="58"/>
      <c r="C913" s="58"/>
    </row>
    <row r="914" spans="2:3" x14ac:dyDescent="0.25">
      <c r="B914" s="58"/>
      <c r="C914" s="58"/>
    </row>
    <row r="915" spans="2:3" x14ac:dyDescent="0.25">
      <c r="B915" s="58"/>
      <c r="C915" s="58"/>
    </row>
    <row r="916" spans="2:3" x14ac:dyDescent="0.25">
      <c r="B916" s="58"/>
      <c r="C916" s="58"/>
    </row>
    <row r="917" spans="2:3" x14ac:dyDescent="0.25">
      <c r="B917" s="58"/>
      <c r="C917" s="58"/>
    </row>
    <row r="918" spans="2:3" x14ac:dyDescent="0.25">
      <c r="B918" s="58"/>
      <c r="C918" s="58"/>
    </row>
    <row r="919" spans="2:3" x14ac:dyDescent="0.25">
      <c r="B919" s="58"/>
      <c r="C919" s="58"/>
    </row>
    <row r="920" spans="2:3" x14ac:dyDescent="0.25">
      <c r="B920" s="58"/>
      <c r="C920" s="58"/>
    </row>
    <row r="921" spans="2:3" x14ac:dyDescent="0.25">
      <c r="B921" s="58"/>
      <c r="C921" s="58"/>
    </row>
    <row r="922" spans="2:3" x14ac:dyDescent="0.25">
      <c r="B922" s="58"/>
      <c r="C922" s="58"/>
    </row>
    <row r="923" spans="2:3" x14ac:dyDescent="0.25">
      <c r="B923" s="58"/>
      <c r="C923" s="58"/>
    </row>
    <row r="924" spans="2:3" x14ac:dyDescent="0.25">
      <c r="B924" s="58"/>
      <c r="C924" s="58"/>
    </row>
    <row r="925" spans="2:3" x14ac:dyDescent="0.25">
      <c r="B925" s="58"/>
      <c r="C925" s="58"/>
    </row>
    <row r="926" spans="2:3" x14ac:dyDescent="0.25">
      <c r="B926" s="58"/>
      <c r="C926" s="58"/>
    </row>
    <row r="927" spans="2:3" x14ac:dyDescent="0.25">
      <c r="B927" s="58"/>
      <c r="C927" s="58"/>
    </row>
    <row r="928" spans="2:3" x14ac:dyDescent="0.25">
      <c r="B928" s="58"/>
      <c r="C928" s="58"/>
    </row>
    <row r="929" spans="2:3" x14ac:dyDescent="0.25">
      <c r="B929" s="58"/>
      <c r="C929" s="58"/>
    </row>
    <row r="930" spans="2:3" x14ac:dyDescent="0.25">
      <c r="B930" s="58"/>
      <c r="C930" s="58"/>
    </row>
    <row r="931" spans="2:3" x14ac:dyDescent="0.25">
      <c r="B931" s="58"/>
      <c r="C931" s="58"/>
    </row>
    <row r="932" spans="2:3" x14ac:dyDescent="0.25">
      <c r="B932" s="58"/>
      <c r="C932" s="58"/>
    </row>
    <row r="933" spans="2:3" x14ac:dyDescent="0.25">
      <c r="B933" s="58"/>
      <c r="C933" s="58"/>
    </row>
    <row r="934" spans="2:3" x14ac:dyDescent="0.25">
      <c r="B934" s="58"/>
      <c r="C934" s="58"/>
    </row>
    <row r="935" spans="2:3" x14ac:dyDescent="0.25">
      <c r="B935" s="58"/>
      <c r="C935" s="58"/>
    </row>
    <row r="936" spans="2:3" x14ac:dyDescent="0.25">
      <c r="B936" s="58"/>
      <c r="C936" s="58"/>
    </row>
    <row r="937" spans="2:3" x14ac:dyDescent="0.25">
      <c r="B937" s="58"/>
      <c r="C937" s="58"/>
    </row>
    <row r="938" spans="2:3" x14ac:dyDescent="0.25">
      <c r="B938" s="58"/>
      <c r="C938" s="58"/>
    </row>
    <row r="939" spans="2:3" x14ac:dyDescent="0.25">
      <c r="B939" s="58"/>
      <c r="C939" s="58"/>
    </row>
    <row r="940" spans="2:3" x14ac:dyDescent="0.25">
      <c r="B940" s="58"/>
      <c r="C940" s="58"/>
    </row>
    <row r="941" spans="2:3" x14ac:dyDescent="0.25">
      <c r="B941" s="58"/>
      <c r="C941" s="58"/>
    </row>
    <row r="942" spans="2:3" x14ac:dyDescent="0.25">
      <c r="B942" s="58"/>
      <c r="C942" s="58"/>
    </row>
    <row r="943" spans="2:3" x14ac:dyDescent="0.25">
      <c r="B943" s="58"/>
      <c r="C943" s="58"/>
    </row>
    <row r="944" spans="2:3" x14ac:dyDescent="0.25">
      <c r="B944" s="58"/>
      <c r="C944" s="58"/>
    </row>
    <row r="945" spans="2:3" x14ac:dyDescent="0.25">
      <c r="B945" s="58"/>
      <c r="C945" s="58"/>
    </row>
    <row r="946" spans="2:3" x14ac:dyDescent="0.25">
      <c r="B946" s="58"/>
      <c r="C946" s="58"/>
    </row>
    <row r="947" spans="2:3" x14ac:dyDescent="0.25">
      <c r="B947" s="58"/>
      <c r="C947" s="58"/>
    </row>
    <row r="948" spans="2:3" x14ac:dyDescent="0.25">
      <c r="B948" s="58"/>
      <c r="C948" s="58"/>
    </row>
    <row r="949" spans="2:3" x14ac:dyDescent="0.25">
      <c r="B949" s="58"/>
      <c r="C949" s="58"/>
    </row>
    <row r="950" spans="2:3" x14ac:dyDescent="0.25">
      <c r="B950" s="58"/>
      <c r="C950" s="58"/>
    </row>
    <row r="951" spans="2:3" x14ac:dyDescent="0.25">
      <c r="B951" s="58"/>
      <c r="C951" s="58"/>
    </row>
    <row r="952" spans="2:3" x14ac:dyDescent="0.25">
      <c r="B952" s="58"/>
      <c r="C952" s="58"/>
    </row>
    <row r="953" spans="2:3" x14ac:dyDescent="0.25">
      <c r="B953" s="58"/>
      <c r="C953" s="58"/>
    </row>
    <row r="954" spans="2:3" x14ac:dyDescent="0.25">
      <c r="B954" s="58"/>
      <c r="C954" s="58"/>
    </row>
    <row r="955" spans="2:3" x14ac:dyDescent="0.25">
      <c r="B955" s="58"/>
      <c r="C955" s="58"/>
    </row>
    <row r="956" spans="2:3" x14ac:dyDescent="0.25">
      <c r="B956" s="58"/>
      <c r="C956" s="58"/>
    </row>
    <row r="957" spans="2:3" x14ac:dyDescent="0.25">
      <c r="B957" s="58"/>
      <c r="C957" s="58"/>
    </row>
    <row r="958" spans="2:3" x14ac:dyDescent="0.25">
      <c r="B958" s="58"/>
      <c r="C958" s="58"/>
    </row>
    <row r="959" spans="2:3" x14ac:dyDescent="0.25">
      <c r="B959" s="58"/>
      <c r="C959" s="58"/>
    </row>
    <row r="960" spans="2:3" x14ac:dyDescent="0.25">
      <c r="B960" s="58"/>
      <c r="C960" s="58"/>
    </row>
    <row r="961" spans="2:3" x14ac:dyDescent="0.25">
      <c r="B961" s="58"/>
      <c r="C961" s="58"/>
    </row>
    <row r="962" spans="2:3" x14ac:dyDescent="0.25">
      <c r="B962" s="58"/>
      <c r="C962" s="58"/>
    </row>
    <row r="963" spans="2:3" x14ac:dyDescent="0.25">
      <c r="B963" s="58"/>
      <c r="C963" s="58"/>
    </row>
    <row r="964" spans="2:3" x14ac:dyDescent="0.25">
      <c r="B964" s="58"/>
      <c r="C964" s="58"/>
    </row>
    <row r="965" spans="2:3" x14ac:dyDescent="0.25">
      <c r="B965" s="58"/>
      <c r="C965" s="58"/>
    </row>
    <row r="966" spans="2:3" x14ac:dyDescent="0.25">
      <c r="B966" s="58"/>
      <c r="C966" s="58"/>
    </row>
    <row r="967" spans="2:3" x14ac:dyDescent="0.25">
      <c r="B967" s="58"/>
      <c r="C967" s="58"/>
    </row>
    <row r="968" spans="2:3" x14ac:dyDescent="0.25">
      <c r="B968" s="58"/>
      <c r="C968" s="58"/>
    </row>
    <row r="969" spans="2:3" x14ac:dyDescent="0.25">
      <c r="B969" s="58"/>
      <c r="C969" s="58"/>
    </row>
    <row r="970" spans="2:3" x14ac:dyDescent="0.25">
      <c r="B970" s="58"/>
      <c r="C970" s="58"/>
    </row>
    <row r="971" spans="2:3" x14ac:dyDescent="0.25">
      <c r="B971" s="58"/>
      <c r="C971" s="58"/>
    </row>
    <row r="972" spans="2:3" x14ac:dyDescent="0.25">
      <c r="B972" s="58"/>
      <c r="C972" s="58"/>
    </row>
    <row r="973" spans="2:3" x14ac:dyDescent="0.25">
      <c r="B973" s="58"/>
      <c r="C973" s="58"/>
    </row>
    <row r="974" spans="2:3" x14ac:dyDescent="0.25">
      <c r="B974" s="58"/>
      <c r="C974" s="58"/>
    </row>
    <row r="975" spans="2:3" x14ac:dyDescent="0.25">
      <c r="B975" s="58"/>
      <c r="C975" s="58"/>
    </row>
    <row r="976" spans="2:3" x14ac:dyDescent="0.25">
      <c r="B976" s="58"/>
      <c r="C976" s="58"/>
    </row>
    <row r="977" spans="2:3" x14ac:dyDescent="0.25">
      <c r="B977" s="58"/>
      <c r="C977" s="58"/>
    </row>
    <row r="978" spans="2:3" x14ac:dyDescent="0.25">
      <c r="B978" s="58"/>
      <c r="C978" s="58"/>
    </row>
    <row r="979" spans="2:3" x14ac:dyDescent="0.25">
      <c r="B979" s="58"/>
      <c r="C979" s="58"/>
    </row>
    <row r="980" spans="2:3" x14ac:dyDescent="0.25">
      <c r="B980" s="58"/>
      <c r="C980" s="58"/>
    </row>
    <row r="981" spans="2:3" x14ac:dyDescent="0.25">
      <c r="B981" s="58"/>
      <c r="C981" s="58"/>
    </row>
    <row r="982" spans="2:3" x14ac:dyDescent="0.25">
      <c r="B982" s="58"/>
      <c r="C982" s="58"/>
    </row>
    <row r="983" spans="2:3" x14ac:dyDescent="0.25">
      <c r="B983" s="58"/>
      <c r="C983" s="58"/>
    </row>
    <row r="984" spans="2:3" x14ac:dyDescent="0.25">
      <c r="B984" s="58"/>
      <c r="C984" s="58"/>
    </row>
    <row r="985" spans="2:3" x14ac:dyDescent="0.25">
      <c r="B985" s="58"/>
      <c r="C985" s="58"/>
    </row>
    <row r="986" spans="2:3" x14ac:dyDescent="0.25">
      <c r="B986" s="58"/>
      <c r="C986" s="58"/>
    </row>
    <row r="987" spans="2:3" x14ac:dyDescent="0.25">
      <c r="B987" s="58"/>
      <c r="C987" s="58"/>
    </row>
    <row r="988" spans="2:3" x14ac:dyDescent="0.25">
      <c r="B988" s="58"/>
      <c r="C988" s="58"/>
    </row>
    <row r="989" spans="2:3" x14ac:dyDescent="0.25">
      <c r="B989" s="58"/>
      <c r="C989" s="58"/>
    </row>
    <row r="990" spans="2:3" x14ac:dyDescent="0.25">
      <c r="B990" s="58"/>
      <c r="C990" s="58"/>
    </row>
    <row r="991" spans="2:3" x14ac:dyDescent="0.25">
      <c r="B991" s="58"/>
      <c r="C991" s="58"/>
    </row>
    <row r="992" spans="2:3" x14ac:dyDescent="0.25">
      <c r="B992" s="58"/>
      <c r="C992" s="58"/>
    </row>
    <row r="993" spans="2:3" x14ac:dyDescent="0.25">
      <c r="B993" s="58"/>
      <c r="C993" s="58"/>
    </row>
    <row r="994" spans="2:3" x14ac:dyDescent="0.25">
      <c r="B994" s="58"/>
      <c r="C994" s="58"/>
    </row>
    <row r="995" spans="2:3" x14ac:dyDescent="0.25">
      <c r="B995" s="58"/>
      <c r="C995" s="58"/>
    </row>
    <row r="996" spans="2:3" x14ac:dyDescent="0.25">
      <c r="B996" s="58"/>
      <c r="C996" s="58"/>
    </row>
    <row r="997" spans="2:3" x14ac:dyDescent="0.25">
      <c r="B997" s="58"/>
      <c r="C997" s="58"/>
    </row>
    <row r="998" spans="2:3" x14ac:dyDescent="0.25">
      <c r="B998" s="58"/>
      <c r="C998" s="58"/>
    </row>
    <row r="999" spans="2:3" x14ac:dyDescent="0.25">
      <c r="B999" s="58"/>
      <c r="C999" s="58"/>
    </row>
    <row r="1000" spans="2:3" x14ac:dyDescent="0.25">
      <c r="B1000" s="58"/>
      <c r="C1000" s="58"/>
    </row>
  </sheetData>
  <mergeCells count="5">
    <mergeCell ref="L1:M1"/>
    <mergeCell ref="L3:M4"/>
    <mergeCell ref="O3:O4"/>
    <mergeCell ref="L7:M8"/>
    <mergeCell ref="O7:O8"/>
  </mergeCells>
  <conditionalFormatting sqref="I2:I281">
    <cfRule type="containsText" dxfId="150" priority="3" operator="containsText" text="NON">
      <formula>NOT(ISERROR(SEARCH("NON",I2)))</formula>
    </cfRule>
    <cfRule type="containsText" dxfId="149" priority="4" operator="containsText" text="OUI">
      <formula>NOT(ISERROR(SEARCH("OUI",I2)))</formula>
    </cfRule>
  </conditionalFormatting>
  <conditionalFormatting sqref="G3:G281">
    <cfRule type="containsText" dxfId="148" priority="1" operator="containsText" text="1">
      <formula>NOT(ISERROR(SEARCH("1",G3)))</formula>
    </cfRule>
  </conditionalFormatting>
  <conditionalFormatting sqref="K197:K1048576">
    <cfRule type="expression" dxfId="147" priority="5">
      <formula>AND($E197=4)</formula>
    </cfRule>
  </conditionalFormatting>
  <conditionalFormatting sqref="C2 B3:C281">
    <cfRule type="duplicateValues" dxfId="146" priority="6"/>
  </conditionalFormatting>
  <conditionalFormatting sqref="J3:J281 C3:G281">
    <cfRule type="expression" dxfId="145" priority="2">
      <formula>AND($J3=0)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T990"/>
  <sheetViews>
    <sheetView zoomScaleNormal="100" workbookViewId="0"/>
  </sheetViews>
  <sheetFormatPr baseColWidth="10" defaultColWidth="11.42578125" defaultRowHeight="15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9.5" customHeight="1" x14ac:dyDescent="0.25">
      <c r="B2" s="26" t="s">
        <v>24</v>
      </c>
      <c r="C2" s="2" t="s">
        <v>25</v>
      </c>
      <c r="D2" s="2" t="s">
        <v>26</v>
      </c>
      <c r="E2" s="2" t="s">
        <v>27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x14ac:dyDescent="0.25">
      <c r="B3" s="31">
        <v>1</v>
      </c>
      <c r="C3" s="3" t="s">
        <v>2338</v>
      </c>
      <c r="D3" s="49">
        <v>1</v>
      </c>
      <c r="E3" s="13" t="s">
        <v>32</v>
      </c>
      <c r="F3" s="28" t="s">
        <v>1107</v>
      </c>
      <c r="G3" s="1"/>
      <c r="H3" s="7"/>
      <c r="I3" s="1" t="str">
        <f>IF(NOT(Tableau117579182224[[#This Row],[Qu.]]&gt;=1),"OUI","NON")</f>
        <v>NON</v>
      </c>
      <c r="J3" s="11">
        <f>SUM(1&gt;Tableau117579182224[[#This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x14ac:dyDescent="0.25">
      <c r="B4" s="31">
        <v>2</v>
      </c>
      <c r="C4" s="3" t="s">
        <v>2339</v>
      </c>
      <c r="D4" s="49">
        <v>1</v>
      </c>
      <c r="E4" s="13" t="s">
        <v>50</v>
      </c>
      <c r="F4" s="28" t="s">
        <v>1089</v>
      </c>
      <c r="G4" s="1"/>
      <c r="H4" s="7"/>
      <c r="I4" s="1" t="str">
        <f>IF(NOT(Tableau117579182224[[#This Row],[Qu.]]&gt;=1),"OUI","NON")</f>
        <v>NON</v>
      </c>
      <c r="J4" s="11">
        <f>SUM(1&gt;Tableau117579182224[[#This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4.25" customHeight="1" x14ac:dyDescent="0.25">
      <c r="B5" s="34">
        <v>3</v>
      </c>
      <c r="C5" s="12" t="s">
        <v>2340</v>
      </c>
      <c r="D5" s="49">
        <v>1</v>
      </c>
      <c r="E5" s="13" t="s">
        <v>50</v>
      </c>
      <c r="F5" s="29" t="s">
        <v>1089</v>
      </c>
      <c r="G5" s="1"/>
      <c r="H5" s="7"/>
      <c r="I5" s="1" t="str">
        <f>IF(NOT(Tableau117579182224[[#This Row],[Qu.]]&gt;=1),"OUI","NON")</f>
        <v>NON</v>
      </c>
      <c r="J5" s="11">
        <f>SUM(1&gt;Tableau117579182224[[#This Row],[Qu.]])</f>
        <v>0</v>
      </c>
      <c r="K5" s="46"/>
      <c r="L5" s="72" t="str">
        <f>COUNTIF(D3:D211,"&gt;0")&amp;"/"</f>
        <v>200/</v>
      </c>
      <c r="M5" s="71">
        <f>COUNTA(C3:C211)</f>
        <v>209</v>
      </c>
      <c r="N5" s="55"/>
      <c r="O5" s="70">
        <f>COUNTIF(D3:D211,"&gt;0")/COUNTA(C3:C211)</f>
        <v>0.9569377990430622</v>
      </c>
      <c r="P5" s="55"/>
      <c r="Q5" s="55"/>
      <c r="R5" s="55"/>
      <c r="S5" s="16"/>
      <c r="T5" s="17"/>
    </row>
    <row r="6" spans="2:20" x14ac:dyDescent="0.25">
      <c r="B6" s="34">
        <v>4</v>
      </c>
      <c r="C6" s="12" t="s">
        <v>2341</v>
      </c>
      <c r="D6" s="49">
        <v>1</v>
      </c>
      <c r="E6" s="13" t="s">
        <v>36</v>
      </c>
      <c r="F6" s="29" t="s">
        <v>1089</v>
      </c>
      <c r="G6" s="1"/>
      <c r="H6" s="7"/>
      <c r="I6" s="1" t="str">
        <f>IF(NOT(Tableau117579182224[[#This Row],[Qu.]]&gt;=1),"OUI","NON")</f>
        <v>NON</v>
      </c>
      <c r="J6" s="11">
        <f>SUM(1&gt;Tableau117579182224[[#This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x14ac:dyDescent="0.25">
      <c r="B7" s="31">
        <v>5</v>
      </c>
      <c r="C7" s="3" t="s">
        <v>2342</v>
      </c>
      <c r="D7" s="49">
        <v>1</v>
      </c>
      <c r="E7" s="13" t="s">
        <v>32</v>
      </c>
      <c r="F7" s="28" t="s">
        <v>1089</v>
      </c>
      <c r="G7" s="1"/>
      <c r="H7" s="7"/>
      <c r="I7" s="1" t="str">
        <f>IF(NOT(Tableau117579182224[[#This Row],[Qu.]]&gt;=1),"OUI","NON")</f>
        <v>NON</v>
      </c>
      <c r="J7" s="11">
        <f>SUM(1&gt;Tableau117579182224[[#This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x14ac:dyDescent="0.25">
      <c r="B8" s="31">
        <v>6</v>
      </c>
      <c r="C8" s="3" t="s">
        <v>2343</v>
      </c>
      <c r="D8" s="49">
        <v>0</v>
      </c>
      <c r="E8" s="13" t="s">
        <v>39</v>
      </c>
      <c r="F8" s="28" t="s">
        <v>1089</v>
      </c>
      <c r="G8" s="1"/>
      <c r="H8" s="7"/>
      <c r="I8" s="1" t="str">
        <f>IF(NOT(Tableau117579182224[[#This Row],[Qu.]]&gt;=1),"OUI","NON")</f>
        <v>OUI</v>
      </c>
      <c r="J8" s="11">
        <f>SUM(1&gt;Tableau117579182224[[#This Row],[Qu.]])</f>
        <v>1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.75" customHeight="1" x14ac:dyDescent="0.25">
      <c r="B9" s="31">
        <v>7</v>
      </c>
      <c r="C9" s="3" t="s">
        <v>2344</v>
      </c>
      <c r="D9" s="49">
        <v>1</v>
      </c>
      <c r="E9" s="13" t="s">
        <v>32</v>
      </c>
      <c r="F9" s="28" t="s">
        <v>1089</v>
      </c>
      <c r="G9" s="1"/>
      <c r="H9" s="7"/>
      <c r="I9" s="1" t="str">
        <f>IF(NOT(Tableau117579182224[[#This Row],[Qu.]]&gt;=1),"OUI","NON")</f>
        <v>NON</v>
      </c>
      <c r="J9" s="11">
        <f>SUM(1&gt;Tableau117579182224[[#This Row],[Qu.]])</f>
        <v>0</v>
      </c>
      <c r="K9" s="46"/>
      <c r="L9" s="69" t="str">
        <f>COUNTIF(G3:G211,"&gt;0")&amp;"/"</f>
        <v>0/</v>
      </c>
      <c r="M9" s="68">
        <f>COUNTA(C3:C211)</f>
        <v>209</v>
      </c>
      <c r="N9" s="55"/>
      <c r="O9" s="67">
        <f>COUNTIF(G3:G211,"&gt;0")/COUNTA(C3:C211)</f>
        <v>0</v>
      </c>
      <c r="P9" s="55"/>
      <c r="Q9" s="55"/>
      <c r="R9" s="55"/>
      <c r="S9" s="55"/>
      <c r="T9" s="55"/>
    </row>
    <row r="10" spans="2:20" x14ac:dyDescent="0.25">
      <c r="B10" s="53">
        <v>8</v>
      </c>
      <c r="C10" s="48" t="s">
        <v>2345</v>
      </c>
      <c r="D10" s="49">
        <v>1</v>
      </c>
      <c r="E10" s="13" t="s">
        <v>36</v>
      </c>
      <c r="F10" s="29" t="s">
        <v>1111</v>
      </c>
      <c r="G10" s="1"/>
      <c r="H10" s="7"/>
      <c r="I10" s="1" t="str">
        <f>IF(NOT(Tableau117579182224[[#This Row],[Qu.]]&gt;=1),"OUI","NON")</f>
        <v>NON</v>
      </c>
      <c r="J10" s="11">
        <f>SUM(1&gt;Tableau117579182224[[#This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x14ac:dyDescent="0.25">
      <c r="B11" s="34">
        <v>9</v>
      </c>
      <c r="C11" s="12" t="s">
        <v>2346</v>
      </c>
      <c r="D11" s="49">
        <v>1</v>
      </c>
      <c r="E11" s="13" t="s">
        <v>32</v>
      </c>
      <c r="F11" s="29" t="s">
        <v>1089</v>
      </c>
      <c r="G11" s="1"/>
      <c r="H11" s="7"/>
      <c r="I11" s="1" t="str">
        <f>IF(NOT(Tableau117579182224[[#This Row],[Qu.]]&gt;=1),"OUI","NON")</f>
        <v>NON</v>
      </c>
      <c r="J11" s="11">
        <f>SUM(1&gt;Tableau117579182224[[#This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x14ac:dyDescent="0.25">
      <c r="B12" s="31">
        <v>10</v>
      </c>
      <c r="C12" s="3" t="s">
        <v>2347</v>
      </c>
      <c r="D12" s="49">
        <v>1</v>
      </c>
      <c r="E12" s="13" t="s">
        <v>50</v>
      </c>
      <c r="F12" s="28" t="s">
        <v>1089</v>
      </c>
      <c r="G12" s="1"/>
      <c r="H12" s="7"/>
      <c r="I12" s="1" t="str">
        <f>IF(NOT(Tableau117579182224[[#This Row],[Qu.]]&gt;=1),"OUI","NON")</f>
        <v>NON</v>
      </c>
      <c r="J12" s="11">
        <f>SUM(1&gt;Tableau117579182224[[#This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x14ac:dyDescent="0.25">
      <c r="B13" s="34">
        <v>11</v>
      </c>
      <c r="C13" s="12" t="s">
        <v>2348</v>
      </c>
      <c r="D13" s="49">
        <v>1</v>
      </c>
      <c r="E13" s="18" t="s">
        <v>32</v>
      </c>
      <c r="F13" s="29" t="s">
        <v>1107</v>
      </c>
      <c r="G13" s="1"/>
      <c r="H13" s="7"/>
      <c r="I13" s="1" t="str">
        <f>IF(NOT(Tableau117579182224[[#This Row],[Qu.]]&gt;=1),"OUI","NON")</f>
        <v>NON</v>
      </c>
      <c r="J13" s="11">
        <f>SUM(1&gt;Tableau117579182224[[#This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x14ac:dyDescent="0.25">
      <c r="B14" s="34">
        <v>12</v>
      </c>
      <c r="C14" s="12" t="s">
        <v>2349</v>
      </c>
      <c r="D14" s="49">
        <v>1</v>
      </c>
      <c r="E14" s="13" t="s">
        <v>32</v>
      </c>
      <c r="F14" s="29" t="s">
        <v>1089</v>
      </c>
      <c r="G14" s="1"/>
      <c r="H14" s="7"/>
      <c r="I14" s="1" t="str">
        <f>IF(NOT(Tableau117579182224[[#This Row],[Qu.]]&gt;=1),"OUI","NON")</f>
        <v>NON</v>
      </c>
      <c r="J14" s="11">
        <f>SUM(1&gt;Tableau117579182224[[#This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>
        <v>13</v>
      </c>
      <c r="C15" s="12" t="s">
        <v>2350</v>
      </c>
      <c r="D15" s="49">
        <v>1</v>
      </c>
      <c r="E15" s="13" t="s">
        <v>36</v>
      </c>
      <c r="F15" s="29" t="s">
        <v>1107</v>
      </c>
      <c r="G15" s="1"/>
      <c r="H15" s="7"/>
      <c r="I15" s="1" t="str">
        <f>IF(NOT(Tableau117579182224[[#This Row],[Qu.]]&gt;=1),"OUI","NON")</f>
        <v>NON</v>
      </c>
      <c r="J15" s="11">
        <f>SUM(1&gt;Tableau117579182224[[#This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>
        <v>14</v>
      </c>
      <c r="C16" s="48" t="s">
        <v>2351</v>
      </c>
      <c r="D16" s="49">
        <v>1</v>
      </c>
      <c r="E16" s="13" t="s">
        <v>32</v>
      </c>
      <c r="F16" s="29" t="s">
        <v>1089</v>
      </c>
      <c r="G16" s="1"/>
      <c r="H16" s="7"/>
      <c r="I16" s="1" t="str">
        <f>IF(NOT(Tableau117579182224[[#This Row],[Qu.]]&gt;=1),"OUI","NON")</f>
        <v>NON</v>
      </c>
      <c r="J16" s="11">
        <f>SUM(1&gt;Tableau117579182224[[#This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1" x14ac:dyDescent="0.25">
      <c r="B17" s="31">
        <v>15</v>
      </c>
      <c r="C17" s="3" t="s">
        <v>2352</v>
      </c>
      <c r="D17" s="49">
        <v>1</v>
      </c>
      <c r="E17" s="13" t="s">
        <v>50</v>
      </c>
      <c r="F17" s="28" t="s">
        <v>1113</v>
      </c>
      <c r="G17" s="1"/>
      <c r="H17" s="7"/>
      <c r="I17" s="1" t="str">
        <f>IF(NOT(Tableau117579182224[[#This Row],[Qu.]]&gt;=1),"OUI","NON")</f>
        <v>NON</v>
      </c>
      <c r="J17" s="11">
        <f>SUM(1&gt;Tableau117579182224[[#This Row],[Qu.]])</f>
        <v>0</v>
      </c>
      <c r="K17" s="46"/>
    </row>
    <row r="18" spans="2:11" x14ac:dyDescent="0.25">
      <c r="B18" s="53">
        <v>16</v>
      </c>
      <c r="C18" s="48" t="s">
        <v>2353</v>
      </c>
      <c r="D18" s="49">
        <v>1</v>
      </c>
      <c r="E18" s="13" t="s">
        <v>32</v>
      </c>
      <c r="F18" s="29" t="s">
        <v>1089</v>
      </c>
      <c r="G18" s="1"/>
      <c r="H18" s="7"/>
      <c r="I18" s="1" t="str">
        <f>IF(NOT(Tableau117579182224[[#This Row],[Qu.]]&gt;=1),"OUI","NON")</f>
        <v>NON</v>
      </c>
      <c r="J18" s="11">
        <f>SUM(1&gt;Tableau117579182224[[#This Row],[Qu.]])</f>
        <v>0</v>
      </c>
      <c r="K18" s="46"/>
    </row>
    <row r="19" spans="2:11" ht="15" customHeight="1" x14ac:dyDescent="0.25">
      <c r="B19" s="34">
        <v>17</v>
      </c>
      <c r="C19" s="12" t="s">
        <v>2354</v>
      </c>
      <c r="D19" s="49">
        <v>1</v>
      </c>
      <c r="E19" s="13" t="s">
        <v>32</v>
      </c>
      <c r="F19" s="29" t="s">
        <v>1089</v>
      </c>
      <c r="G19" s="1"/>
      <c r="H19" s="7"/>
      <c r="I19" s="1" t="str">
        <f>IF(NOT(Tableau117579182224[[#This Row],[Qu.]]&gt;=1),"OUI","NON")</f>
        <v>NON</v>
      </c>
      <c r="J19" s="11">
        <f>SUM(1&gt;Tableau117579182224[[#This Row],[Qu.]])</f>
        <v>0</v>
      </c>
      <c r="K19" s="46"/>
    </row>
    <row r="20" spans="2:11" ht="15" customHeight="1" x14ac:dyDescent="0.25">
      <c r="B20" s="53">
        <v>18</v>
      </c>
      <c r="C20" s="48" t="s">
        <v>2355</v>
      </c>
      <c r="D20" s="49">
        <v>1</v>
      </c>
      <c r="E20" s="13" t="s">
        <v>50</v>
      </c>
      <c r="F20" s="29" t="s">
        <v>1113</v>
      </c>
      <c r="G20" s="1"/>
      <c r="H20" s="7"/>
      <c r="I20" s="1" t="str">
        <f>IF(NOT(Tableau117579182224[[#This Row],[Qu.]]&gt;=1),"OUI","NON")</f>
        <v>NON</v>
      </c>
      <c r="J20" s="11">
        <f>SUM(1&gt;Tableau117579182224[[#This Row],[Qu.]])</f>
        <v>0</v>
      </c>
      <c r="K20" s="46"/>
    </row>
    <row r="21" spans="2:11" x14ac:dyDescent="0.25">
      <c r="B21" s="34">
        <v>19</v>
      </c>
      <c r="C21" s="12" t="s">
        <v>2356</v>
      </c>
      <c r="D21" s="49">
        <v>0</v>
      </c>
      <c r="E21" s="13" t="s">
        <v>39</v>
      </c>
      <c r="F21" s="29" t="s">
        <v>1111</v>
      </c>
      <c r="G21" s="1"/>
      <c r="H21" s="7"/>
      <c r="I21" s="1" t="str">
        <f>IF(NOT(Tableau117579182224[[#This Row],[Qu.]]&gt;=1),"OUI","NON")</f>
        <v>OUI</v>
      </c>
      <c r="J21" s="11">
        <f>SUM(1&gt;Tableau117579182224[[#This Row],[Qu.]])</f>
        <v>1</v>
      </c>
      <c r="K21" s="46"/>
    </row>
    <row r="22" spans="2:11" x14ac:dyDescent="0.25">
      <c r="B22" s="31">
        <v>20</v>
      </c>
      <c r="C22" s="3" t="s">
        <v>2357</v>
      </c>
      <c r="D22" s="49">
        <v>1</v>
      </c>
      <c r="E22" s="13" t="s">
        <v>32</v>
      </c>
      <c r="F22" s="28" t="s">
        <v>1107</v>
      </c>
      <c r="G22" s="1"/>
      <c r="H22" s="7"/>
      <c r="I22" s="1" t="str">
        <f>IF(NOT(Tableau117579182224[[#This Row],[Qu.]]&gt;=1),"OUI","NON")</f>
        <v>NON</v>
      </c>
      <c r="J22" s="11">
        <f>SUM(1&gt;Tableau117579182224[[#This Row],[Qu.]])</f>
        <v>0</v>
      </c>
      <c r="K22" s="46"/>
    </row>
    <row r="23" spans="2:11" ht="15" customHeight="1" x14ac:dyDescent="0.25">
      <c r="B23" s="34">
        <v>21</v>
      </c>
      <c r="C23" s="12" t="s">
        <v>2358</v>
      </c>
      <c r="D23" s="49">
        <v>1</v>
      </c>
      <c r="E23" s="13" t="s">
        <v>36</v>
      </c>
      <c r="F23" s="29" t="s">
        <v>1111</v>
      </c>
      <c r="G23" s="1"/>
      <c r="H23" s="7"/>
      <c r="I23" s="1" t="str">
        <f>IF(NOT(Tableau117579182224[[#This Row],[Qu.]]&gt;=1),"OUI","NON")</f>
        <v>NON</v>
      </c>
      <c r="J23" s="11">
        <f>SUM(1&gt;Tableau117579182224[[#This Row],[Qu.]])</f>
        <v>0</v>
      </c>
      <c r="K23" s="46"/>
    </row>
    <row r="24" spans="2:11" ht="15" customHeight="1" x14ac:dyDescent="0.25">
      <c r="B24" s="34">
        <v>22</v>
      </c>
      <c r="C24" s="12" t="s">
        <v>2359</v>
      </c>
      <c r="D24" s="49">
        <v>1</v>
      </c>
      <c r="E24" s="13" t="s">
        <v>50</v>
      </c>
      <c r="F24" s="29" t="s">
        <v>1111</v>
      </c>
      <c r="G24" s="1"/>
      <c r="H24" s="7"/>
      <c r="I24" s="1" t="str">
        <f>IF(NOT(Tableau117579182224[[#This Row],[Qu.]]&gt;=1),"OUI","NON")</f>
        <v>NON</v>
      </c>
      <c r="J24" s="11">
        <f>SUM(1&gt;Tableau117579182224[[#This Row],[Qu.]])</f>
        <v>0</v>
      </c>
      <c r="K24" s="46"/>
    </row>
    <row r="25" spans="2:11" x14ac:dyDescent="0.25">
      <c r="B25" s="34">
        <v>23</v>
      </c>
      <c r="C25" s="12" t="s">
        <v>2360</v>
      </c>
      <c r="D25" s="49">
        <v>1</v>
      </c>
      <c r="E25" s="13" t="s">
        <v>32</v>
      </c>
      <c r="F25" s="29" t="s">
        <v>1089</v>
      </c>
      <c r="G25" s="1"/>
      <c r="H25" s="7"/>
      <c r="I25" s="1" t="str">
        <f>IF(NOT(Tableau117579182224[[#This Row],[Qu.]]&gt;=1),"OUI","NON")</f>
        <v>NON</v>
      </c>
      <c r="J25" s="11">
        <f>SUM(1&gt;Tableau117579182224[[#This Row],[Qu.]])</f>
        <v>0</v>
      </c>
      <c r="K25" s="46"/>
    </row>
    <row r="26" spans="2:11" x14ac:dyDescent="0.25">
      <c r="B26" s="34">
        <v>24</v>
      </c>
      <c r="C26" s="12" t="s">
        <v>2361</v>
      </c>
      <c r="D26" s="49">
        <v>1</v>
      </c>
      <c r="E26" s="13" t="s">
        <v>32</v>
      </c>
      <c r="F26" s="29" t="s">
        <v>1089</v>
      </c>
      <c r="G26" s="1"/>
      <c r="H26" s="7"/>
      <c r="I26" s="1" t="str">
        <f>IF(NOT(Tableau117579182224[[#This Row],[Qu.]]&gt;=1),"OUI","NON")</f>
        <v>NON</v>
      </c>
      <c r="J26" s="11">
        <f>SUM(1&gt;Tableau117579182224[[#This Row],[Qu.]])</f>
        <v>0</v>
      </c>
      <c r="K26" s="46"/>
    </row>
    <row r="27" spans="2:11" x14ac:dyDescent="0.25">
      <c r="B27" s="34">
        <v>25</v>
      </c>
      <c r="C27" s="12" t="s">
        <v>2362</v>
      </c>
      <c r="D27" s="49">
        <v>1</v>
      </c>
      <c r="E27" s="13" t="s">
        <v>36</v>
      </c>
      <c r="F27" s="29" t="s">
        <v>1089</v>
      </c>
      <c r="G27" s="1"/>
      <c r="H27" s="7"/>
      <c r="I27" s="1" t="str">
        <f>IF(NOT(Tableau117579182224[[#This Row],[Qu.]]&gt;=1),"OUI","NON")</f>
        <v>NON</v>
      </c>
      <c r="J27" s="11">
        <f>SUM(1&gt;Tableau117579182224[[#This Row],[Qu.]])</f>
        <v>0</v>
      </c>
      <c r="K27" s="46"/>
    </row>
    <row r="28" spans="2:11" x14ac:dyDescent="0.25">
      <c r="B28" s="53">
        <v>26</v>
      </c>
      <c r="C28" s="48" t="s">
        <v>2363</v>
      </c>
      <c r="D28" s="49">
        <v>1</v>
      </c>
      <c r="E28" s="13" t="s">
        <v>36</v>
      </c>
      <c r="F28" s="29" t="s">
        <v>1089</v>
      </c>
      <c r="G28" s="1"/>
      <c r="H28" s="7"/>
      <c r="I28" s="1" t="str">
        <f>IF(NOT(Tableau117579182224[[#This Row],[Qu.]]&gt;=1),"OUI","NON")</f>
        <v>NON</v>
      </c>
      <c r="J28" s="11">
        <f>SUM(1&gt;Tableau117579182224[[#This Row],[Qu.]])</f>
        <v>0</v>
      </c>
      <c r="K28" s="46"/>
    </row>
    <row r="29" spans="2:11" x14ac:dyDescent="0.25">
      <c r="B29" s="34">
        <v>27</v>
      </c>
      <c r="C29" s="12" t="s">
        <v>2364</v>
      </c>
      <c r="D29" s="49">
        <v>1</v>
      </c>
      <c r="E29" s="13" t="s">
        <v>36</v>
      </c>
      <c r="F29" s="29" t="s">
        <v>1113</v>
      </c>
      <c r="G29" s="1"/>
      <c r="H29" s="7"/>
      <c r="I29" s="1" t="str">
        <f>IF(NOT(Tableau117579182224[[#This Row],[Qu.]]&gt;=1),"OUI","NON")</f>
        <v>NON</v>
      </c>
      <c r="J29" s="11">
        <f>SUM(1&gt;Tableau117579182224[[#This Row],[Qu.]])</f>
        <v>0</v>
      </c>
      <c r="K29" s="46"/>
    </row>
    <row r="30" spans="2:11" x14ac:dyDescent="0.25">
      <c r="B30" s="31">
        <v>28</v>
      </c>
      <c r="C30" s="3" t="s">
        <v>2365</v>
      </c>
      <c r="D30" s="49">
        <v>1</v>
      </c>
      <c r="E30" s="13" t="s">
        <v>36</v>
      </c>
      <c r="F30" s="28" t="s">
        <v>1089</v>
      </c>
      <c r="G30" s="1"/>
      <c r="H30" s="7"/>
      <c r="I30" s="1" t="str">
        <f>IF(NOT(Tableau117579182224[[#This Row],[Qu.]]&gt;=1),"OUI","NON")</f>
        <v>NON</v>
      </c>
      <c r="J30" s="11">
        <f>SUM(1&gt;Tableau117579182224[[#This Row],[Qu.]])</f>
        <v>0</v>
      </c>
      <c r="K30" s="46"/>
    </row>
    <row r="31" spans="2:11" x14ac:dyDescent="0.25">
      <c r="B31" s="34">
        <v>29</v>
      </c>
      <c r="C31" s="12" t="s">
        <v>2366</v>
      </c>
      <c r="D31" s="49">
        <v>1</v>
      </c>
      <c r="E31" s="13" t="s">
        <v>32</v>
      </c>
      <c r="F31" s="29" t="s">
        <v>1089</v>
      </c>
      <c r="G31" s="1"/>
      <c r="H31" s="7"/>
      <c r="I31" s="1" t="str">
        <f>IF(NOT(Tableau117579182224[[#This Row],[Qu.]]&gt;=1),"OUI","NON")</f>
        <v>NON</v>
      </c>
      <c r="J31" s="11">
        <f>SUM(1&gt;Tableau117579182224[[#This Row],[Qu.]])</f>
        <v>0</v>
      </c>
      <c r="K31" s="46"/>
    </row>
    <row r="32" spans="2:11" x14ac:dyDescent="0.25">
      <c r="B32" s="34">
        <v>30</v>
      </c>
      <c r="C32" s="12" t="s">
        <v>2367</v>
      </c>
      <c r="D32" s="49">
        <v>1</v>
      </c>
      <c r="E32" s="13" t="s">
        <v>32</v>
      </c>
      <c r="F32" s="29" t="s">
        <v>1089</v>
      </c>
      <c r="G32" s="1"/>
      <c r="H32" s="7"/>
      <c r="I32" s="1" t="str">
        <f>IF(NOT(Tableau117579182224[[#This Row],[Qu.]]&gt;=1),"OUI","NON")</f>
        <v>NON</v>
      </c>
      <c r="J32" s="11">
        <f>SUM(1&gt;Tableau117579182224[[#This Row],[Qu.]])</f>
        <v>0</v>
      </c>
      <c r="K32" s="46"/>
    </row>
    <row r="33" spans="2:12" x14ac:dyDescent="0.25">
      <c r="B33" s="34">
        <v>31</v>
      </c>
      <c r="C33" s="12" t="s">
        <v>2368</v>
      </c>
      <c r="D33" s="49">
        <v>1</v>
      </c>
      <c r="E33" s="13" t="s">
        <v>50</v>
      </c>
      <c r="F33" s="29" t="s">
        <v>1089</v>
      </c>
      <c r="G33" s="1"/>
      <c r="H33" s="7"/>
      <c r="I33" s="1" t="str">
        <f>IF(NOT(Tableau117579182224[[#This Row],[Qu.]]&gt;=1),"OUI","NON")</f>
        <v>NON</v>
      </c>
      <c r="J33" s="11">
        <f>SUM(1&gt;Tableau117579182224[[#This Row],[Qu.]])</f>
        <v>0</v>
      </c>
      <c r="K33" s="46"/>
      <c r="L33" s="55"/>
    </row>
    <row r="34" spans="2:12" x14ac:dyDescent="0.25">
      <c r="B34" s="31">
        <v>32</v>
      </c>
      <c r="C34" s="3" t="s">
        <v>2369</v>
      </c>
      <c r="D34" s="49">
        <v>1</v>
      </c>
      <c r="E34" s="13" t="s">
        <v>32</v>
      </c>
      <c r="F34" s="28" t="s">
        <v>1107</v>
      </c>
      <c r="G34" s="1"/>
      <c r="H34" s="7"/>
      <c r="I34" s="1" t="str">
        <f>IF(NOT(Tableau117579182224[[#This Row],[Qu.]]&gt;=1),"OUI","NON")</f>
        <v>NON</v>
      </c>
      <c r="J34" s="11">
        <f>SUM(1&gt;Tableau117579182224[[#This Row],[Qu.]])</f>
        <v>0</v>
      </c>
      <c r="K34" s="46"/>
      <c r="L34" s="46"/>
    </row>
    <row r="35" spans="2:12" x14ac:dyDescent="0.25">
      <c r="B35" s="34">
        <v>33</v>
      </c>
      <c r="C35" s="12" t="s">
        <v>2370</v>
      </c>
      <c r="D35" s="49">
        <v>1</v>
      </c>
      <c r="E35" s="13" t="s">
        <v>32</v>
      </c>
      <c r="F35" s="29" t="s">
        <v>1089</v>
      </c>
      <c r="G35" s="1"/>
      <c r="H35" s="7"/>
      <c r="I35" s="1" t="str">
        <f>IF(NOT(Tableau117579182224[[#This Row],[Qu.]]&gt;=1),"OUI","NON")</f>
        <v>NON</v>
      </c>
      <c r="J35" s="11">
        <f>SUM(1&gt;Tableau117579182224[[#This Row],[Qu.]])</f>
        <v>0</v>
      </c>
      <c r="K35" s="46"/>
      <c r="L35" s="55"/>
    </row>
    <row r="36" spans="2:12" x14ac:dyDescent="0.25">
      <c r="B36" s="34">
        <v>34</v>
      </c>
      <c r="C36" s="12" t="s">
        <v>2371</v>
      </c>
      <c r="D36" s="49">
        <v>1</v>
      </c>
      <c r="E36" s="18" t="s">
        <v>36</v>
      </c>
      <c r="F36" s="29" t="s">
        <v>1089</v>
      </c>
      <c r="G36" s="1"/>
      <c r="H36" s="7"/>
      <c r="I36" s="1" t="str">
        <f>IF(NOT(Tableau117579182224[[#This Row],[Qu.]]&gt;=1),"OUI","NON")</f>
        <v>NON</v>
      </c>
      <c r="J36" s="11">
        <f>SUM(1&gt;Tableau117579182224[[#This Row],[Qu.]])</f>
        <v>0</v>
      </c>
      <c r="K36" s="46"/>
      <c r="L36" s="55"/>
    </row>
    <row r="37" spans="2:12" x14ac:dyDescent="0.25">
      <c r="B37" s="34">
        <v>35</v>
      </c>
      <c r="C37" s="12" t="s">
        <v>2372</v>
      </c>
      <c r="D37" s="49">
        <v>1</v>
      </c>
      <c r="E37" s="13" t="s">
        <v>50</v>
      </c>
      <c r="F37" s="29" t="s">
        <v>1111</v>
      </c>
      <c r="G37" s="1"/>
      <c r="H37" s="7"/>
      <c r="I37" s="1" t="str">
        <f>IF(NOT(Tableau117579182224[[#This Row],[Qu.]]&gt;=1),"OUI","NON")</f>
        <v>NON</v>
      </c>
      <c r="J37" s="11">
        <f>SUM(1&gt;Tableau117579182224[[#This Row],[Qu.]])</f>
        <v>0</v>
      </c>
      <c r="K37" s="46"/>
      <c r="L37" s="55"/>
    </row>
    <row r="38" spans="2:12" x14ac:dyDescent="0.25">
      <c r="B38" s="34">
        <v>36</v>
      </c>
      <c r="C38" s="12" t="s">
        <v>2373</v>
      </c>
      <c r="D38" s="49">
        <v>1</v>
      </c>
      <c r="E38" s="13" t="s">
        <v>50</v>
      </c>
      <c r="F38" s="29" t="s">
        <v>1113</v>
      </c>
      <c r="G38" s="1"/>
      <c r="H38" s="7"/>
      <c r="I38" s="1" t="str">
        <f>IF(NOT(Tableau117579182224[[#This Row],[Qu.]]&gt;=1),"OUI","NON")</f>
        <v>NON</v>
      </c>
      <c r="J38" s="11">
        <f>SUM(1&gt;Tableau117579182224[[#This Row],[Qu.]])</f>
        <v>0</v>
      </c>
      <c r="K38" s="46"/>
      <c r="L38" s="55"/>
    </row>
    <row r="39" spans="2:12" x14ac:dyDescent="0.25">
      <c r="B39" s="34">
        <v>37</v>
      </c>
      <c r="C39" s="12" t="s">
        <v>2374</v>
      </c>
      <c r="D39" s="49">
        <v>1</v>
      </c>
      <c r="E39" s="13" t="s">
        <v>36</v>
      </c>
      <c r="F39" s="28" t="s">
        <v>1107</v>
      </c>
      <c r="G39" s="1"/>
      <c r="H39" s="7"/>
      <c r="I39" s="1" t="str">
        <f>IF(NOT(Tableau117579182224[[#This Row],[Qu.]]&gt;=1),"OUI","NON")</f>
        <v>NON</v>
      </c>
      <c r="J39" s="11">
        <f>SUM(1&gt;Tableau117579182224[[#This Row],[Qu.]])</f>
        <v>0</v>
      </c>
      <c r="K39" s="46"/>
      <c r="L39" s="55"/>
    </row>
    <row r="40" spans="2:12" x14ac:dyDescent="0.25">
      <c r="B40" s="34">
        <v>38</v>
      </c>
      <c r="C40" s="12" t="s">
        <v>2375</v>
      </c>
      <c r="D40" s="49">
        <v>1</v>
      </c>
      <c r="E40" s="13" t="s">
        <v>36</v>
      </c>
      <c r="F40" s="29" t="s">
        <v>1107</v>
      </c>
      <c r="G40" s="1"/>
      <c r="H40" s="7"/>
      <c r="I40" s="1" t="str">
        <f>IF(NOT(Tableau117579182224[[#This Row],[Qu.]]&gt;=1),"OUI","NON")</f>
        <v>NON</v>
      </c>
      <c r="J40" s="11">
        <f>SUM(1&gt;Tableau117579182224[[#This Row],[Qu.]])</f>
        <v>0</v>
      </c>
      <c r="K40" s="46"/>
      <c r="L40" s="55"/>
    </row>
    <row r="41" spans="2:12" x14ac:dyDescent="0.25">
      <c r="B41" s="34">
        <v>39</v>
      </c>
      <c r="C41" s="12" t="s">
        <v>2376</v>
      </c>
      <c r="D41" s="49">
        <v>1</v>
      </c>
      <c r="E41" s="13" t="s">
        <v>50</v>
      </c>
      <c r="F41" s="29" t="s">
        <v>1113</v>
      </c>
      <c r="G41" s="1"/>
      <c r="H41" s="7"/>
      <c r="I41" s="1" t="str">
        <f>IF(NOT(Tableau117579182224[[#This Row],[Qu.]]&gt;=1),"OUI","NON")</f>
        <v>NON</v>
      </c>
      <c r="J41" s="11">
        <f>SUM(1&gt;Tableau117579182224[[#This Row],[Qu.]])</f>
        <v>0</v>
      </c>
      <c r="K41" s="46"/>
      <c r="L41" s="55"/>
    </row>
    <row r="42" spans="2:12" x14ac:dyDescent="0.25">
      <c r="B42" s="53">
        <v>40</v>
      </c>
      <c r="C42" s="12" t="s">
        <v>2377</v>
      </c>
      <c r="D42" s="49">
        <v>0</v>
      </c>
      <c r="E42" s="13" t="s">
        <v>50</v>
      </c>
      <c r="F42" s="29" t="s">
        <v>1089</v>
      </c>
      <c r="G42" s="1"/>
      <c r="H42" s="7"/>
      <c r="I42" s="1" t="str">
        <f>IF(NOT(Tableau117579182224[[#This Row],[Qu.]]&gt;=1),"OUI","NON")</f>
        <v>OUI</v>
      </c>
      <c r="J42" s="11">
        <f>SUM(1&gt;Tableau117579182224[[#This Row],[Qu.]])</f>
        <v>1</v>
      </c>
      <c r="K42" s="46"/>
      <c r="L42" s="55"/>
    </row>
    <row r="43" spans="2:12" x14ac:dyDescent="0.25">
      <c r="B43" s="34">
        <v>41</v>
      </c>
      <c r="C43" s="12" t="s">
        <v>2378</v>
      </c>
      <c r="D43" s="49">
        <v>1</v>
      </c>
      <c r="E43" s="13" t="s">
        <v>36</v>
      </c>
      <c r="F43" s="29" t="s">
        <v>1089</v>
      </c>
      <c r="G43" s="1"/>
      <c r="H43" s="7"/>
      <c r="I43" s="1" t="str">
        <f>IF(NOT(Tableau117579182224[[#This Row],[Qu.]]&gt;=1),"OUI","NON")</f>
        <v>NON</v>
      </c>
      <c r="J43" s="11">
        <f>SUM(1&gt;Tableau117579182224[[#This Row],[Qu.]])</f>
        <v>0</v>
      </c>
      <c r="K43" s="46"/>
      <c r="L43" s="55"/>
    </row>
    <row r="44" spans="2:12" x14ac:dyDescent="0.25">
      <c r="B44" s="34">
        <v>42</v>
      </c>
      <c r="C44" s="12" t="s">
        <v>2379</v>
      </c>
      <c r="D44" s="49">
        <v>1</v>
      </c>
      <c r="E44" s="13" t="s">
        <v>32</v>
      </c>
      <c r="F44" s="29" t="s">
        <v>1089</v>
      </c>
      <c r="G44" s="1"/>
      <c r="H44" s="7"/>
      <c r="I44" s="1" t="str">
        <f>IF(NOT(Tableau117579182224[[#This Row],[Qu.]]&gt;=1),"OUI","NON")</f>
        <v>NON</v>
      </c>
      <c r="J44" s="11">
        <f>SUM(1&gt;Tableau117579182224[[#This Row],[Qu.]])</f>
        <v>0</v>
      </c>
      <c r="K44" s="46"/>
      <c r="L44" s="55"/>
    </row>
    <row r="45" spans="2:12" x14ac:dyDescent="0.25">
      <c r="B45" s="34">
        <v>43</v>
      </c>
      <c r="C45" s="12" t="s">
        <v>2380</v>
      </c>
      <c r="D45" s="49">
        <v>1</v>
      </c>
      <c r="E45" s="13" t="s">
        <v>36</v>
      </c>
      <c r="F45" s="29" t="s">
        <v>1111</v>
      </c>
      <c r="G45" s="1"/>
      <c r="H45" s="7"/>
      <c r="I45" s="1" t="str">
        <f>IF(NOT(Tableau117579182224[[#This Row],[Qu.]]&gt;=1),"OUI","NON")</f>
        <v>NON</v>
      </c>
      <c r="J45" s="11">
        <f>SUM(1&gt;Tableau117579182224[[#This Row],[Qu.]])</f>
        <v>0</v>
      </c>
      <c r="K45" s="46"/>
      <c r="L45" s="55"/>
    </row>
    <row r="46" spans="2:12" x14ac:dyDescent="0.25">
      <c r="B46" s="34">
        <v>44</v>
      </c>
      <c r="C46" s="12" t="s">
        <v>2381</v>
      </c>
      <c r="D46" s="49">
        <v>1</v>
      </c>
      <c r="E46" s="13" t="s">
        <v>32</v>
      </c>
      <c r="F46" s="29" t="s">
        <v>1089</v>
      </c>
      <c r="G46" s="1"/>
      <c r="H46" s="7"/>
      <c r="I46" s="1" t="str">
        <f>IF(NOT(Tableau117579182224[[#This Row],[Qu.]]&gt;=1),"OUI","NON")</f>
        <v>NON</v>
      </c>
      <c r="J46" s="11">
        <f>SUM(1&gt;Tableau117579182224[[#This Row],[Qu.]])</f>
        <v>0</v>
      </c>
      <c r="K46" s="46"/>
      <c r="L46" s="55"/>
    </row>
    <row r="47" spans="2:12" x14ac:dyDescent="0.25">
      <c r="B47" s="34">
        <v>45</v>
      </c>
      <c r="C47" s="12" t="s">
        <v>2382</v>
      </c>
      <c r="D47" s="49">
        <v>1</v>
      </c>
      <c r="E47" s="13" t="s">
        <v>36</v>
      </c>
      <c r="F47" s="29" t="s">
        <v>1089</v>
      </c>
      <c r="G47" s="1"/>
      <c r="H47" s="7"/>
      <c r="I47" s="1" t="str">
        <f>IF(NOT(Tableau117579182224[[#This Row],[Qu.]]&gt;=1),"OUI","NON")</f>
        <v>NON</v>
      </c>
      <c r="J47" s="11">
        <f>SUM(1&gt;Tableau117579182224[[#This Row],[Qu.]])</f>
        <v>0</v>
      </c>
      <c r="K47" s="46"/>
      <c r="L47" s="55"/>
    </row>
    <row r="48" spans="2:12" x14ac:dyDescent="0.25">
      <c r="B48" s="34">
        <v>46</v>
      </c>
      <c r="C48" s="12" t="s">
        <v>2383</v>
      </c>
      <c r="D48" s="49">
        <v>1</v>
      </c>
      <c r="E48" s="18" t="s">
        <v>32</v>
      </c>
      <c r="F48" s="29" t="s">
        <v>1089</v>
      </c>
      <c r="G48" s="1"/>
      <c r="H48" s="7"/>
      <c r="I48" s="1" t="str">
        <f>IF(NOT(Tableau117579182224[[#This Row],[Qu.]]&gt;=1),"OUI","NON")</f>
        <v>NON</v>
      </c>
      <c r="J48" s="11">
        <f>SUM(1&gt;Tableau117579182224[[#This Row],[Qu.]])</f>
        <v>0</v>
      </c>
      <c r="K48" s="46"/>
      <c r="L48" s="55"/>
    </row>
    <row r="49" spans="2:11" x14ac:dyDescent="0.25">
      <c r="B49" s="34">
        <v>47</v>
      </c>
      <c r="C49" s="12" t="s">
        <v>2384</v>
      </c>
      <c r="D49" s="49">
        <v>1</v>
      </c>
      <c r="E49" s="13" t="s">
        <v>32</v>
      </c>
      <c r="F49" s="29" t="s">
        <v>1113</v>
      </c>
      <c r="G49" s="1"/>
      <c r="H49" s="7"/>
      <c r="I49" s="1" t="str">
        <f>IF(NOT(Tableau117579182224[[#This Row],[Qu.]]&gt;=1),"OUI","NON")</f>
        <v>NON</v>
      </c>
      <c r="J49" s="11">
        <f>SUM(1&gt;Tableau117579182224[[#This Row],[Qu.]])</f>
        <v>0</v>
      </c>
      <c r="K49" s="46"/>
    </row>
    <row r="50" spans="2:11" x14ac:dyDescent="0.25">
      <c r="B50" s="34">
        <v>48</v>
      </c>
      <c r="C50" s="12" t="s">
        <v>2385</v>
      </c>
      <c r="D50" s="49">
        <v>1</v>
      </c>
      <c r="E50" s="13" t="s">
        <v>32</v>
      </c>
      <c r="F50" s="29" t="s">
        <v>1089</v>
      </c>
      <c r="G50" s="1"/>
      <c r="H50" s="7"/>
      <c r="I50" s="1" t="str">
        <f>IF(NOT(Tableau117579182224[[#This Row],[Qu.]]&gt;=1),"OUI","NON")</f>
        <v>NON</v>
      </c>
      <c r="J50" s="11">
        <f>SUM(1&gt;Tableau117579182224[[#This Row],[Qu.]])</f>
        <v>0</v>
      </c>
      <c r="K50" s="46"/>
    </row>
    <row r="51" spans="2:11" x14ac:dyDescent="0.25">
      <c r="B51" s="34">
        <v>49</v>
      </c>
      <c r="C51" s="12" t="s">
        <v>2386</v>
      </c>
      <c r="D51" s="49">
        <v>1</v>
      </c>
      <c r="E51" s="13" t="s">
        <v>36</v>
      </c>
      <c r="F51" s="29" t="s">
        <v>1107</v>
      </c>
      <c r="G51" s="1"/>
      <c r="H51" s="7"/>
      <c r="I51" s="1" t="str">
        <f>IF(NOT(Tableau117579182224[[#This Row],[Qu.]]&gt;=1),"OUI","NON")</f>
        <v>NON</v>
      </c>
      <c r="J51" s="11">
        <f>SUM(1&gt;Tableau117579182224[[#This Row],[Qu.]])</f>
        <v>0</v>
      </c>
      <c r="K51" s="46"/>
    </row>
    <row r="52" spans="2:11" x14ac:dyDescent="0.25">
      <c r="B52" s="34">
        <v>50</v>
      </c>
      <c r="C52" s="12" t="s">
        <v>2387</v>
      </c>
      <c r="D52" s="49">
        <v>1</v>
      </c>
      <c r="E52" s="13" t="s">
        <v>50</v>
      </c>
      <c r="F52" s="29" t="s">
        <v>1111</v>
      </c>
      <c r="G52" s="1"/>
      <c r="H52" s="7"/>
      <c r="I52" s="1" t="str">
        <f>IF(NOT(Tableau117579182224[[#This Row],[Qu.]]&gt;=1),"OUI","NON")</f>
        <v>NON</v>
      </c>
      <c r="J52" s="11">
        <f>SUM(1&gt;Tableau117579182224[[#This Row],[Qu.]])</f>
        <v>0</v>
      </c>
      <c r="K52" s="46"/>
    </row>
    <row r="53" spans="2:11" x14ac:dyDescent="0.25">
      <c r="B53" s="34">
        <v>51</v>
      </c>
      <c r="C53" s="12" t="s">
        <v>2388</v>
      </c>
      <c r="D53" s="49">
        <v>1</v>
      </c>
      <c r="E53" s="13" t="s">
        <v>32</v>
      </c>
      <c r="F53" s="29" t="s">
        <v>1107</v>
      </c>
      <c r="G53" s="1"/>
      <c r="H53" s="7"/>
      <c r="I53" s="1" t="str">
        <f>IF(NOT(Tableau117579182224[[#This Row],[Qu.]]&gt;=1),"OUI","NON")</f>
        <v>NON</v>
      </c>
      <c r="J53" s="11">
        <f>SUM(1&gt;Tableau117579182224[[#This Row],[Qu.]])</f>
        <v>0</v>
      </c>
      <c r="K53" s="46"/>
    </row>
    <row r="54" spans="2:11" x14ac:dyDescent="0.25">
      <c r="B54" s="34">
        <v>52</v>
      </c>
      <c r="C54" s="12" t="s">
        <v>2389</v>
      </c>
      <c r="D54" s="49">
        <v>1</v>
      </c>
      <c r="E54" s="13" t="s">
        <v>39</v>
      </c>
      <c r="F54" s="28" t="s">
        <v>1099</v>
      </c>
      <c r="G54" s="1"/>
      <c r="H54" s="7"/>
      <c r="I54" s="1" t="str">
        <f>IF(NOT(Tableau117579182224[[#This Row],[Qu.]]&gt;=1),"OUI","NON")</f>
        <v>NON</v>
      </c>
      <c r="J54" s="11">
        <f>SUM(1&gt;Tableau117579182224[[#This Row],[Qu.]])</f>
        <v>0</v>
      </c>
      <c r="K54" s="46"/>
    </row>
    <row r="55" spans="2:11" x14ac:dyDescent="0.25">
      <c r="B55" s="34">
        <v>53</v>
      </c>
      <c r="C55" s="12" t="s">
        <v>2390</v>
      </c>
      <c r="D55" s="49">
        <v>1</v>
      </c>
      <c r="E55" s="13" t="s">
        <v>32</v>
      </c>
      <c r="F55" s="29" t="s">
        <v>1111</v>
      </c>
      <c r="G55" s="1"/>
      <c r="H55" s="7"/>
      <c r="I55" s="1" t="str">
        <f>IF(NOT(Tableau117579182224[[#This Row],[Qu.]]&gt;=1),"OUI","NON")</f>
        <v>NON</v>
      </c>
      <c r="J55" s="11">
        <f>SUM(1&gt;Tableau117579182224[[#This Row],[Qu.]])</f>
        <v>0</v>
      </c>
      <c r="K55" s="46"/>
    </row>
    <row r="56" spans="2:11" x14ac:dyDescent="0.25">
      <c r="B56" s="34">
        <v>54</v>
      </c>
      <c r="C56" s="12" t="s">
        <v>2391</v>
      </c>
      <c r="D56" s="49">
        <v>1</v>
      </c>
      <c r="E56" s="13" t="s">
        <v>32</v>
      </c>
      <c r="F56" s="28" t="s">
        <v>1107</v>
      </c>
      <c r="G56" s="1"/>
      <c r="H56" s="7"/>
      <c r="I56" s="1" t="str">
        <f>IF(NOT(Tableau117579182224[[#This Row],[Qu.]]&gt;=1),"OUI","NON")</f>
        <v>NON</v>
      </c>
      <c r="J56" s="11">
        <f>SUM(1&gt;Tableau117579182224[[#This Row],[Qu.]])</f>
        <v>0</v>
      </c>
      <c r="K56" s="46"/>
    </row>
    <row r="57" spans="2:11" x14ac:dyDescent="0.25">
      <c r="B57" s="34">
        <v>55</v>
      </c>
      <c r="C57" s="12" t="s">
        <v>2392</v>
      </c>
      <c r="D57" s="49">
        <v>1</v>
      </c>
      <c r="E57" s="1" t="s">
        <v>36</v>
      </c>
      <c r="F57" s="28" t="s">
        <v>1089</v>
      </c>
      <c r="G57" s="1"/>
      <c r="H57" s="7"/>
      <c r="I57" s="1" t="str">
        <f>IF(NOT(Tableau117579182224[[#This Row],[Qu.]]&gt;=1),"OUI","NON")</f>
        <v>NON</v>
      </c>
      <c r="J57" s="11">
        <f>SUM(1&gt;Tableau117579182224[[#This Row],[Qu.]])</f>
        <v>0</v>
      </c>
      <c r="K57" s="46"/>
    </row>
    <row r="58" spans="2:11" x14ac:dyDescent="0.25">
      <c r="B58" s="34">
        <v>56</v>
      </c>
      <c r="C58" s="12" t="s">
        <v>2393</v>
      </c>
      <c r="D58" s="49">
        <v>1</v>
      </c>
      <c r="E58" s="13" t="s">
        <v>36</v>
      </c>
      <c r="F58" s="29" t="s">
        <v>1089</v>
      </c>
      <c r="G58" s="1"/>
      <c r="H58" s="7"/>
      <c r="I58" s="1" t="str">
        <f>IF(NOT(Tableau117579182224[[#This Row],[Qu.]]&gt;=1),"OUI","NON")</f>
        <v>NON</v>
      </c>
      <c r="J58" s="11">
        <f>SUM(1&gt;Tableau117579182224[[#This Row],[Qu.]])</f>
        <v>0</v>
      </c>
      <c r="K58" s="46"/>
    </row>
    <row r="59" spans="2:11" x14ac:dyDescent="0.25">
      <c r="B59" s="34">
        <v>57</v>
      </c>
      <c r="C59" s="12" t="s">
        <v>2394</v>
      </c>
      <c r="D59" s="49">
        <v>1</v>
      </c>
      <c r="E59" s="13" t="s">
        <v>50</v>
      </c>
      <c r="F59" s="29" t="s">
        <v>1089</v>
      </c>
      <c r="G59" s="1"/>
      <c r="H59" s="7"/>
      <c r="I59" s="1" t="str">
        <f>IF(NOT(Tableau117579182224[[#This Row],[Qu.]]&gt;=1),"OUI","NON")</f>
        <v>NON</v>
      </c>
      <c r="J59" s="11">
        <f>SUM(1&gt;Tableau117579182224[[#This Row],[Qu.]])</f>
        <v>0</v>
      </c>
      <c r="K59" s="46"/>
    </row>
    <row r="60" spans="2:11" x14ac:dyDescent="0.25">
      <c r="B60" s="34">
        <v>58</v>
      </c>
      <c r="C60" s="12" t="s">
        <v>2395</v>
      </c>
      <c r="D60" s="49">
        <v>1</v>
      </c>
      <c r="E60" s="13" t="s">
        <v>50</v>
      </c>
      <c r="F60" s="29" t="s">
        <v>1089</v>
      </c>
      <c r="G60" s="1"/>
      <c r="H60" s="7"/>
      <c r="I60" s="1" t="str">
        <f>IF(NOT(Tableau117579182224[[#This Row],[Qu.]]&gt;=1),"OUI","NON")</f>
        <v>NON</v>
      </c>
      <c r="J60" s="11">
        <f>SUM(1&gt;Tableau117579182224[[#This Row],[Qu.]])</f>
        <v>0</v>
      </c>
      <c r="K60" s="46"/>
    </row>
    <row r="61" spans="2:11" x14ac:dyDescent="0.25">
      <c r="B61" s="34">
        <v>59</v>
      </c>
      <c r="C61" s="12" t="s">
        <v>2396</v>
      </c>
      <c r="D61" s="49">
        <v>1</v>
      </c>
      <c r="E61" s="13" t="s">
        <v>36</v>
      </c>
      <c r="F61" s="29" t="s">
        <v>1089</v>
      </c>
      <c r="G61" s="1"/>
      <c r="H61" s="7"/>
      <c r="I61" s="1" t="str">
        <f>IF(NOT(Tableau117579182224[[#This Row],[Qu.]]&gt;=1),"OUI","NON")</f>
        <v>NON</v>
      </c>
      <c r="J61" s="11">
        <f>SUM(1&gt;Tableau117579182224[[#This Row],[Qu.]])</f>
        <v>0</v>
      </c>
      <c r="K61" s="46"/>
    </row>
    <row r="62" spans="2:11" x14ac:dyDescent="0.25">
      <c r="B62" s="53">
        <v>60</v>
      </c>
      <c r="C62" s="48" t="s">
        <v>2397</v>
      </c>
      <c r="D62" s="49">
        <v>0</v>
      </c>
      <c r="E62" s="13" t="s">
        <v>50</v>
      </c>
      <c r="F62" s="29" t="s">
        <v>1113</v>
      </c>
      <c r="G62" s="1"/>
      <c r="H62" s="7"/>
      <c r="I62" s="1" t="str">
        <f>IF(NOT(Tableau117579182224[[#This Row],[Qu.]]&gt;=1),"OUI","NON")</f>
        <v>OUI</v>
      </c>
      <c r="J62" s="11">
        <f>SUM(1&gt;Tableau117579182224[[#This Row],[Qu.]])</f>
        <v>1</v>
      </c>
      <c r="K62" s="46"/>
    </row>
    <row r="63" spans="2:11" x14ac:dyDescent="0.25">
      <c r="B63" s="34">
        <v>61</v>
      </c>
      <c r="C63" s="12" t="s">
        <v>2398</v>
      </c>
      <c r="D63" s="49">
        <v>1</v>
      </c>
      <c r="E63" s="13" t="s">
        <v>32</v>
      </c>
      <c r="F63" s="29" t="s">
        <v>1089</v>
      </c>
      <c r="G63" s="1"/>
      <c r="H63" s="7"/>
      <c r="I63" s="1" t="str">
        <f>IF(NOT(Tableau117579182224[[#This Row],[Qu.]]&gt;=1),"OUI","NON")</f>
        <v>NON</v>
      </c>
      <c r="J63" s="11">
        <f>SUM(1&gt;Tableau117579182224[[#This Row],[Qu.]])</f>
        <v>0</v>
      </c>
      <c r="K63" s="46"/>
    </row>
    <row r="64" spans="2:11" x14ac:dyDescent="0.25">
      <c r="B64" s="34">
        <v>62</v>
      </c>
      <c r="C64" s="12" t="s">
        <v>2399</v>
      </c>
      <c r="D64" s="49">
        <v>1</v>
      </c>
      <c r="E64" s="13" t="s">
        <v>36</v>
      </c>
      <c r="F64" s="29" t="s">
        <v>1113</v>
      </c>
      <c r="G64" s="1"/>
      <c r="H64" s="7"/>
      <c r="I64" s="1" t="str">
        <f>IF(NOT(Tableau117579182224[[#This Row],[Qu.]]&gt;=1),"OUI","NON")</f>
        <v>NON</v>
      </c>
      <c r="J64" s="11">
        <f>SUM(1&gt;Tableau117579182224[[#This Row],[Qu.]])</f>
        <v>0</v>
      </c>
      <c r="K64" s="46"/>
    </row>
    <row r="65" spans="2:11" x14ac:dyDescent="0.25">
      <c r="B65" s="34">
        <v>63</v>
      </c>
      <c r="C65" s="12" t="s">
        <v>2400</v>
      </c>
      <c r="D65" s="49">
        <v>1</v>
      </c>
      <c r="E65" s="13" t="s">
        <v>50</v>
      </c>
      <c r="F65" s="29" t="s">
        <v>1089</v>
      </c>
      <c r="G65" s="1"/>
      <c r="H65" s="7"/>
      <c r="I65" s="1" t="str">
        <f>IF(NOT(Tableau117579182224[[#This Row],[Qu.]]&gt;=1),"OUI","NON")</f>
        <v>NON</v>
      </c>
      <c r="J65" s="11">
        <f>SUM(1&gt;Tableau117579182224[[#This Row],[Qu.]])</f>
        <v>0</v>
      </c>
      <c r="K65" s="46"/>
    </row>
    <row r="66" spans="2:11" x14ac:dyDescent="0.25">
      <c r="B66" s="53">
        <v>64</v>
      </c>
      <c r="C66" s="48" t="s">
        <v>2401</v>
      </c>
      <c r="D66" s="49">
        <v>1</v>
      </c>
      <c r="E66" s="13" t="s">
        <v>32</v>
      </c>
      <c r="F66" s="29" t="s">
        <v>1089</v>
      </c>
      <c r="G66" s="1"/>
      <c r="H66" s="7"/>
      <c r="I66" s="1" t="str">
        <f>IF(NOT(Tableau117579182224[[#This Row],[Qu.]]&gt;=1),"OUI","NON")</f>
        <v>NON</v>
      </c>
      <c r="J66" s="11">
        <f>SUM(1&gt;Tableau117579182224[[#This Row],[Qu.]])</f>
        <v>0</v>
      </c>
      <c r="K66" s="46"/>
    </row>
    <row r="67" spans="2:11" x14ac:dyDescent="0.25">
      <c r="B67" s="34">
        <v>65</v>
      </c>
      <c r="C67" s="12" t="s">
        <v>2402</v>
      </c>
      <c r="D67" s="49">
        <v>1</v>
      </c>
      <c r="E67" s="13" t="s">
        <v>50</v>
      </c>
      <c r="F67" s="29" t="s">
        <v>1107</v>
      </c>
      <c r="G67" s="1"/>
      <c r="H67" s="7"/>
      <c r="I67" s="1" t="str">
        <f>IF(NOT(Tableau117579182224[[#This Row],[Qu.]]&gt;=1),"OUI","NON")</f>
        <v>NON</v>
      </c>
      <c r="J67" s="11">
        <f>SUM(1&gt;Tableau117579182224[[#This Row],[Qu.]])</f>
        <v>0</v>
      </c>
      <c r="K67" s="46"/>
    </row>
    <row r="68" spans="2:11" x14ac:dyDescent="0.25">
      <c r="B68" s="34">
        <v>66</v>
      </c>
      <c r="C68" s="12" t="s">
        <v>2403</v>
      </c>
      <c r="D68" s="49">
        <v>1</v>
      </c>
      <c r="E68" s="13" t="s">
        <v>32</v>
      </c>
      <c r="F68" s="29" t="s">
        <v>1089</v>
      </c>
      <c r="G68" s="1"/>
      <c r="H68" s="7"/>
      <c r="I68" s="1" t="str">
        <f>IF(NOT(Tableau117579182224[[#This Row],[Qu.]]&gt;=1),"OUI","NON")</f>
        <v>NON</v>
      </c>
      <c r="J68" s="11">
        <f>SUM(1&gt;Tableau117579182224[[#This Row],[Qu.]])</f>
        <v>0</v>
      </c>
      <c r="K68" s="46"/>
    </row>
    <row r="69" spans="2:11" x14ac:dyDescent="0.25">
      <c r="B69" s="34">
        <v>67</v>
      </c>
      <c r="C69" s="12" t="s">
        <v>2404</v>
      </c>
      <c r="D69" s="49">
        <v>1</v>
      </c>
      <c r="E69" s="18" t="s">
        <v>32</v>
      </c>
      <c r="F69" s="29" t="s">
        <v>1113</v>
      </c>
      <c r="G69" s="1"/>
      <c r="H69" s="7"/>
      <c r="I69" s="1" t="str">
        <f>IF(NOT(Tableau117579182224[[#This Row],[Qu.]]&gt;=1),"OUI","NON")</f>
        <v>NON</v>
      </c>
      <c r="J69" s="11">
        <f>SUM(1&gt;Tableau117579182224[[#This Row],[Qu.]])</f>
        <v>0</v>
      </c>
      <c r="K69" s="46"/>
    </row>
    <row r="70" spans="2:11" x14ac:dyDescent="0.25">
      <c r="B70" s="53">
        <v>68</v>
      </c>
      <c r="C70" s="48" t="s">
        <v>2405</v>
      </c>
      <c r="D70" s="49">
        <v>1</v>
      </c>
      <c r="E70" s="13" t="s">
        <v>36</v>
      </c>
      <c r="F70" s="29" t="s">
        <v>1113</v>
      </c>
      <c r="G70" s="1"/>
      <c r="H70" s="7"/>
      <c r="I70" s="1" t="str">
        <f>IF(NOT(Tableau117579182224[[#This Row],[Qu.]]&gt;=1),"OUI","NON")</f>
        <v>NON</v>
      </c>
      <c r="J70" s="11">
        <f>SUM(1&gt;Tableau117579182224[[#This Row],[Qu.]])</f>
        <v>0</v>
      </c>
      <c r="K70" s="46"/>
    </row>
    <row r="71" spans="2:11" x14ac:dyDescent="0.25">
      <c r="B71" s="34">
        <v>69</v>
      </c>
      <c r="C71" s="12" t="s">
        <v>2406</v>
      </c>
      <c r="D71" s="49">
        <v>1</v>
      </c>
      <c r="E71" s="13" t="s">
        <v>32</v>
      </c>
      <c r="F71" s="29" t="s">
        <v>1089</v>
      </c>
      <c r="G71" s="1"/>
      <c r="H71" s="7"/>
      <c r="I71" s="1" t="str">
        <f>IF(NOT(Tableau117579182224[[#This Row],[Qu.]]&gt;=1),"OUI","NON")</f>
        <v>NON</v>
      </c>
      <c r="J71" s="11">
        <f>SUM(1&gt;Tableau117579182224[[#This Row],[Qu.]])</f>
        <v>0</v>
      </c>
      <c r="K71" s="46"/>
    </row>
    <row r="72" spans="2:11" x14ac:dyDescent="0.25">
      <c r="B72" s="31">
        <v>70</v>
      </c>
      <c r="C72" s="3" t="s">
        <v>2407</v>
      </c>
      <c r="D72" s="49">
        <v>1</v>
      </c>
      <c r="E72" s="13" t="s">
        <v>32</v>
      </c>
      <c r="F72" s="28" t="s">
        <v>1089</v>
      </c>
      <c r="G72" s="1"/>
      <c r="H72" s="7"/>
      <c r="I72" s="1" t="str">
        <f>IF(NOT(Tableau117579182224[[#This Row],[Qu.]]&gt;=1),"OUI","NON")</f>
        <v>NON</v>
      </c>
      <c r="J72" s="11">
        <f>SUM(1&gt;Tableau117579182224[[#This Row],[Qu.]])</f>
        <v>0</v>
      </c>
      <c r="K72" s="46"/>
    </row>
    <row r="73" spans="2:11" x14ac:dyDescent="0.25">
      <c r="B73" s="34">
        <v>71</v>
      </c>
      <c r="C73" s="12" t="s">
        <v>2408</v>
      </c>
      <c r="D73" s="49">
        <v>1</v>
      </c>
      <c r="E73" s="13" t="s">
        <v>36</v>
      </c>
      <c r="F73" s="29" t="s">
        <v>1089</v>
      </c>
      <c r="G73" s="1"/>
      <c r="H73" s="7"/>
      <c r="I73" s="1" t="str">
        <f>IF(NOT(Tableau117579182224[[#This Row],[Qu.]]&gt;=1),"OUI","NON")</f>
        <v>NON</v>
      </c>
      <c r="J73" s="11">
        <f>SUM(1&gt;Tableau117579182224[[#This Row],[Qu.]])</f>
        <v>0</v>
      </c>
      <c r="K73" s="46"/>
    </row>
    <row r="74" spans="2:11" x14ac:dyDescent="0.25">
      <c r="B74" s="31">
        <v>72</v>
      </c>
      <c r="C74" s="3" t="s">
        <v>2409</v>
      </c>
      <c r="D74" s="49">
        <v>1</v>
      </c>
      <c r="E74" s="13" t="s">
        <v>32</v>
      </c>
      <c r="F74" s="28" t="s">
        <v>1089</v>
      </c>
      <c r="G74" s="1"/>
      <c r="H74" s="7"/>
      <c r="I74" s="1" t="str">
        <f>IF(NOT(Tableau117579182224[[#This Row],[Qu.]]&gt;=1),"OUI","NON")</f>
        <v>NON</v>
      </c>
      <c r="J74" s="11">
        <f>SUM(1&gt;Tableau117579182224[[#This Row],[Qu.]])</f>
        <v>0</v>
      </c>
      <c r="K74" s="46"/>
    </row>
    <row r="75" spans="2:11" x14ac:dyDescent="0.25">
      <c r="B75" s="34">
        <v>73</v>
      </c>
      <c r="C75" s="12" t="s">
        <v>2410</v>
      </c>
      <c r="D75" s="49">
        <v>0</v>
      </c>
      <c r="E75" s="13" t="s">
        <v>39</v>
      </c>
      <c r="F75" s="29" t="s">
        <v>1099</v>
      </c>
      <c r="G75" s="1"/>
      <c r="H75" s="7"/>
      <c r="I75" s="1" t="str">
        <f>IF(NOT(Tableau117579182224[[#This Row],[Qu.]]&gt;=1),"OUI","NON")</f>
        <v>OUI</v>
      </c>
      <c r="J75" s="11">
        <f>SUM(1&gt;Tableau117579182224[[#This Row],[Qu.]])</f>
        <v>1</v>
      </c>
      <c r="K75" s="46"/>
    </row>
    <row r="76" spans="2:11" x14ac:dyDescent="0.25">
      <c r="B76" s="31">
        <v>74</v>
      </c>
      <c r="C76" s="3" t="s">
        <v>2411</v>
      </c>
      <c r="D76" s="49">
        <v>1</v>
      </c>
      <c r="E76" s="13" t="s">
        <v>36</v>
      </c>
      <c r="F76" s="28" t="s">
        <v>1113</v>
      </c>
      <c r="G76" s="1"/>
      <c r="H76" s="7"/>
      <c r="I76" s="1" t="str">
        <f>IF(NOT(Tableau117579182224[[#This Row],[Qu.]]&gt;=1),"OUI","NON")</f>
        <v>NON</v>
      </c>
      <c r="J76" s="11">
        <f>SUM(1&gt;Tableau117579182224[[#This Row],[Qu.]])</f>
        <v>0</v>
      </c>
      <c r="K76" s="46"/>
    </row>
    <row r="77" spans="2:11" x14ac:dyDescent="0.25">
      <c r="B77" s="34">
        <v>75</v>
      </c>
      <c r="C77" s="12" t="s">
        <v>2412</v>
      </c>
      <c r="D77" s="49">
        <v>1</v>
      </c>
      <c r="E77" s="13" t="s">
        <v>32</v>
      </c>
      <c r="F77" s="29" t="s">
        <v>1089</v>
      </c>
      <c r="G77" s="1"/>
      <c r="H77" s="7"/>
      <c r="I77" s="1" t="str">
        <f>IF(NOT(Tableau117579182224[[#This Row],[Qu.]]&gt;=1),"OUI","NON")</f>
        <v>NON</v>
      </c>
      <c r="J77" s="11">
        <f>SUM(1&gt;Tableau117579182224[[#This Row],[Qu.]])</f>
        <v>0</v>
      </c>
      <c r="K77" s="46"/>
    </row>
    <row r="78" spans="2:11" x14ac:dyDescent="0.25">
      <c r="B78" s="34">
        <v>76</v>
      </c>
      <c r="C78" s="12" t="s">
        <v>2413</v>
      </c>
      <c r="D78" s="49">
        <v>1</v>
      </c>
      <c r="E78" s="13" t="s">
        <v>32</v>
      </c>
      <c r="F78" s="29" t="s">
        <v>1089</v>
      </c>
      <c r="G78" s="1"/>
      <c r="H78" s="7"/>
      <c r="I78" s="1" t="str">
        <f>IF(NOT(Tableau117579182224[[#This Row],[Qu.]]&gt;=1),"OUI","NON")</f>
        <v>NON</v>
      </c>
      <c r="J78" s="11">
        <f>SUM(1&gt;Tableau117579182224[[#This Row],[Qu.]])</f>
        <v>0</v>
      </c>
      <c r="K78" s="46"/>
    </row>
    <row r="79" spans="2:11" x14ac:dyDescent="0.25">
      <c r="B79" s="31">
        <v>77</v>
      </c>
      <c r="C79" s="3" t="s">
        <v>2414</v>
      </c>
      <c r="D79" s="49">
        <v>1</v>
      </c>
      <c r="E79" s="13" t="s">
        <v>50</v>
      </c>
      <c r="F79" s="28" t="s">
        <v>1113</v>
      </c>
      <c r="G79" s="1"/>
      <c r="H79" s="7"/>
      <c r="I79" s="1" t="str">
        <f>IF(NOT(Tableau117579182224[[#This Row],[Qu.]]&gt;=1),"OUI","NON")</f>
        <v>NON</v>
      </c>
      <c r="J79" s="11">
        <f>SUM(1&gt;Tableau117579182224[[#This Row],[Qu.]])</f>
        <v>0</v>
      </c>
      <c r="K79" s="46"/>
    </row>
    <row r="80" spans="2:11" x14ac:dyDescent="0.25">
      <c r="B80" s="34">
        <v>78</v>
      </c>
      <c r="C80" s="12" t="s">
        <v>2415</v>
      </c>
      <c r="D80" s="49">
        <v>1</v>
      </c>
      <c r="E80" s="13" t="s">
        <v>36</v>
      </c>
      <c r="F80" s="29" t="s">
        <v>1111</v>
      </c>
      <c r="G80" s="1"/>
      <c r="H80" s="7"/>
      <c r="I80" s="1" t="str">
        <f>IF(NOT(Tableau117579182224[[#This Row],[Qu.]]&gt;=1),"OUI","NON")</f>
        <v>NON</v>
      </c>
      <c r="J80" s="11">
        <f>SUM(1&gt;Tableau117579182224[[#This Row],[Qu.]])</f>
        <v>0</v>
      </c>
      <c r="K80" s="46"/>
    </row>
    <row r="81" spans="2:11" x14ac:dyDescent="0.25">
      <c r="B81" s="53">
        <v>79</v>
      </c>
      <c r="C81" s="48" t="s">
        <v>2416</v>
      </c>
      <c r="D81" s="49">
        <v>1</v>
      </c>
      <c r="E81" s="13" t="s">
        <v>32</v>
      </c>
      <c r="F81" s="29" t="s">
        <v>1107</v>
      </c>
      <c r="G81" s="1"/>
      <c r="H81" s="7"/>
      <c r="I81" s="1" t="str">
        <f>IF(NOT(Tableau117579182224[[#This Row],[Qu.]]&gt;=1),"OUI","NON")</f>
        <v>NON</v>
      </c>
      <c r="J81" s="11">
        <f>SUM(1&gt;Tableau117579182224[[#This Row],[Qu.]])</f>
        <v>0</v>
      </c>
      <c r="K81" s="46"/>
    </row>
    <row r="82" spans="2:11" x14ac:dyDescent="0.25">
      <c r="B82" s="34">
        <v>80</v>
      </c>
      <c r="C82" s="12" t="s">
        <v>2417</v>
      </c>
      <c r="D82" s="49">
        <v>1</v>
      </c>
      <c r="E82" s="13" t="s">
        <v>36</v>
      </c>
      <c r="F82" s="29" t="s">
        <v>1089</v>
      </c>
      <c r="G82" s="1"/>
      <c r="H82" s="7"/>
      <c r="I82" s="1" t="str">
        <f>IF(NOT(Tableau117579182224[[#This Row],[Qu.]]&gt;=1),"OUI","NON")</f>
        <v>NON</v>
      </c>
      <c r="J82" s="11">
        <f>SUM(1&gt;Tableau117579182224[[#This Row],[Qu.]])</f>
        <v>0</v>
      </c>
      <c r="K82" s="46"/>
    </row>
    <row r="83" spans="2:11" x14ac:dyDescent="0.25">
      <c r="B83" s="34">
        <v>81</v>
      </c>
      <c r="C83" s="12" t="s">
        <v>2418</v>
      </c>
      <c r="D83" s="49">
        <v>1</v>
      </c>
      <c r="E83" s="13" t="s">
        <v>32</v>
      </c>
      <c r="F83" s="29" t="s">
        <v>1107</v>
      </c>
      <c r="G83" s="1"/>
      <c r="H83" s="7"/>
      <c r="I83" s="1" t="str">
        <f>IF(NOT(Tableau117579182224[[#This Row],[Qu.]]&gt;=1),"OUI","NON")</f>
        <v>NON</v>
      </c>
      <c r="J83" s="11">
        <f>SUM(1&gt;Tableau117579182224[[#This Row],[Qu.]])</f>
        <v>0</v>
      </c>
      <c r="K83" s="46"/>
    </row>
    <row r="84" spans="2:11" x14ac:dyDescent="0.25">
      <c r="B84" s="34">
        <v>82</v>
      </c>
      <c r="C84" s="12" t="s">
        <v>2419</v>
      </c>
      <c r="D84" s="49">
        <v>1</v>
      </c>
      <c r="E84" s="13" t="s">
        <v>32</v>
      </c>
      <c r="F84" s="29" t="s">
        <v>1089</v>
      </c>
      <c r="G84" s="1"/>
      <c r="H84" s="7"/>
      <c r="I84" s="1" t="str">
        <f>IF(NOT(Tableau117579182224[[#This Row],[Qu.]]&gt;=1),"OUI","NON")</f>
        <v>NON</v>
      </c>
      <c r="J84" s="11">
        <f>SUM(1&gt;Tableau117579182224[[#This Row],[Qu.]])</f>
        <v>0</v>
      </c>
      <c r="K84" s="46"/>
    </row>
    <row r="85" spans="2:11" x14ac:dyDescent="0.25">
      <c r="B85" s="53">
        <v>83</v>
      </c>
      <c r="C85" s="48" t="s">
        <v>2420</v>
      </c>
      <c r="D85" s="49">
        <v>1</v>
      </c>
      <c r="E85" s="13" t="s">
        <v>36</v>
      </c>
      <c r="F85" s="29" t="s">
        <v>1107</v>
      </c>
      <c r="G85" s="1"/>
      <c r="H85" s="7"/>
      <c r="I85" s="1" t="str">
        <f>IF(NOT(Tableau117579182224[[#This Row],[Qu.]]&gt;=1),"OUI","NON")</f>
        <v>NON</v>
      </c>
      <c r="J85" s="11">
        <f>SUM(1&gt;Tableau117579182224[[#This Row],[Qu.]])</f>
        <v>0</v>
      </c>
      <c r="K85" s="46"/>
    </row>
    <row r="86" spans="2:11" x14ac:dyDescent="0.25">
      <c r="B86" s="34">
        <v>84</v>
      </c>
      <c r="C86" s="12" t="s">
        <v>2421</v>
      </c>
      <c r="D86" s="49">
        <v>1</v>
      </c>
      <c r="E86" s="13" t="s">
        <v>32</v>
      </c>
      <c r="F86" s="29" t="s">
        <v>1107</v>
      </c>
      <c r="G86" s="1"/>
      <c r="H86" s="7"/>
      <c r="I86" s="1" t="str">
        <f>IF(NOT(Tableau117579182224[[#This Row],[Qu.]]&gt;=1),"OUI","NON")</f>
        <v>NON</v>
      </c>
      <c r="J86" s="11">
        <f>SUM(1&gt;Tableau117579182224[[#This Row],[Qu.]])</f>
        <v>0</v>
      </c>
      <c r="K86" s="46"/>
    </row>
    <row r="87" spans="2:11" x14ac:dyDescent="0.25">
      <c r="B87" s="31">
        <v>85</v>
      </c>
      <c r="C87" s="3" t="s">
        <v>2422</v>
      </c>
      <c r="D87" s="49">
        <v>1</v>
      </c>
      <c r="E87" s="13" t="s">
        <v>36</v>
      </c>
      <c r="F87" s="28" t="s">
        <v>1089</v>
      </c>
      <c r="G87" s="1"/>
      <c r="H87" s="7"/>
      <c r="I87" s="1" t="str">
        <f>IF(NOT(Tableau117579182224[[#This Row],[Qu.]]&gt;=1),"OUI","NON")</f>
        <v>NON</v>
      </c>
      <c r="J87" s="11">
        <f>SUM(1&gt;Tableau117579182224[[#This Row],[Qu.]])</f>
        <v>0</v>
      </c>
      <c r="K87" s="46"/>
    </row>
    <row r="88" spans="2:11" x14ac:dyDescent="0.25">
      <c r="B88" s="34">
        <v>86</v>
      </c>
      <c r="C88" s="12" t="s">
        <v>2423</v>
      </c>
      <c r="D88" s="49">
        <v>1</v>
      </c>
      <c r="E88" s="13" t="s">
        <v>36</v>
      </c>
      <c r="F88" s="29" t="s">
        <v>1107</v>
      </c>
      <c r="G88" s="1"/>
      <c r="H88" s="7"/>
      <c r="I88" s="1" t="str">
        <f>IF(NOT(Tableau117579182224[[#This Row],[Qu.]]&gt;=1),"OUI","NON")</f>
        <v>NON</v>
      </c>
      <c r="J88" s="11">
        <f>SUM(1&gt;Tableau117579182224[[#This Row],[Qu.]])</f>
        <v>0</v>
      </c>
      <c r="K88" s="46"/>
    </row>
    <row r="89" spans="2:11" x14ac:dyDescent="0.25">
      <c r="B89" s="53">
        <v>87</v>
      </c>
      <c r="C89" s="48" t="s">
        <v>2424</v>
      </c>
      <c r="D89" s="49">
        <v>1</v>
      </c>
      <c r="E89" s="13" t="s">
        <v>50</v>
      </c>
      <c r="F89" s="29" t="s">
        <v>1089</v>
      </c>
      <c r="G89" s="1"/>
      <c r="H89" s="7"/>
      <c r="I89" s="1" t="str">
        <f>IF(NOT(Tableau117579182224[[#This Row],[Qu.]]&gt;=1),"OUI","NON")</f>
        <v>NON</v>
      </c>
      <c r="J89" s="11">
        <f>SUM(1&gt;Tableau117579182224[[#This Row],[Qu.]])</f>
        <v>0</v>
      </c>
      <c r="K89" s="46"/>
    </row>
    <row r="90" spans="2:11" x14ac:dyDescent="0.25">
      <c r="B90" s="31">
        <v>88</v>
      </c>
      <c r="C90" s="3" t="s">
        <v>2425</v>
      </c>
      <c r="D90" s="49">
        <v>1</v>
      </c>
      <c r="E90" s="13" t="s">
        <v>32</v>
      </c>
      <c r="F90" s="28" t="s">
        <v>1113</v>
      </c>
      <c r="G90" s="1"/>
      <c r="H90" s="7"/>
      <c r="I90" s="1" t="str">
        <f>IF(NOT(Tableau117579182224[[#This Row],[Qu.]]&gt;=1),"OUI","NON")</f>
        <v>NON</v>
      </c>
      <c r="J90" s="11">
        <f>SUM(1&gt;Tableau117579182224[[#This Row],[Qu.]])</f>
        <v>0</v>
      </c>
      <c r="K90" s="46"/>
    </row>
    <row r="91" spans="2:11" x14ac:dyDescent="0.25">
      <c r="B91" s="53">
        <v>89</v>
      </c>
      <c r="C91" s="48" t="s">
        <v>2426</v>
      </c>
      <c r="D91" s="49">
        <v>1</v>
      </c>
      <c r="E91" s="13" t="s">
        <v>32</v>
      </c>
      <c r="F91" s="29" t="s">
        <v>1089</v>
      </c>
      <c r="G91" s="1"/>
      <c r="H91" s="7"/>
      <c r="I91" s="1" t="str">
        <f>IF(NOT(Tableau117579182224[[#This Row],[Qu.]]&gt;=1),"OUI","NON")</f>
        <v>NON</v>
      </c>
      <c r="J91" s="11">
        <f>SUM(1&gt;Tableau117579182224[[#This Row],[Qu.]])</f>
        <v>0</v>
      </c>
      <c r="K91" s="46"/>
    </row>
    <row r="92" spans="2:11" x14ac:dyDescent="0.25">
      <c r="B92" s="34">
        <v>90</v>
      </c>
      <c r="C92" s="12" t="s">
        <v>2427</v>
      </c>
      <c r="D92" s="49">
        <v>1</v>
      </c>
      <c r="E92" s="13" t="s">
        <v>50</v>
      </c>
      <c r="F92" s="29" t="s">
        <v>1089</v>
      </c>
      <c r="G92" s="1"/>
      <c r="H92" s="7"/>
      <c r="I92" s="1" t="str">
        <f>IF(NOT(Tableau117579182224[[#This Row],[Qu.]]&gt;=1),"OUI","NON")</f>
        <v>NON</v>
      </c>
      <c r="J92" s="11">
        <f>SUM(1&gt;Tableau117579182224[[#This Row],[Qu.]])</f>
        <v>0</v>
      </c>
      <c r="K92" s="46"/>
    </row>
    <row r="93" spans="2:11" x14ac:dyDescent="0.25">
      <c r="B93" s="31">
        <v>91</v>
      </c>
      <c r="C93" s="3" t="s">
        <v>2428</v>
      </c>
      <c r="D93" s="49">
        <v>1</v>
      </c>
      <c r="E93" s="13" t="s">
        <v>36</v>
      </c>
      <c r="F93" s="28" t="s">
        <v>1089</v>
      </c>
      <c r="G93" s="1"/>
      <c r="H93" s="7"/>
      <c r="I93" s="1" t="str">
        <f>IF(NOT(Tableau117579182224[[#This Row],[Qu.]]&gt;=1),"OUI","NON")</f>
        <v>NON</v>
      </c>
      <c r="J93" s="11">
        <f>SUM(1&gt;Tableau117579182224[[#This Row],[Qu.]])</f>
        <v>0</v>
      </c>
      <c r="K93" s="46"/>
    </row>
    <row r="94" spans="2:11" x14ac:dyDescent="0.25">
      <c r="B94" s="34">
        <v>92</v>
      </c>
      <c r="C94" s="12" t="s">
        <v>2429</v>
      </c>
      <c r="D94" s="49">
        <v>1</v>
      </c>
      <c r="E94" s="13" t="s">
        <v>32</v>
      </c>
      <c r="F94" s="29" t="s">
        <v>1089</v>
      </c>
      <c r="G94" s="1"/>
      <c r="H94" s="7"/>
      <c r="I94" s="1" t="str">
        <f>IF(NOT(Tableau117579182224[[#This Row],[Qu.]]&gt;=1),"OUI","NON")</f>
        <v>NON</v>
      </c>
      <c r="J94" s="11">
        <f>SUM(1&gt;Tableau117579182224[[#This Row],[Qu.]])</f>
        <v>0</v>
      </c>
      <c r="K94" s="46"/>
    </row>
    <row r="95" spans="2:11" x14ac:dyDescent="0.25">
      <c r="B95" s="34">
        <v>93</v>
      </c>
      <c r="C95" s="12" t="s">
        <v>2430</v>
      </c>
      <c r="D95" s="49">
        <v>1</v>
      </c>
      <c r="E95" s="13" t="s">
        <v>32</v>
      </c>
      <c r="F95" s="29" t="s">
        <v>1089</v>
      </c>
      <c r="G95" s="1"/>
      <c r="H95" s="7"/>
      <c r="I95" s="1" t="str">
        <f>IF(NOT(Tableau117579182224[[#This Row],[Qu.]]&gt;=1),"OUI","NON")</f>
        <v>NON</v>
      </c>
      <c r="J95" s="11">
        <f>SUM(1&gt;Tableau117579182224[[#This Row],[Qu.]])</f>
        <v>0</v>
      </c>
      <c r="K95" s="46"/>
    </row>
    <row r="96" spans="2:11" x14ac:dyDescent="0.25">
      <c r="B96" s="34">
        <v>94</v>
      </c>
      <c r="C96" s="12" t="s">
        <v>2431</v>
      </c>
      <c r="D96" s="49">
        <v>1</v>
      </c>
      <c r="E96" s="13" t="s">
        <v>32</v>
      </c>
      <c r="F96" s="29" t="s">
        <v>1089</v>
      </c>
      <c r="G96" s="1"/>
      <c r="H96" s="7"/>
      <c r="I96" s="1" t="str">
        <f>IF(NOT(Tableau117579182224[[#This Row],[Qu.]]&gt;=1),"OUI","NON")</f>
        <v>NON</v>
      </c>
      <c r="J96" s="11">
        <f>SUM(1&gt;Tableau117579182224[[#This Row],[Qu.]])</f>
        <v>0</v>
      </c>
      <c r="K96" s="46"/>
    </row>
    <row r="97" spans="2:11" x14ac:dyDescent="0.25">
      <c r="B97" s="34">
        <v>95</v>
      </c>
      <c r="C97" s="12" t="s">
        <v>2432</v>
      </c>
      <c r="D97" s="49">
        <v>1</v>
      </c>
      <c r="E97" s="13" t="s">
        <v>32</v>
      </c>
      <c r="F97" s="29" t="s">
        <v>1089</v>
      </c>
      <c r="G97" s="1"/>
      <c r="H97" s="7"/>
      <c r="I97" s="1" t="str">
        <f>IF(NOT(Tableau117579182224[[#This Row],[Qu.]]&gt;=1),"OUI","NON")</f>
        <v>NON</v>
      </c>
      <c r="J97" s="11">
        <f>SUM(1&gt;Tableau117579182224[[#This Row],[Qu.]])</f>
        <v>0</v>
      </c>
      <c r="K97" s="46"/>
    </row>
    <row r="98" spans="2:11" x14ac:dyDescent="0.25">
      <c r="B98" s="53">
        <v>96</v>
      </c>
      <c r="C98" s="48" t="s">
        <v>2433</v>
      </c>
      <c r="D98" s="49">
        <v>1</v>
      </c>
      <c r="E98" s="13" t="s">
        <v>50</v>
      </c>
      <c r="F98" s="29" t="s">
        <v>1113</v>
      </c>
      <c r="G98" s="1"/>
      <c r="H98" s="7"/>
      <c r="I98" s="1" t="str">
        <f>IF(NOT(Tableau117579182224[[#This Row],[Qu.]]&gt;=1),"OUI","NON")</f>
        <v>NON</v>
      </c>
      <c r="J98" s="11">
        <f>SUM(1&gt;Tableau117579182224[[#This Row],[Qu.]])</f>
        <v>0</v>
      </c>
      <c r="K98" s="46"/>
    </row>
    <row r="99" spans="2:11" x14ac:dyDescent="0.25">
      <c r="B99" s="34">
        <v>97</v>
      </c>
      <c r="C99" s="12" t="s">
        <v>2434</v>
      </c>
      <c r="D99" s="49">
        <v>1</v>
      </c>
      <c r="E99" s="13" t="s">
        <v>50</v>
      </c>
      <c r="F99" s="29" t="s">
        <v>1113</v>
      </c>
      <c r="G99" s="1"/>
      <c r="H99" s="7"/>
      <c r="I99" s="1" t="str">
        <f>IF(NOT(Tableau117579182224[[#This Row],[Qu.]]&gt;=1),"OUI","NON")</f>
        <v>NON</v>
      </c>
      <c r="J99" s="11">
        <f>SUM(1&gt;Tableau117579182224[[#This Row],[Qu.]])</f>
        <v>0</v>
      </c>
      <c r="K99" s="46"/>
    </row>
    <row r="100" spans="2:11" x14ac:dyDescent="0.25">
      <c r="B100" s="34">
        <v>98</v>
      </c>
      <c r="C100" s="12" t="s">
        <v>2435</v>
      </c>
      <c r="D100" s="49">
        <v>1</v>
      </c>
      <c r="E100" s="13" t="s">
        <v>50</v>
      </c>
      <c r="F100" s="29" t="s">
        <v>1111</v>
      </c>
      <c r="G100" s="1"/>
      <c r="H100" s="7"/>
      <c r="I100" s="1" t="str">
        <f>IF(NOT(Tableau117579182224[[#This Row],[Qu.]]&gt;=1),"OUI","NON")</f>
        <v>NON</v>
      </c>
      <c r="J100" s="11">
        <f>SUM(1&gt;Tableau117579182224[[#This Row],[Qu.]])</f>
        <v>0</v>
      </c>
      <c r="K100" s="46"/>
    </row>
    <row r="101" spans="2:11" x14ac:dyDescent="0.25">
      <c r="B101" s="34">
        <v>99</v>
      </c>
      <c r="C101" s="12" t="s">
        <v>2436</v>
      </c>
      <c r="D101" s="49">
        <v>1</v>
      </c>
      <c r="E101" s="13" t="s">
        <v>36</v>
      </c>
      <c r="F101" s="29" t="s">
        <v>1113</v>
      </c>
      <c r="G101" s="1"/>
      <c r="H101" s="7"/>
      <c r="I101" s="1" t="str">
        <f>IF(NOT(Tableau117579182224[[#This Row],[Qu.]]&gt;=1),"OUI","NON")</f>
        <v>NON</v>
      </c>
      <c r="J101" s="11">
        <f>SUM(1&gt;Tableau117579182224[[#This Row],[Qu.]])</f>
        <v>0</v>
      </c>
      <c r="K101" s="46"/>
    </row>
    <row r="102" spans="2:11" x14ac:dyDescent="0.25">
      <c r="B102" s="53">
        <v>100</v>
      </c>
      <c r="C102" s="48" t="s">
        <v>2437</v>
      </c>
      <c r="D102" s="49">
        <v>1</v>
      </c>
      <c r="E102" s="13" t="s">
        <v>32</v>
      </c>
      <c r="F102" s="29" t="s">
        <v>1089</v>
      </c>
      <c r="G102" s="1"/>
      <c r="H102" s="7"/>
      <c r="I102" s="1" t="str">
        <f>IF(NOT(Tableau117579182224[[#This Row],[Qu.]]&gt;=1),"OUI","NON")</f>
        <v>NON</v>
      </c>
      <c r="J102" s="11">
        <f>SUM(1&gt;Tableau117579182224[[#This Row],[Qu.]])</f>
        <v>0</v>
      </c>
      <c r="K102" s="46"/>
    </row>
    <row r="103" spans="2:11" x14ac:dyDescent="0.25">
      <c r="B103" s="34">
        <v>101</v>
      </c>
      <c r="C103" s="12" t="s">
        <v>2438</v>
      </c>
      <c r="D103" s="49">
        <v>1</v>
      </c>
      <c r="E103" s="13" t="s">
        <v>32</v>
      </c>
      <c r="F103" s="29" t="s">
        <v>1107</v>
      </c>
      <c r="G103" s="1"/>
      <c r="H103" s="7"/>
      <c r="I103" s="1" t="str">
        <f>IF(NOT(Tableau117579182224[[#This Row],[Qu.]]&gt;=1),"OUI","NON")</f>
        <v>NON</v>
      </c>
      <c r="J103" s="11">
        <f>SUM(1&gt;Tableau117579182224[[#This Row],[Qu.]])</f>
        <v>0</v>
      </c>
      <c r="K103" s="46"/>
    </row>
    <row r="104" spans="2:11" x14ac:dyDescent="0.25">
      <c r="B104" s="31">
        <v>102</v>
      </c>
      <c r="C104" s="3" t="s">
        <v>2439</v>
      </c>
      <c r="D104" s="49">
        <v>1</v>
      </c>
      <c r="E104" s="13" t="s">
        <v>36</v>
      </c>
      <c r="F104" s="28" t="s">
        <v>1089</v>
      </c>
      <c r="G104" s="1"/>
      <c r="H104" s="7"/>
      <c r="I104" s="1" t="str">
        <f>IF(NOT(Tableau117579182224[[#This Row],[Qu.]]&gt;=1),"OUI","NON")</f>
        <v>NON</v>
      </c>
      <c r="J104" s="11">
        <f>SUM(1&gt;Tableau117579182224[[#This Row],[Qu.]])</f>
        <v>0</v>
      </c>
      <c r="K104" s="46"/>
    </row>
    <row r="105" spans="2:11" x14ac:dyDescent="0.25">
      <c r="B105" s="34">
        <v>103</v>
      </c>
      <c r="C105" s="12" t="s">
        <v>2440</v>
      </c>
      <c r="D105" s="49">
        <v>1</v>
      </c>
      <c r="E105" s="18" t="s">
        <v>36</v>
      </c>
      <c r="F105" s="29" t="s">
        <v>1089</v>
      </c>
      <c r="G105" s="1"/>
      <c r="H105" s="7"/>
      <c r="I105" s="1" t="str">
        <f>IF(NOT(Tableau117579182224[[#This Row],[Qu.]]&gt;=1),"OUI","NON")</f>
        <v>NON</v>
      </c>
      <c r="J105" s="11">
        <f>SUM(1&gt;Tableau117579182224[[#This Row],[Qu.]])</f>
        <v>0</v>
      </c>
      <c r="K105" s="46"/>
    </row>
    <row r="106" spans="2:11" x14ac:dyDescent="0.25">
      <c r="B106" s="34">
        <v>104</v>
      </c>
      <c r="C106" s="12" t="s">
        <v>2441</v>
      </c>
      <c r="D106" s="49">
        <v>1</v>
      </c>
      <c r="E106" s="13" t="s">
        <v>39</v>
      </c>
      <c r="F106" s="29" t="s">
        <v>1099</v>
      </c>
      <c r="G106" s="1"/>
      <c r="H106" s="7"/>
      <c r="I106" s="1" t="str">
        <f>IF(NOT(Tableau117579182224[[#This Row],[Qu.]]&gt;=1),"OUI","NON")</f>
        <v>NON</v>
      </c>
      <c r="J106" s="11">
        <f>SUM(1&gt;Tableau117579182224[[#This Row],[Qu.]])</f>
        <v>0</v>
      </c>
      <c r="K106" s="46"/>
    </row>
    <row r="107" spans="2:11" x14ac:dyDescent="0.25">
      <c r="B107" s="34">
        <v>105</v>
      </c>
      <c r="C107" s="12" t="s">
        <v>2442</v>
      </c>
      <c r="D107" s="49">
        <v>1</v>
      </c>
      <c r="E107" s="13" t="s">
        <v>32</v>
      </c>
      <c r="F107" s="29" t="s">
        <v>1107</v>
      </c>
      <c r="G107" s="1"/>
      <c r="H107" s="7"/>
      <c r="I107" s="1" t="str">
        <f>IF(NOT(Tableau117579182224[[#This Row],[Qu.]]&gt;=1),"OUI","NON")</f>
        <v>NON</v>
      </c>
      <c r="J107" s="11">
        <f>SUM(1&gt;Tableau117579182224[[#This Row],[Qu.]])</f>
        <v>0</v>
      </c>
      <c r="K107" s="46"/>
    </row>
    <row r="108" spans="2:11" x14ac:dyDescent="0.25">
      <c r="B108" s="34">
        <v>106</v>
      </c>
      <c r="C108" s="12" t="s">
        <v>2443</v>
      </c>
      <c r="D108" s="49">
        <v>1</v>
      </c>
      <c r="E108" s="13" t="s">
        <v>32</v>
      </c>
      <c r="F108" s="29" t="s">
        <v>1113</v>
      </c>
      <c r="G108" s="1"/>
      <c r="H108" s="7"/>
      <c r="I108" s="1" t="str">
        <f>IF(NOT(Tableau117579182224[[#This Row],[Qu.]]&gt;=1),"OUI","NON")</f>
        <v>NON</v>
      </c>
      <c r="J108" s="11">
        <f>SUM(1&gt;Tableau117579182224[[#This Row],[Qu.]])</f>
        <v>0</v>
      </c>
      <c r="K108" s="46"/>
    </row>
    <row r="109" spans="2:11" x14ac:dyDescent="0.25">
      <c r="B109" s="34">
        <v>107</v>
      </c>
      <c r="C109" s="12" t="s">
        <v>2444</v>
      </c>
      <c r="D109" s="49">
        <v>1</v>
      </c>
      <c r="E109" s="13" t="s">
        <v>36</v>
      </c>
      <c r="F109" s="29" t="s">
        <v>1089</v>
      </c>
      <c r="G109" s="1"/>
      <c r="H109" s="7"/>
      <c r="I109" s="1" t="str">
        <f>IF(NOT(Tableau117579182224[[#This Row],[Qu.]]&gt;=1),"OUI","NON")</f>
        <v>NON</v>
      </c>
      <c r="J109" s="11">
        <f>SUM(1&gt;Tableau117579182224[[#This Row],[Qu.]])</f>
        <v>0</v>
      </c>
      <c r="K109" s="46"/>
    </row>
    <row r="110" spans="2:11" x14ac:dyDescent="0.25">
      <c r="B110" s="31">
        <v>108</v>
      </c>
      <c r="C110" s="3" t="s">
        <v>2445</v>
      </c>
      <c r="D110" s="49">
        <v>1</v>
      </c>
      <c r="E110" s="13" t="s">
        <v>32</v>
      </c>
      <c r="F110" s="28" t="s">
        <v>1089</v>
      </c>
      <c r="G110" s="1"/>
      <c r="H110" s="7"/>
      <c r="I110" s="1" t="str">
        <f>IF(NOT(Tableau117579182224[[#This Row],[Qu.]]&gt;=1),"OUI","NON")</f>
        <v>NON</v>
      </c>
      <c r="J110" s="11">
        <f>SUM(1&gt;Tableau117579182224[[#This Row],[Qu.]])</f>
        <v>0</v>
      </c>
      <c r="K110" s="46"/>
    </row>
    <row r="111" spans="2:11" x14ac:dyDescent="0.25">
      <c r="B111" s="34">
        <v>109</v>
      </c>
      <c r="C111" s="12" t="s">
        <v>2446</v>
      </c>
      <c r="D111" s="49">
        <v>1</v>
      </c>
      <c r="E111" s="13" t="s">
        <v>50</v>
      </c>
      <c r="F111" s="29" t="s">
        <v>1089</v>
      </c>
      <c r="G111" s="1"/>
      <c r="H111" s="7"/>
      <c r="I111" s="1" t="str">
        <f>IF(NOT(Tableau117579182224[[#This Row],[Qu.]]&gt;=1),"OUI","NON")</f>
        <v>NON</v>
      </c>
      <c r="J111" s="11">
        <f>SUM(1&gt;Tableau117579182224[[#This Row],[Qu.]])</f>
        <v>0</v>
      </c>
      <c r="K111" s="46"/>
    </row>
    <row r="112" spans="2:11" x14ac:dyDescent="0.25">
      <c r="B112" s="34">
        <v>110</v>
      </c>
      <c r="C112" s="12" t="s">
        <v>2447</v>
      </c>
      <c r="D112" s="49">
        <v>1</v>
      </c>
      <c r="E112" s="13" t="s">
        <v>32</v>
      </c>
      <c r="F112" s="29" t="s">
        <v>1107</v>
      </c>
      <c r="G112" s="1"/>
      <c r="H112" s="7"/>
      <c r="I112" s="1" t="str">
        <f>IF(NOT(Tableau117579182224[[#This Row],[Qu.]]&gt;=1),"OUI","NON")</f>
        <v>NON</v>
      </c>
      <c r="J112" s="11">
        <f>SUM(1&gt;Tableau117579182224[[#This Row],[Qu.]])</f>
        <v>0</v>
      </c>
      <c r="K112" s="46"/>
    </row>
    <row r="113" spans="2:11" x14ac:dyDescent="0.25">
      <c r="B113" s="34">
        <v>111</v>
      </c>
      <c r="C113" s="12" t="s">
        <v>2448</v>
      </c>
      <c r="D113" s="49">
        <v>1</v>
      </c>
      <c r="E113" s="13" t="s">
        <v>32</v>
      </c>
      <c r="F113" s="29" t="s">
        <v>1113</v>
      </c>
      <c r="G113" s="1"/>
      <c r="H113" s="7"/>
      <c r="I113" s="1" t="str">
        <f>IF(NOT(Tableau117579182224[[#This Row],[Qu.]]&gt;=1),"OUI","NON")</f>
        <v>NON</v>
      </c>
      <c r="J113" s="11">
        <f>SUM(1&gt;Tableau117579182224[[#This Row],[Qu.]])</f>
        <v>0</v>
      </c>
      <c r="K113" s="46"/>
    </row>
    <row r="114" spans="2:11" x14ac:dyDescent="0.25">
      <c r="B114" s="31">
        <v>112</v>
      </c>
      <c r="C114" s="3" t="s">
        <v>2449</v>
      </c>
      <c r="D114" s="49">
        <v>1</v>
      </c>
      <c r="E114" s="13" t="s">
        <v>32</v>
      </c>
      <c r="F114" s="28" t="s">
        <v>1089</v>
      </c>
      <c r="G114" s="1"/>
      <c r="H114" s="7"/>
      <c r="I114" s="1" t="str">
        <f>IF(NOT(Tableau117579182224[[#This Row],[Qu.]]&gt;=1),"OUI","NON")</f>
        <v>NON</v>
      </c>
      <c r="J114" s="11">
        <f>SUM(1&gt;Tableau117579182224[[#This Row],[Qu.]])</f>
        <v>0</v>
      </c>
      <c r="K114" s="46"/>
    </row>
    <row r="115" spans="2:11" x14ac:dyDescent="0.25">
      <c r="B115" s="53">
        <v>113</v>
      </c>
      <c r="C115" s="48" t="s">
        <v>2450</v>
      </c>
      <c r="D115" s="49">
        <v>1</v>
      </c>
      <c r="E115" s="13" t="s">
        <v>36</v>
      </c>
      <c r="F115" s="29" t="s">
        <v>1089</v>
      </c>
      <c r="G115" s="1"/>
      <c r="H115" s="7"/>
      <c r="I115" s="1" t="str">
        <f>IF(NOT(Tableau117579182224[[#This Row],[Qu.]]&gt;=1),"OUI","NON")</f>
        <v>NON</v>
      </c>
      <c r="J115" s="11">
        <f>SUM(1&gt;Tableau117579182224[[#This Row],[Qu.]])</f>
        <v>0</v>
      </c>
      <c r="K115" s="46"/>
    </row>
    <row r="116" spans="2:11" x14ac:dyDescent="0.25">
      <c r="B116" s="53">
        <v>114</v>
      </c>
      <c r="C116" s="48" t="s">
        <v>2451</v>
      </c>
      <c r="D116" s="49">
        <v>1</v>
      </c>
      <c r="E116" s="13" t="s">
        <v>36</v>
      </c>
      <c r="F116" s="29" t="s">
        <v>1089</v>
      </c>
      <c r="G116" s="1"/>
      <c r="H116" s="7"/>
      <c r="I116" s="1" t="str">
        <f>IF(NOT(Tableau117579182224[[#This Row],[Qu.]]&gt;=1),"OUI","NON")</f>
        <v>NON</v>
      </c>
      <c r="J116" s="11">
        <f>SUM(1&gt;Tableau117579182224[[#This Row],[Qu.]])</f>
        <v>0</v>
      </c>
      <c r="K116" s="46"/>
    </row>
    <row r="117" spans="2:11" x14ac:dyDescent="0.25">
      <c r="B117" s="34">
        <v>115</v>
      </c>
      <c r="C117" s="12" t="s">
        <v>2452</v>
      </c>
      <c r="D117" s="49">
        <v>1</v>
      </c>
      <c r="E117" s="13" t="s">
        <v>32</v>
      </c>
      <c r="F117" s="29" t="s">
        <v>1089</v>
      </c>
      <c r="G117" s="1"/>
      <c r="H117" s="7"/>
      <c r="I117" s="1" t="str">
        <f>IF(NOT(Tableau117579182224[[#This Row],[Qu.]]&gt;=1),"OUI","NON")</f>
        <v>NON</v>
      </c>
      <c r="J117" s="11">
        <f>SUM(1&gt;Tableau117579182224[[#This Row],[Qu.]])</f>
        <v>0</v>
      </c>
      <c r="K117" s="46"/>
    </row>
    <row r="118" spans="2:11" x14ac:dyDescent="0.25">
      <c r="B118" s="53">
        <v>116</v>
      </c>
      <c r="C118" s="48" t="s">
        <v>2453</v>
      </c>
      <c r="D118" s="49">
        <v>1</v>
      </c>
      <c r="E118" s="13" t="s">
        <v>32</v>
      </c>
      <c r="F118" s="29" t="s">
        <v>1089</v>
      </c>
      <c r="G118" s="1"/>
      <c r="H118" s="7"/>
      <c r="I118" s="1" t="str">
        <f>IF(NOT(Tableau117579182224[[#This Row],[Qu.]]&gt;=1),"OUI","NON")</f>
        <v>NON</v>
      </c>
      <c r="J118" s="11">
        <f>SUM(1&gt;Tableau117579182224[[#This Row],[Qu.]])</f>
        <v>0</v>
      </c>
      <c r="K118" s="46"/>
    </row>
    <row r="119" spans="2:11" x14ac:dyDescent="0.25">
      <c r="B119" s="34">
        <v>117</v>
      </c>
      <c r="C119" s="12" t="s">
        <v>2454</v>
      </c>
      <c r="D119" s="49">
        <v>1</v>
      </c>
      <c r="E119" s="13" t="s">
        <v>32</v>
      </c>
      <c r="F119" s="29" t="s">
        <v>1107</v>
      </c>
      <c r="G119" s="1"/>
      <c r="H119" s="7"/>
      <c r="I119" s="1" t="str">
        <f>IF(NOT(Tableau117579182224[[#This Row],[Qu.]]&gt;=1),"OUI","NON")</f>
        <v>NON</v>
      </c>
      <c r="J119" s="11">
        <f>SUM(1&gt;Tableau117579182224[[#This Row],[Qu.]])</f>
        <v>0</v>
      </c>
      <c r="K119" s="46"/>
    </row>
    <row r="120" spans="2:11" x14ac:dyDescent="0.25">
      <c r="B120" s="34">
        <v>118</v>
      </c>
      <c r="C120" s="12" t="s">
        <v>2455</v>
      </c>
      <c r="D120" s="49">
        <v>1</v>
      </c>
      <c r="E120" s="13" t="s">
        <v>32</v>
      </c>
      <c r="F120" s="29" t="s">
        <v>1089</v>
      </c>
      <c r="G120" s="1"/>
      <c r="H120" s="7"/>
      <c r="I120" s="1" t="str">
        <f>IF(NOT(Tableau117579182224[[#This Row],[Qu.]]&gt;=1),"OUI","NON")</f>
        <v>NON</v>
      </c>
      <c r="J120" s="11">
        <f>SUM(1&gt;Tableau117579182224[[#This Row],[Qu.]])</f>
        <v>0</v>
      </c>
      <c r="K120" s="46"/>
    </row>
    <row r="121" spans="2:11" x14ac:dyDescent="0.25">
      <c r="B121" s="34">
        <v>119</v>
      </c>
      <c r="C121" s="12" t="s">
        <v>2456</v>
      </c>
      <c r="D121" s="49">
        <v>1</v>
      </c>
      <c r="E121" s="13" t="s">
        <v>36</v>
      </c>
      <c r="F121" s="29" t="s">
        <v>1089</v>
      </c>
      <c r="G121" s="1"/>
      <c r="H121" s="7"/>
      <c r="I121" s="1" t="str">
        <f>IF(NOT(Tableau117579182224[[#This Row],[Qu.]]&gt;=1),"OUI","NON")</f>
        <v>NON</v>
      </c>
      <c r="J121" s="11">
        <f>SUM(1&gt;Tableau117579182224[[#This Row],[Qu.]])</f>
        <v>0</v>
      </c>
      <c r="K121" s="46"/>
    </row>
    <row r="122" spans="2:11" x14ac:dyDescent="0.25">
      <c r="B122" s="34">
        <v>120</v>
      </c>
      <c r="C122" s="12" t="s">
        <v>2457</v>
      </c>
      <c r="D122" s="49">
        <v>1</v>
      </c>
      <c r="E122" s="13" t="s">
        <v>50</v>
      </c>
      <c r="F122" s="29" t="s">
        <v>1113</v>
      </c>
      <c r="G122" s="1"/>
      <c r="H122" s="7"/>
      <c r="I122" s="1" t="str">
        <f>IF(NOT(Tableau117579182224[[#This Row],[Qu.]]&gt;=1),"OUI","NON")</f>
        <v>NON</v>
      </c>
      <c r="J122" s="11">
        <f>SUM(1&gt;Tableau117579182224[[#This Row],[Qu.]])</f>
        <v>0</v>
      </c>
      <c r="K122" s="46"/>
    </row>
    <row r="123" spans="2:11" x14ac:dyDescent="0.25">
      <c r="B123" s="53">
        <v>121</v>
      </c>
      <c r="C123" s="48" t="s">
        <v>2458</v>
      </c>
      <c r="D123" s="49">
        <v>1</v>
      </c>
      <c r="E123" s="13" t="s">
        <v>32</v>
      </c>
      <c r="F123" s="29" t="s">
        <v>1107</v>
      </c>
      <c r="G123" s="1"/>
      <c r="H123" s="7"/>
      <c r="I123" s="1" t="str">
        <f>IF(NOT(Tableau117579182224[[#This Row],[Qu.]]&gt;=1),"OUI","NON")</f>
        <v>NON</v>
      </c>
      <c r="J123" s="11">
        <f>SUM(1&gt;Tableau117579182224[[#This Row],[Qu.]])</f>
        <v>0</v>
      </c>
      <c r="K123" s="46"/>
    </row>
    <row r="124" spans="2:11" x14ac:dyDescent="0.25">
      <c r="B124" s="34">
        <v>122</v>
      </c>
      <c r="C124" s="12" t="s">
        <v>2459</v>
      </c>
      <c r="D124" s="49">
        <v>1</v>
      </c>
      <c r="E124" s="13" t="s">
        <v>39</v>
      </c>
      <c r="F124" s="29" t="s">
        <v>1089</v>
      </c>
      <c r="G124" s="1"/>
      <c r="H124" s="7"/>
      <c r="I124" s="1" t="str">
        <f>IF(NOT(Tableau117579182224[[#This Row],[Qu.]]&gt;=1),"OUI","NON")</f>
        <v>NON</v>
      </c>
      <c r="J124" s="11">
        <f>SUM(1&gt;Tableau117579182224[[#This Row],[Qu.]])</f>
        <v>0</v>
      </c>
      <c r="K124" s="46"/>
    </row>
    <row r="125" spans="2:11" x14ac:dyDescent="0.25">
      <c r="B125" s="34">
        <v>123</v>
      </c>
      <c r="C125" s="12" t="s">
        <v>2460</v>
      </c>
      <c r="D125" s="49">
        <v>1</v>
      </c>
      <c r="E125" s="13" t="s">
        <v>36</v>
      </c>
      <c r="F125" s="29" t="s">
        <v>1113</v>
      </c>
      <c r="G125" s="1"/>
      <c r="H125" s="7"/>
      <c r="I125" s="1" t="str">
        <f>IF(NOT(Tableau117579182224[[#This Row],[Qu.]]&gt;=1),"OUI","NON")</f>
        <v>NON</v>
      </c>
      <c r="J125" s="11">
        <f>SUM(1&gt;Tableau117579182224[[#This Row],[Qu.]])</f>
        <v>0</v>
      </c>
      <c r="K125" s="46"/>
    </row>
    <row r="126" spans="2:11" x14ac:dyDescent="0.25">
      <c r="B126" s="53">
        <v>124</v>
      </c>
      <c r="C126" s="48" t="s">
        <v>2461</v>
      </c>
      <c r="D126" s="49">
        <v>1</v>
      </c>
      <c r="E126" s="13" t="s">
        <v>32</v>
      </c>
      <c r="F126" s="29" t="s">
        <v>1089</v>
      </c>
      <c r="G126" s="1"/>
      <c r="H126" s="7"/>
      <c r="I126" s="1" t="str">
        <f>IF(NOT(Tableau117579182224[[#This Row],[Qu.]]&gt;=1),"OUI","NON")</f>
        <v>NON</v>
      </c>
      <c r="J126" s="11">
        <f>SUM(1&gt;Tableau117579182224[[#This Row],[Qu.]])</f>
        <v>0</v>
      </c>
      <c r="K126" s="46"/>
    </row>
    <row r="127" spans="2:11" x14ac:dyDescent="0.25">
      <c r="B127" s="34">
        <v>125</v>
      </c>
      <c r="C127" s="12" t="s">
        <v>2462</v>
      </c>
      <c r="D127" s="49">
        <v>1</v>
      </c>
      <c r="E127" s="1" t="s">
        <v>36</v>
      </c>
      <c r="F127" s="28" t="s">
        <v>1113</v>
      </c>
      <c r="G127" s="1"/>
      <c r="H127" s="7"/>
      <c r="I127" s="1" t="str">
        <f>IF(NOT(Tableau117579182224[[#This Row],[Qu.]]&gt;=1),"OUI","NON")</f>
        <v>NON</v>
      </c>
      <c r="J127" s="11">
        <f>SUM(1&gt;Tableau117579182224[[#This Row],[Qu.]])</f>
        <v>0</v>
      </c>
      <c r="K127" s="46"/>
    </row>
    <row r="128" spans="2:11" x14ac:dyDescent="0.25">
      <c r="B128" s="34">
        <v>126</v>
      </c>
      <c r="C128" s="12" t="s">
        <v>2463</v>
      </c>
      <c r="D128" s="49">
        <v>0</v>
      </c>
      <c r="E128" s="13" t="s">
        <v>50</v>
      </c>
      <c r="F128" s="29" t="s">
        <v>1089</v>
      </c>
      <c r="G128" s="1"/>
      <c r="H128" s="7"/>
      <c r="I128" s="1" t="str">
        <f>IF(NOT(Tableau117579182224[[#This Row],[Qu.]]&gt;=1),"OUI","NON")</f>
        <v>OUI</v>
      </c>
      <c r="J128" s="11">
        <f>SUM(1&gt;Tableau117579182224[[#This Row],[Qu.]])</f>
        <v>1</v>
      </c>
      <c r="K128" s="46"/>
    </row>
    <row r="129" spans="2:11" x14ac:dyDescent="0.25">
      <c r="B129" s="31">
        <v>127</v>
      </c>
      <c r="C129" s="3" t="s">
        <v>2464</v>
      </c>
      <c r="D129" s="49">
        <v>1</v>
      </c>
      <c r="E129" s="13" t="s">
        <v>36</v>
      </c>
      <c r="F129" s="28" t="s">
        <v>1089</v>
      </c>
      <c r="G129" s="1"/>
      <c r="H129" s="7"/>
      <c r="I129" s="1" t="str">
        <f>IF(NOT(Tableau117579182224[[#This Row],[Qu.]]&gt;=1),"OUI","NON")</f>
        <v>NON</v>
      </c>
      <c r="J129" s="11">
        <f>SUM(1&gt;Tableau117579182224[[#This Row],[Qu.]])</f>
        <v>0</v>
      </c>
      <c r="K129" s="46"/>
    </row>
    <row r="130" spans="2:11" x14ac:dyDescent="0.25">
      <c r="B130" s="53">
        <v>128</v>
      </c>
      <c r="C130" s="48" t="s">
        <v>2465</v>
      </c>
      <c r="D130" s="49">
        <v>1</v>
      </c>
      <c r="E130" s="13" t="s">
        <v>32</v>
      </c>
      <c r="F130" s="29" t="s">
        <v>1089</v>
      </c>
      <c r="G130" s="1"/>
      <c r="H130" s="7"/>
      <c r="I130" s="1" t="str">
        <f>IF(NOT(Tableau117579182224[[#This Row],[Qu.]]&gt;=1),"OUI","NON")</f>
        <v>NON</v>
      </c>
      <c r="J130" s="11">
        <f>SUM(1&gt;Tableau117579182224[[#This Row],[Qu.]])</f>
        <v>0</v>
      </c>
      <c r="K130" s="46"/>
    </row>
    <row r="131" spans="2:11" x14ac:dyDescent="0.25">
      <c r="B131" s="34">
        <v>129</v>
      </c>
      <c r="C131" s="12" t="s">
        <v>2466</v>
      </c>
      <c r="D131" s="49">
        <v>1</v>
      </c>
      <c r="E131" s="13" t="s">
        <v>50</v>
      </c>
      <c r="F131" s="29" t="s">
        <v>1089</v>
      </c>
      <c r="G131" s="1"/>
      <c r="H131" s="7"/>
      <c r="I131" s="1" t="str">
        <f>IF(NOT(Tableau117579182224[[#This Row],[Qu.]]&gt;=1),"OUI","NON")</f>
        <v>NON</v>
      </c>
      <c r="J131" s="11">
        <f>SUM(1&gt;Tableau117579182224[[#This Row],[Qu.]])</f>
        <v>0</v>
      </c>
      <c r="K131" s="46"/>
    </row>
    <row r="132" spans="2:11" x14ac:dyDescent="0.25">
      <c r="B132" s="34">
        <v>130</v>
      </c>
      <c r="C132" s="12" t="s">
        <v>2467</v>
      </c>
      <c r="D132" s="49">
        <v>1</v>
      </c>
      <c r="E132" s="13" t="s">
        <v>50</v>
      </c>
      <c r="F132" s="29" t="s">
        <v>1089</v>
      </c>
      <c r="G132" s="1"/>
      <c r="H132" s="7"/>
      <c r="I132" s="1" t="str">
        <f>IF(NOT(Tableau117579182224[[#This Row],[Qu.]]&gt;=1),"OUI","NON")</f>
        <v>NON</v>
      </c>
      <c r="J132" s="11">
        <f>SUM(1&gt;Tableau117579182224[[#This Row],[Qu.]])</f>
        <v>0</v>
      </c>
      <c r="K132" s="46"/>
    </row>
    <row r="133" spans="2:11" x14ac:dyDescent="0.25">
      <c r="B133" s="34">
        <v>131</v>
      </c>
      <c r="C133" s="12" t="s">
        <v>2468</v>
      </c>
      <c r="D133" s="49">
        <v>1</v>
      </c>
      <c r="E133" s="13" t="s">
        <v>50</v>
      </c>
      <c r="F133" s="29" t="s">
        <v>1089</v>
      </c>
      <c r="G133" s="1"/>
      <c r="H133" s="7"/>
      <c r="I133" s="1" t="str">
        <f>IF(NOT(Tableau117579182224[[#This Row],[Qu.]]&gt;=1),"OUI","NON")</f>
        <v>NON</v>
      </c>
      <c r="J133" s="11">
        <f>SUM(1&gt;Tableau117579182224[[#This Row],[Qu.]])</f>
        <v>0</v>
      </c>
      <c r="K133" s="46"/>
    </row>
    <row r="134" spans="2:11" x14ac:dyDescent="0.25">
      <c r="B134" s="53">
        <v>132</v>
      </c>
      <c r="C134" s="48" t="s">
        <v>2469</v>
      </c>
      <c r="D134" s="49">
        <v>1</v>
      </c>
      <c r="E134" s="13" t="s">
        <v>50</v>
      </c>
      <c r="F134" s="29" t="s">
        <v>1113</v>
      </c>
      <c r="G134" s="1"/>
      <c r="H134" s="7"/>
      <c r="I134" s="1" t="str">
        <f>IF(NOT(Tableau117579182224[[#This Row],[Qu.]]&gt;=1),"OUI","NON")</f>
        <v>NON</v>
      </c>
      <c r="J134" s="11">
        <f>SUM(1&gt;Tableau117579182224[[#This Row],[Qu.]])</f>
        <v>0</v>
      </c>
      <c r="K134" s="46"/>
    </row>
    <row r="135" spans="2:11" x14ac:dyDescent="0.25">
      <c r="B135" s="34">
        <v>133</v>
      </c>
      <c r="C135" s="12" t="s">
        <v>2470</v>
      </c>
      <c r="D135" s="49">
        <v>1</v>
      </c>
      <c r="E135" s="18" t="s">
        <v>32</v>
      </c>
      <c r="F135" s="29" t="s">
        <v>1089</v>
      </c>
      <c r="G135" s="1"/>
      <c r="H135" s="7"/>
      <c r="I135" s="1" t="str">
        <f>IF(NOT(Tableau117579182224[[#This Row],[Qu.]]&gt;=1),"OUI","NON")</f>
        <v>NON</v>
      </c>
      <c r="J135" s="11">
        <f>SUM(1&gt;Tableau117579182224[[#This Row],[Qu.]])</f>
        <v>0</v>
      </c>
      <c r="K135" s="46"/>
    </row>
    <row r="136" spans="2:11" x14ac:dyDescent="0.25">
      <c r="B136" s="53">
        <v>134</v>
      </c>
      <c r="C136" s="48" t="s">
        <v>2471</v>
      </c>
      <c r="D136" s="49">
        <v>1</v>
      </c>
      <c r="E136" s="13" t="s">
        <v>32</v>
      </c>
      <c r="F136" s="29" t="s">
        <v>1089</v>
      </c>
      <c r="G136" s="1"/>
      <c r="H136" s="7"/>
      <c r="I136" s="1" t="str">
        <f>IF(NOT(Tableau117579182224[[#This Row],[Qu.]]&gt;=1),"OUI","NON")</f>
        <v>NON</v>
      </c>
      <c r="J136" s="11">
        <f>SUM(1&gt;Tableau117579182224[[#This Row],[Qu.]])</f>
        <v>0</v>
      </c>
      <c r="K136" s="46"/>
    </row>
    <row r="137" spans="2:11" x14ac:dyDescent="0.25">
      <c r="B137" s="34">
        <v>135</v>
      </c>
      <c r="C137" s="12" t="s">
        <v>2472</v>
      </c>
      <c r="D137" s="49">
        <v>1</v>
      </c>
      <c r="E137" s="13" t="s">
        <v>36</v>
      </c>
      <c r="F137" s="29" t="s">
        <v>1089</v>
      </c>
      <c r="G137" s="1"/>
      <c r="H137" s="7"/>
      <c r="I137" s="1" t="str">
        <f>IF(NOT(Tableau117579182224[[#This Row],[Qu.]]&gt;=1),"OUI","NON")</f>
        <v>NON</v>
      </c>
      <c r="J137" s="11">
        <f>SUM(1&gt;Tableau117579182224[[#This Row],[Qu.]])</f>
        <v>0</v>
      </c>
      <c r="K137" s="46"/>
    </row>
    <row r="138" spans="2:11" x14ac:dyDescent="0.25">
      <c r="B138" s="53">
        <v>136</v>
      </c>
      <c r="C138" s="48" t="s">
        <v>2473</v>
      </c>
      <c r="D138" s="49">
        <v>1</v>
      </c>
      <c r="E138" s="13" t="s">
        <v>36</v>
      </c>
      <c r="F138" s="29" t="s">
        <v>1089</v>
      </c>
      <c r="G138" s="1"/>
      <c r="H138" s="7"/>
      <c r="I138" s="1" t="str">
        <f>IF(NOT(Tableau117579182224[[#This Row],[Qu.]]&gt;=1),"OUI","NON")</f>
        <v>NON</v>
      </c>
      <c r="J138" s="11">
        <f>SUM(1&gt;Tableau117579182224[[#This Row],[Qu.]])</f>
        <v>0</v>
      </c>
      <c r="K138" s="46"/>
    </row>
    <row r="139" spans="2:11" x14ac:dyDescent="0.25">
      <c r="B139" s="34">
        <v>137</v>
      </c>
      <c r="C139" s="12" t="s">
        <v>2474</v>
      </c>
      <c r="D139" s="49">
        <v>1</v>
      </c>
      <c r="E139" s="13" t="s">
        <v>39</v>
      </c>
      <c r="F139" s="29" t="s">
        <v>1113</v>
      </c>
      <c r="G139" s="1"/>
      <c r="H139" s="7"/>
      <c r="I139" s="1" t="str">
        <f>IF(NOT(Tableau117579182224[[#This Row],[Qu.]]&gt;=1),"OUI","NON")</f>
        <v>NON</v>
      </c>
      <c r="J139" s="11">
        <f>SUM(1&gt;Tableau117579182224[[#This Row],[Qu.]])</f>
        <v>0</v>
      </c>
      <c r="K139" s="46"/>
    </row>
    <row r="140" spans="2:11" x14ac:dyDescent="0.25">
      <c r="B140" s="31">
        <v>138</v>
      </c>
      <c r="C140" s="3" t="s">
        <v>2475</v>
      </c>
      <c r="D140" s="49">
        <v>1</v>
      </c>
      <c r="E140" s="13" t="s">
        <v>36</v>
      </c>
      <c r="F140" s="28" t="s">
        <v>1089</v>
      </c>
      <c r="G140" s="1"/>
      <c r="H140" s="7"/>
      <c r="I140" s="1" t="str">
        <f>IF(NOT(Tableau117579182224[[#This Row],[Qu.]]&gt;=1),"OUI","NON")</f>
        <v>NON</v>
      </c>
      <c r="J140" s="11">
        <f>SUM(1&gt;Tableau117579182224[[#This Row],[Qu.]])</f>
        <v>0</v>
      </c>
      <c r="K140" s="46"/>
    </row>
    <row r="141" spans="2:11" x14ac:dyDescent="0.25">
      <c r="B141" s="31">
        <v>139</v>
      </c>
      <c r="C141" s="3" t="s">
        <v>2476</v>
      </c>
      <c r="D141" s="49">
        <v>0</v>
      </c>
      <c r="E141" s="13" t="s">
        <v>39</v>
      </c>
      <c r="F141" s="28" t="s">
        <v>1099</v>
      </c>
      <c r="G141" s="1"/>
      <c r="H141" s="7"/>
      <c r="I141" s="1" t="str">
        <f>IF(NOT(Tableau117579182224[[#This Row],[Qu.]]&gt;=1),"OUI","NON")</f>
        <v>OUI</v>
      </c>
      <c r="J141" s="11">
        <f>SUM(1&gt;Tableau117579182224[[#This Row],[Qu.]])</f>
        <v>1</v>
      </c>
      <c r="K141" s="46"/>
    </row>
    <row r="142" spans="2:11" x14ac:dyDescent="0.25">
      <c r="B142" s="34">
        <v>140</v>
      </c>
      <c r="C142" s="12" t="s">
        <v>2477</v>
      </c>
      <c r="D142" s="49">
        <v>1</v>
      </c>
      <c r="E142" s="13" t="s">
        <v>39</v>
      </c>
      <c r="F142" s="29" t="s">
        <v>2478</v>
      </c>
      <c r="G142" s="1"/>
      <c r="H142" s="7"/>
      <c r="I142" s="1" t="str">
        <f>IF(NOT(Tableau117579182224[[#This Row],[Qu.]]&gt;=1),"OUI","NON")</f>
        <v>NON</v>
      </c>
      <c r="J142" s="11">
        <f>SUM(1&gt;Tableau117579182224[[#This Row],[Qu.]])</f>
        <v>0</v>
      </c>
      <c r="K142" s="46"/>
    </row>
    <row r="143" spans="2:11" x14ac:dyDescent="0.25">
      <c r="B143" s="53">
        <v>141</v>
      </c>
      <c r="C143" s="48" t="s">
        <v>2479</v>
      </c>
      <c r="D143" s="49">
        <v>1</v>
      </c>
      <c r="E143" s="13" t="s">
        <v>36</v>
      </c>
      <c r="F143" s="29" t="s">
        <v>1089</v>
      </c>
      <c r="G143" s="1"/>
      <c r="H143" s="7"/>
      <c r="I143" s="1" t="str">
        <f>IF(NOT(Tableau117579182224[[#This Row],[Qu.]]&gt;=1),"OUI","NON")</f>
        <v>NON</v>
      </c>
      <c r="J143" s="11">
        <f>SUM(1&gt;Tableau117579182224[[#This Row],[Qu.]])</f>
        <v>0</v>
      </c>
      <c r="K143" s="46"/>
    </row>
    <row r="144" spans="2:11" x14ac:dyDescent="0.25">
      <c r="B144" s="53">
        <v>142</v>
      </c>
      <c r="C144" s="48" t="s">
        <v>2480</v>
      </c>
      <c r="D144" s="49">
        <v>1</v>
      </c>
      <c r="E144" s="13" t="s">
        <v>36</v>
      </c>
      <c r="F144" s="29" t="s">
        <v>1089</v>
      </c>
      <c r="G144" s="1"/>
      <c r="H144" s="7"/>
      <c r="I144" s="1" t="str">
        <f>IF(NOT(Tableau117579182224[[#This Row],[Qu.]]&gt;=1),"OUI","NON")</f>
        <v>NON</v>
      </c>
      <c r="J144" s="11">
        <f>SUM(1&gt;Tableau117579182224[[#This Row],[Qu.]])</f>
        <v>0</v>
      </c>
      <c r="K144" s="46"/>
    </row>
    <row r="145" spans="2:11" x14ac:dyDescent="0.25">
      <c r="B145" s="53">
        <v>143</v>
      </c>
      <c r="C145" s="48" t="s">
        <v>2481</v>
      </c>
      <c r="D145" s="49">
        <v>1</v>
      </c>
      <c r="E145" s="13" t="s">
        <v>36</v>
      </c>
      <c r="F145" s="29" t="s">
        <v>1089</v>
      </c>
      <c r="G145" s="1"/>
      <c r="H145" s="7"/>
      <c r="I145" s="1" t="str">
        <f>IF(NOT(Tableau117579182224[[#This Row],[Qu.]]&gt;=1),"OUI","NON")</f>
        <v>NON</v>
      </c>
      <c r="J145" s="11">
        <f>SUM(1&gt;Tableau117579182224[[#This Row],[Qu.]])</f>
        <v>0</v>
      </c>
      <c r="K145" s="46"/>
    </row>
    <row r="146" spans="2:11" x14ac:dyDescent="0.25">
      <c r="B146" s="34">
        <v>144</v>
      </c>
      <c r="C146" s="12" t="s">
        <v>2482</v>
      </c>
      <c r="D146" s="49">
        <v>0</v>
      </c>
      <c r="E146" s="13" t="s">
        <v>39</v>
      </c>
      <c r="F146" s="29" t="s">
        <v>2478</v>
      </c>
      <c r="G146" s="1"/>
      <c r="H146" s="7"/>
      <c r="I146" s="1" t="str">
        <f>IF(NOT(Tableau117579182224[[#This Row],[Qu.]]&gt;=1),"OUI","NON")</f>
        <v>OUI</v>
      </c>
      <c r="J146" s="11">
        <f>SUM(1&gt;Tableau117579182224[[#This Row],[Qu.]])</f>
        <v>1</v>
      </c>
      <c r="K146" s="46"/>
    </row>
    <row r="147" spans="2:11" x14ac:dyDescent="0.25">
      <c r="B147" s="31">
        <v>145</v>
      </c>
      <c r="C147" s="3" t="s">
        <v>2483</v>
      </c>
      <c r="D147" s="49">
        <v>1</v>
      </c>
      <c r="E147" s="13" t="s">
        <v>39</v>
      </c>
      <c r="F147" s="28" t="s">
        <v>1099</v>
      </c>
      <c r="G147" s="1"/>
      <c r="H147" s="7"/>
      <c r="I147" s="1" t="str">
        <f>IF(NOT(Tableau117579182224[[#This Row],[Qu.]]&gt;=1),"OUI","NON")</f>
        <v>NON</v>
      </c>
      <c r="J147" s="11">
        <f>SUM(1&gt;Tableau117579182224[[#This Row],[Qu.]])</f>
        <v>0</v>
      </c>
      <c r="K147" s="46"/>
    </row>
    <row r="148" spans="2:11" x14ac:dyDescent="0.25">
      <c r="B148" s="34">
        <v>146</v>
      </c>
      <c r="C148" s="12" t="s">
        <v>2484</v>
      </c>
      <c r="D148" s="49">
        <v>0</v>
      </c>
      <c r="E148" s="13" t="s">
        <v>39</v>
      </c>
      <c r="F148" s="29" t="s">
        <v>1099</v>
      </c>
      <c r="G148" s="1"/>
      <c r="H148" s="7"/>
      <c r="I148" s="1" t="str">
        <f>IF(NOT(Tableau117579182224[[#This Row],[Qu.]]&gt;=1),"OUI","NON")</f>
        <v>OUI</v>
      </c>
      <c r="J148" s="11">
        <f>SUM(1&gt;Tableau117579182224[[#This Row],[Qu.]])</f>
        <v>1</v>
      </c>
      <c r="K148" s="46"/>
    </row>
    <row r="149" spans="2:11" x14ac:dyDescent="0.25">
      <c r="B149" s="34">
        <v>147</v>
      </c>
      <c r="C149" s="12" t="s">
        <v>2485</v>
      </c>
      <c r="D149" s="49">
        <v>1</v>
      </c>
      <c r="E149" s="13" t="s">
        <v>36</v>
      </c>
      <c r="F149" s="29" t="s">
        <v>1089</v>
      </c>
      <c r="G149" s="1"/>
      <c r="H149" s="7"/>
      <c r="I149" s="1" t="str">
        <f>IF(NOT(Tableau117579182224[[#This Row],[Qu.]]&gt;=1),"OUI","NON")</f>
        <v>NON</v>
      </c>
      <c r="J149" s="11">
        <f>SUM(1&gt;Tableau117579182224[[#This Row],[Qu.]])</f>
        <v>0</v>
      </c>
      <c r="K149" s="46"/>
    </row>
    <row r="150" spans="2:11" x14ac:dyDescent="0.25">
      <c r="B150" s="31">
        <v>148</v>
      </c>
      <c r="C150" s="3" t="s">
        <v>2486</v>
      </c>
      <c r="D150" s="49">
        <v>1</v>
      </c>
      <c r="E150" s="13" t="s">
        <v>36</v>
      </c>
      <c r="F150" s="28" t="s">
        <v>2201</v>
      </c>
      <c r="G150" s="1"/>
      <c r="H150" s="7"/>
      <c r="I150" s="1" t="str">
        <f>IF(NOT(Tableau117579182224[[#This Row],[Qu.]]&gt;=1),"OUI","NON")</f>
        <v>NON</v>
      </c>
      <c r="J150" s="11">
        <f>SUM(1&gt;Tableau117579182224[[#This Row],[Qu.]])</f>
        <v>0</v>
      </c>
      <c r="K150" s="46"/>
    </row>
    <row r="151" spans="2:11" x14ac:dyDescent="0.25">
      <c r="B151" s="34">
        <v>149</v>
      </c>
      <c r="C151" s="12" t="s">
        <v>2487</v>
      </c>
      <c r="D151" s="49">
        <v>1</v>
      </c>
      <c r="E151" s="13" t="s">
        <v>36</v>
      </c>
      <c r="F151" s="29" t="s">
        <v>2201</v>
      </c>
      <c r="G151" s="1"/>
      <c r="H151" s="7"/>
      <c r="I151" s="1" t="str">
        <f>IF(NOT(Tableau117579182224[[#This Row],[Qu.]]&gt;=1),"OUI","NON")</f>
        <v>NON</v>
      </c>
      <c r="J151" s="11">
        <f>SUM(1&gt;Tableau117579182224[[#This Row],[Qu.]])</f>
        <v>0</v>
      </c>
      <c r="K151" s="46"/>
    </row>
    <row r="152" spans="2:11" x14ac:dyDescent="0.25">
      <c r="B152" s="31">
        <v>150</v>
      </c>
      <c r="C152" s="3" t="s">
        <v>2488</v>
      </c>
      <c r="D152" s="49">
        <v>1</v>
      </c>
      <c r="E152" s="13" t="s">
        <v>36</v>
      </c>
      <c r="F152" s="28" t="s">
        <v>2198</v>
      </c>
      <c r="G152" s="1"/>
      <c r="H152" s="7"/>
      <c r="I152" s="1" t="str">
        <f>IF(NOT(Tableau117579182224[[#This Row],[Qu.]]&gt;=1),"OUI","NON")</f>
        <v>NON</v>
      </c>
      <c r="J152" s="11">
        <f>SUM(1&gt;Tableau117579182224[[#This Row],[Qu.]])</f>
        <v>0</v>
      </c>
      <c r="K152" s="46"/>
    </row>
    <row r="153" spans="2:11" x14ac:dyDescent="0.25">
      <c r="B153" s="53">
        <v>151</v>
      </c>
      <c r="C153" s="48" t="s">
        <v>2489</v>
      </c>
      <c r="D153" s="49">
        <v>1</v>
      </c>
      <c r="E153" s="13" t="s">
        <v>36</v>
      </c>
      <c r="F153" s="29" t="s">
        <v>2201</v>
      </c>
      <c r="G153" s="1"/>
      <c r="H153" s="7"/>
      <c r="I153" s="1" t="str">
        <f>IF(NOT(Tableau117579182224[[#This Row],[Qu.]]&gt;=1),"OUI","NON")</f>
        <v>NON</v>
      </c>
      <c r="J153" s="11">
        <f>SUM(1&gt;Tableau117579182224[[#This Row],[Qu.]])</f>
        <v>0</v>
      </c>
      <c r="K153" s="46"/>
    </row>
    <row r="154" spans="2:11" x14ac:dyDescent="0.25">
      <c r="B154" s="53">
        <v>152</v>
      </c>
      <c r="C154" s="48" t="s">
        <v>2490</v>
      </c>
      <c r="D154" s="49">
        <v>1</v>
      </c>
      <c r="E154" s="13" t="s">
        <v>36</v>
      </c>
      <c r="F154" s="29" t="s">
        <v>2198</v>
      </c>
      <c r="G154" s="1"/>
      <c r="H154" s="7"/>
      <c r="I154" s="1" t="str">
        <f>IF(NOT(Tableau117579182224[[#This Row],[Qu.]]&gt;=1),"OUI","NON")</f>
        <v>NON</v>
      </c>
      <c r="J154" s="11">
        <f>SUM(1&gt;Tableau117579182224[[#This Row],[Qu.]])</f>
        <v>0</v>
      </c>
      <c r="K154" s="46"/>
    </row>
    <row r="155" spans="2:11" x14ac:dyDescent="0.25">
      <c r="B155" s="31">
        <v>153</v>
      </c>
      <c r="C155" s="3" t="s">
        <v>2491</v>
      </c>
      <c r="D155" s="49">
        <v>1</v>
      </c>
      <c r="E155" s="13" t="s">
        <v>50</v>
      </c>
      <c r="F155" s="28" t="s">
        <v>2201</v>
      </c>
      <c r="G155" s="1"/>
      <c r="H155" s="7"/>
      <c r="I155" s="1" t="str">
        <f>IF(NOT(Tableau117579182224[[#This Row],[Qu.]]&gt;=1),"OUI","NON")</f>
        <v>NON</v>
      </c>
      <c r="J155" s="11">
        <f>SUM(1&gt;Tableau117579182224[[#This Row],[Qu.]])</f>
        <v>0</v>
      </c>
      <c r="K155" s="46"/>
    </row>
    <row r="156" spans="2:11" x14ac:dyDescent="0.25">
      <c r="B156" s="34">
        <v>154</v>
      </c>
      <c r="C156" s="12" t="s">
        <v>2492</v>
      </c>
      <c r="D156" s="49">
        <v>1</v>
      </c>
      <c r="E156" s="13" t="s">
        <v>50</v>
      </c>
      <c r="F156" s="29" t="s">
        <v>2198</v>
      </c>
      <c r="G156" s="1"/>
      <c r="H156" s="7"/>
      <c r="I156" s="1" t="str">
        <f>IF(NOT(Tableau117579182224[[#This Row],[Qu.]]&gt;=1),"OUI","NON")</f>
        <v>NON</v>
      </c>
      <c r="J156" s="11">
        <f>SUM(1&gt;Tableau117579182224[[#This Row],[Qu.]])</f>
        <v>0</v>
      </c>
      <c r="K156" s="46"/>
    </row>
    <row r="157" spans="2:11" x14ac:dyDescent="0.25">
      <c r="B157" s="34">
        <v>155</v>
      </c>
      <c r="C157" s="12" t="s">
        <v>2493</v>
      </c>
      <c r="D157" s="49">
        <v>1</v>
      </c>
      <c r="E157" s="13" t="s">
        <v>50</v>
      </c>
      <c r="F157" s="29" t="s">
        <v>2198</v>
      </c>
      <c r="G157" s="1"/>
      <c r="H157" s="7"/>
      <c r="I157" s="1" t="str">
        <f>IF(NOT(Tableau117579182224[[#This Row],[Qu.]]&gt;=1),"OUI","NON")</f>
        <v>NON</v>
      </c>
      <c r="J157" s="11">
        <f>SUM(1&gt;Tableau117579182224[[#This Row],[Qu.]])</f>
        <v>0</v>
      </c>
      <c r="K157" s="46"/>
    </row>
    <row r="158" spans="2:11" x14ac:dyDescent="0.25">
      <c r="B158" s="34">
        <v>156</v>
      </c>
      <c r="C158" s="12" t="s">
        <v>2494</v>
      </c>
      <c r="D158" s="49">
        <v>1</v>
      </c>
      <c r="E158" s="13" t="s">
        <v>50</v>
      </c>
      <c r="F158" s="29" t="s">
        <v>2495</v>
      </c>
      <c r="G158" s="1"/>
      <c r="H158" s="7"/>
      <c r="I158" s="1" t="str">
        <f>IF(NOT(Tableau117579182224[[#This Row],[Qu.]]&gt;=1),"OUI","NON")</f>
        <v>NON</v>
      </c>
      <c r="J158" s="11">
        <f>SUM(1&gt;Tableau117579182224[[#This Row],[Qu.]])</f>
        <v>0</v>
      </c>
      <c r="K158" s="46"/>
    </row>
    <row r="159" spans="2:11" x14ac:dyDescent="0.25">
      <c r="B159" s="34">
        <v>157</v>
      </c>
      <c r="C159" s="12" t="s">
        <v>2496</v>
      </c>
      <c r="D159" s="49">
        <v>1</v>
      </c>
      <c r="E159" s="13" t="s">
        <v>50</v>
      </c>
      <c r="F159" s="29" t="s">
        <v>2198</v>
      </c>
      <c r="G159" s="1"/>
      <c r="H159" s="7"/>
      <c r="I159" s="1" t="str">
        <f>IF(NOT(Tableau117579182224[[#This Row],[Qu.]]&gt;=1),"OUI","NON")</f>
        <v>NON</v>
      </c>
      <c r="J159" s="11">
        <f>SUM(1&gt;Tableau117579182224[[#This Row],[Qu.]])</f>
        <v>0</v>
      </c>
      <c r="K159" s="46"/>
    </row>
    <row r="160" spans="2:11" x14ac:dyDescent="0.25">
      <c r="B160" s="34">
        <v>158</v>
      </c>
      <c r="C160" s="12" t="s">
        <v>2497</v>
      </c>
      <c r="D160" s="49">
        <v>1</v>
      </c>
      <c r="E160" s="13" t="s">
        <v>50</v>
      </c>
      <c r="F160" s="29" t="s">
        <v>1291</v>
      </c>
      <c r="G160" s="1"/>
      <c r="H160" s="7"/>
      <c r="I160" s="1" t="str">
        <f>IF(NOT(Tableau117579182224[[#This Row],[Qu.]]&gt;=1),"OUI","NON")</f>
        <v>NON</v>
      </c>
      <c r="J160" s="11">
        <f>SUM(1&gt;Tableau117579182224[[#This Row],[Qu.]])</f>
        <v>0</v>
      </c>
      <c r="K160" s="46"/>
    </row>
    <row r="161" spans="2:11" x14ac:dyDescent="0.25">
      <c r="B161" s="34">
        <v>159</v>
      </c>
      <c r="C161" s="12" t="s">
        <v>2498</v>
      </c>
      <c r="D161" s="49">
        <v>1</v>
      </c>
      <c r="E161" s="13" t="s">
        <v>36</v>
      </c>
      <c r="F161" s="29" t="s">
        <v>1291</v>
      </c>
      <c r="G161" s="1"/>
      <c r="H161" s="7"/>
      <c r="I161" s="1" t="str">
        <f>IF(NOT(Tableau117579182224[[#This Row],[Qu.]]&gt;=1),"OUI","NON")</f>
        <v>NON</v>
      </c>
      <c r="J161" s="11">
        <f>SUM(1&gt;Tableau117579182224[[#This Row],[Qu.]])</f>
        <v>0</v>
      </c>
      <c r="K161" s="46"/>
    </row>
    <row r="162" spans="2:11" x14ac:dyDescent="0.25">
      <c r="B162" s="34">
        <v>160</v>
      </c>
      <c r="C162" s="12" t="s">
        <v>2499</v>
      </c>
      <c r="D162" s="49">
        <v>1</v>
      </c>
      <c r="E162" s="13" t="s">
        <v>36</v>
      </c>
      <c r="F162" s="29" t="s">
        <v>1291</v>
      </c>
      <c r="G162" s="1"/>
      <c r="H162" s="7"/>
      <c r="I162" s="1" t="str">
        <f>IF(NOT(Tableau117579182224[[#This Row],[Qu.]]&gt;=1),"OUI","NON")</f>
        <v>NON</v>
      </c>
      <c r="J162" s="11">
        <f>SUM(1&gt;Tableau117579182224[[#This Row],[Qu.]])</f>
        <v>0</v>
      </c>
      <c r="K162" s="46"/>
    </row>
    <row r="163" spans="2:11" x14ac:dyDescent="0.25">
      <c r="B163" s="34">
        <v>161</v>
      </c>
      <c r="C163" s="12" t="s">
        <v>2500</v>
      </c>
      <c r="D163" s="49">
        <v>1</v>
      </c>
      <c r="E163" s="13" t="s">
        <v>50</v>
      </c>
      <c r="F163" s="29" t="s">
        <v>1291</v>
      </c>
      <c r="G163" s="1"/>
      <c r="H163" s="7"/>
      <c r="I163" s="1" t="str">
        <f>IF(NOT(Tableau117579182224[[#This Row],[Qu.]]&gt;=1),"OUI","NON")</f>
        <v>NON</v>
      </c>
      <c r="J163" s="11">
        <f>SUM(1&gt;Tableau117579182224[[#This Row],[Qu.]])</f>
        <v>0</v>
      </c>
      <c r="K163" s="46"/>
    </row>
    <row r="164" spans="2:11" x14ac:dyDescent="0.25">
      <c r="B164" s="53">
        <v>162</v>
      </c>
      <c r="C164" s="48" t="s">
        <v>2501</v>
      </c>
      <c r="D164" s="49">
        <v>1</v>
      </c>
      <c r="E164" s="13" t="s">
        <v>32</v>
      </c>
      <c r="F164" s="29" t="s">
        <v>1295</v>
      </c>
      <c r="G164" s="1"/>
      <c r="H164" s="7"/>
      <c r="I164" s="1" t="str">
        <f>IF(NOT(Tableau117579182224[[#This Row],[Qu.]]&gt;=1),"OUI","NON")</f>
        <v>NON</v>
      </c>
      <c r="J164" s="11">
        <f>SUM(1&gt;Tableau117579182224[[#This Row],[Qu.]])</f>
        <v>0</v>
      </c>
      <c r="K164" s="46"/>
    </row>
    <row r="165" spans="2:11" x14ac:dyDescent="0.25">
      <c r="B165" s="34">
        <v>163</v>
      </c>
      <c r="C165" s="12" t="s">
        <v>2502</v>
      </c>
      <c r="D165" s="49">
        <v>1</v>
      </c>
      <c r="E165" s="13" t="s">
        <v>50</v>
      </c>
      <c r="F165" s="29" t="s">
        <v>1295</v>
      </c>
      <c r="G165" s="1"/>
      <c r="H165" s="7"/>
      <c r="I165" s="1" t="str">
        <f>IF(NOT(Tableau117579182224[[#This Row],[Qu.]]&gt;=1),"OUI","NON")</f>
        <v>NON</v>
      </c>
      <c r="J165" s="11">
        <f>SUM(1&gt;Tableau117579182224[[#This Row],[Qu.]])</f>
        <v>0</v>
      </c>
      <c r="K165" s="46"/>
    </row>
    <row r="166" spans="2:11" x14ac:dyDescent="0.25">
      <c r="B166" s="34">
        <v>164</v>
      </c>
      <c r="C166" s="12" t="s">
        <v>2503</v>
      </c>
      <c r="D166" s="49">
        <v>1</v>
      </c>
      <c r="E166" s="13" t="s">
        <v>32</v>
      </c>
      <c r="F166" s="29" t="s">
        <v>1291</v>
      </c>
      <c r="G166" s="1"/>
      <c r="H166" s="7"/>
      <c r="I166" s="1" t="str">
        <f>IF(NOT(Tableau117579182224[[#This Row],[Qu.]]&gt;=1),"OUI","NON")</f>
        <v>NON</v>
      </c>
      <c r="J166" s="11">
        <f>SUM(1&gt;Tableau117579182224[[#This Row],[Qu.]])</f>
        <v>0</v>
      </c>
      <c r="K166" s="46"/>
    </row>
    <row r="167" spans="2:11" x14ac:dyDescent="0.25">
      <c r="B167" s="34">
        <v>165</v>
      </c>
      <c r="C167" s="12" t="s">
        <v>2504</v>
      </c>
      <c r="D167" s="49">
        <v>1</v>
      </c>
      <c r="E167" s="13" t="s">
        <v>50</v>
      </c>
      <c r="F167" s="29" t="s">
        <v>1291</v>
      </c>
      <c r="G167" s="1"/>
      <c r="H167" s="7"/>
      <c r="I167" s="1" t="str">
        <f>IF(NOT(Tableau117579182224[[#This Row],[Qu.]]&gt;=1),"OUI","NON")</f>
        <v>NON</v>
      </c>
      <c r="J167" s="11">
        <f>SUM(1&gt;Tableau117579182224[[#This Row],[Qu.]])</f>
        <v>0</v>
      </c>
      <c r="K167" s="46"/>
    </row>
    <row r="168" spans="2:11" x14ac:dyDescent="0.25">
      <c r="B168" s="34">
        <v>166</v>
      </c>
      <c r="C168" s="12" t="s">
        <v>2505</v>
      </c>
      <c r="D168" s="49">
        <v>1</v>
      </c>
      <c r="E168" s="13" t="s">
        <v>36</v>
      </c>
      <c r="F168" s="29" t="s">
        <v>1291</v>
      </c>
      <c r="G168" s="1"/>
      <c r="H168" s="7"/>
      <c r="I168" s="1" t="str">
        <f>IF(NOT(Tableau117579182224[[#This Row],[Qu.]]&gt;=1),"OUI","NON")</f>
        <v>NON</v>
      </c>
      <c r="J168" s="11">
        <f>SUM(1&gt;Tableau117579182224[[#This Row],[Qu.]])</f>
        <v>0</v>
      </c>
      <c r="K168" s="46"/>
    </row>
    <row r="169" spans="2:11" x14ac:dyDescent="0.25">
      <c r="B169" s="34">
        <v>167</v>
      </c>
      <c r="C169" s="12" t="s">
        <v>2506</v>
      </c>
      <c r="D169" s="49">
        <v>1</v>
      </c>
      <c r="E169" s="13" t="s">
        <v>32</v>
      </c>
      <c r="F169" s="29" t="s">
        <v>1291</v>
      </c>
      <c r="G169" s="1"/>
      <c r="H169" s="7"/>
      <c r="I169" s="1" t="str">
        <f>IF(NOT(Tableau117579182224[[#This Row],[Qu.]]&gt;=1),"OUI","NON")</f>
        <v>NON</v>
      </c>
      <c r="J169" s="11">
        <f>SUM(1&gt;Tableau117579182224[[#This Row],[Qu.]])</f>
        <v>0</v>
      </c>
      <c r="K169" s="46"/>
    </row>
    <row r="170" spans="2:11" x14ac:dyDescent="0.25">
      <c r="B170" s="34">
        <v>168</v>
      </c>
      <c r="C170" s="12" t="s">
        <v>2507</v>
      </c>
      <c r="D170" s="49">
        <v>1</v>
      </c>
      <c r="E170" s="13" t="s">
        <v>32</v>
      </c>
      <c r="F170" s="29" t="s">
        <v>1295</v>
      </c>
      <c r="G170" s="1"/>
      <c r="H170" s="7"/>
      <c r="I170" s="1" t="str">
        <f>IF(NOT(Tableau117579182224[[#This Row],[Qu.]]&gt;=1),"OUI","NON")</f>
        <v>NON</v>
      </c>
      <c r="J170" s="11">
        <f>SUM(1&gt;Tableau117579182224[[#This Row],[Qu.]])</f>
        <v>0</v>
      </c>
      <c r="K170" s="46"/>
    </row>
    <row r="171" spans="2:11" x14ac:dyDescent="0.25">
      <c r="B171" s="53">
        <v>169</v>
      </c>
      <c r="C171" s="48" t="s">
        <v>2508</v>
      </c>
      <c r="D171" s="49">
        <v>1</v>
      </c>
      <c r="E171" s="13" t="s">
        <v>36</v>
      </c>
      <c r="F171" s="29" t="s">
        <v>1306</v>
      </c>
      <c r="G171" s="1"/>
      <c r="H171" s="7"/>
      <c r="I171" s="1" t="str">
        <f>IF(NOT(Tableau117579182224[[#This Row],[Qu.]]&gt;=1),"OUI","NON")</f>
        <v>NON</v>
      </c>
      <c r="J171" s="11">
        <f>SUM(1&gt;Tableau117579182224[[#This Row],[Qu.]])</f>
        <v>0</v>
      </c>
      <c r="K171" s="46"/>
    </row>
    <row r="172" spans="2:11" x14ac:dyDescent="0.25">
      <c r="B172" s="34">
        <v>170</v>
      </c>
      <c r="C172" s="12" t="s">
        <v>2509</v>
      </c>
      <c r="D172" s="49">
        <v>1</v>
      </c>
      <c r="E172" s="13" t="s">
        <v>32</v>
      </c>
      <c r="F172" s="29" t="s">
        <v>1306</v>
      </c>
      <c r="G172" s="1"/>
      <c r="H172" s="7"/>
      <c r="I172" s="1" t="str">
        <f>IF(NOT(Tableau117579182224[[#This Row],[Qu.]]&gt;=1),"OUI","NON")</f>
        <v>NON</v>
      </c>
      <c r="J172" s="11">
        <f>SUM(1&gt;Tableau117579182224[[#This Row],[Qu.]])</f>
        <v>0</v>
      </c>
      <c r="K172" s="46"/>
    </row>
    <row r="173" spans="2:11" x14ac:dyDescent="0.25">
      <c r="B173" s="34">
        <v>171</v>
      </c>
      <c r="C173" s="12" t="s">
        <v>2510</v>
      </c>
      <c r="D173" s="49">
        <v>1</v>
      </c>
      <c r="E173" s="13" t="s">
        <v>32</v>
      </c>
      <c r="F173" s="29" t="s">
        <v>1306</v>
      </c>
      <c r="G173" s="1"/>
      <c r="H173" s="7"/>
      <c r="I173" s="1" t="str">
        <f>IF(NOT(Tableau117579182224[[#This Row],[Qu.]]&gt;=1),"OUI","NON")</f>
        <v>NON</v>
      </c>
      <c r="J173" s="11">
        <f>SUM(1&gt;Tableau117579182224[[#This Row],[Qu.]])</f>
        <v>0</v>
      </c>
      <c r="K173" s="46"/>
    </row>
    <row r="174" spans="2:11" x14ac:dyDescent="0.25">
      <c r="B174" s="34">
        <v>172</v>
      </c>
      <c r="C174" s="12" t="s">
        <v>2511</v>
      </c>
      <c r="D174" s="49">
        <v>1</v>
      </c>
      <c r="E174" s="18" t="s">
        <v>32</v>
      </c>
      <c r="F174" s="29" t="s">
        <v>1306</v>
      </c>
      <c r="G174" s="1"/>
      <c r="H174" s="7"/>
      <c r="I174" s="1" t="str">
        <f>IF(NOT(Tableau117579182224[[#This Row],[Qu.]]&gt;=1),"OUI","NON")</f>
        <v>NON</v>
      </c>
      <c r="J174" s="11">
        <f>SUM(1&gt;Tableau117579182224[[#This Row],[Qu.]])</f>
        <v>0</v>
      </c>
      <c r="K174" s="46"/>
    </row>
    <row r="175" spans="2:11" x14ac:dyDescent="0.25">
      <c r="B175" s="53">
        <v>173</v>
      </c>
      <c r="C175" s="48" t="s">
        <v>2512</v>
      </c>
      <c r="D175" s="49">
        <v>1</v>
      </c>
      <c r="E175" s="13" t="s">
        <v>32</v>
      </c>
      <c r="F175" s="29" t="s">
        <v>1306</v>
      </c>
      <c r="G175" s="1"/>
      <c r="H175" s="7"/>
      <c r="I175" s="1" t="str">
        <f>IF(NOT(Tableau117579182224[[#This Row],[Qu.]]&gt;=1),"OUI","NON")</f>
        <v>NON</v>
      </c>
      <c r="J175" s="11">
        <f>SUM(1&gt;Tableau117579182224[[#This Row],[Qu.]])</f>
        <v>0</v>
      </c>
      <c r="K175" s="46"/>
    </row>
    <row r="176" spans="2:11" x14ac:dyDescent="0.25">
      <c r="B176" s="53">
        <v>174</v>
      </c>
      <c r="C176" s="48" t="s">
        <v>2513</v>
      </c>
      <c r="D176" s="49">
        <v>1</v>
      </c>
      <c r="E176" s="13" t="s">
        <v>32</v>
      </c>
      <c r="F176" s="29" t="s">
        <v>1306</v>
      </c>
      <c r="G176" s="1"/>
      <c r="H176" s="7"/>
      <c r="I176" s="1" t="str">
        <f>IF(NOT(Tableau117579182224[[#This Row],[Qu.]]&gt;=1),"OUI","NON")</f>
        <v>NON</v>
      </c>
      <c r="J176" s="11">
        <f>SUM(1&gt;Tableau117579182224[[#This Row],[Qu.]])</f>
        <v>0</v>
      </c>
      <c r="K176" s="46"/>
    </row>
    <row r="177" spans="2:12" x14ac:dyDescent="0.25">
      <c r="B177" s="34">
        <v>175</v>
      </c>
      <c r="C177" s="12" t="s">
        <v>2514</v>
      </c>
      <c r="D177" s="49">
        <v>1</v>
      </c>
      <c r="E177" s="13" t="s">
        <v>36</v>
      </c>
      <c r="F177" s="29" t="s">
        <v>1306</v>
      </c>
      <c r="G177" s="1"/>
      <c r="H177" s="7"/>
      <c r="I177" s="1" t="str">
        <f>IF(NOT(Tableau117579182224[[#This Row],[Qu.]]&gt;=1),"OUI","NON")</f>
        <v>NON</v>
      </c>
      <c r="J177" s="11">
        <f>SUM(1&gt;Tableau117579182224[[#This Row],[Qu.]])</f>
        <v>0</v>
      </c>
      <c r="K177" s="46"/>
      <c r="L177" s="55"/>
    </row>
    <row r="178" spans="2:12" x14ac:dyDescent="0.25">
      <c r="B178" s="34">
        <v>176</v>
      </c>
      <c r="C178" s="12" t="s">
        <v>2515</v>
      </c>
      <c r="D178" s="49">
        <v>1</v>
      </c>
      <c r="E178" s="13" t="s">
        <v>50</v>
      </c>
      <c r="F178" s="29" t="s">
        <v>1306</v>
      </c>
      <c r="G178" s="1"/>
      <c r="H178" s="7"/>
      <c r="I178" s="1" t="str">
        <f>IF(NOT(Tableau117579182224[[#This Row],[Qu.]]&gt;=1),"OUI","NON")</f>
        <v>NON</v>
      </c>
      <c r="J178" s="11">
        <f>SUM(1&gt;Tableau117579182224[[#This Row],[Qu.]])</f>
        <v>0</v>
      </c>
      <c r="K178" s="46"/>
      <c r="L178" s="55"/>
    </row>
    <row r="179" spans="2:12" x14ac:dyDescent="0.25">
      <c r="B179" s="34">
        <v>177</v>
      </c>
      <c r="C179" s="12" t="s">
        <v>2516</v>
      </c>
      <c r="D179" s="49">
        <v>1</v>
      </c>
      <c r="E179" s="13" t="s">
        <v>36</v>
      </c>
      <c r="F179" s="29" t="s">
        <v>1306</v>
      </c>
      <c r="G179" s="1"/>
      <c r="H179" s="7"/>
      <c r="I179" s="1" t="str">
        <f>IF(NOT(Tableau117579182224[[#This Row],[Qu.]]&gt;=1),"OUI","NON")</f>
        <v>NON</v>
      </c>
      <c r="J179" s="11">
        <f>SUM(1&gt;Tableau117579182224[[#This Row],[Qu.]])</f>
        <v>0</v>
      </c>
      <c r="K179" s="46"/>
      <c r="L179" s="55"/>
    </row>
    <row r="180" spans="2:12" x14ac:dyDescent="0.25">
      <c r="B180" s="31">
        <v>178</v>
      </c>
      <c r="C180" s="3" t="s">
        <v>2517</v>
      </c>
      <c r="D180" s="49">
        <v>1</v>
      </c>
      <c r="E180" s="13" t="s">
        <v>50</v>
      </c>
      <c r="F180" s="28" t="s">
        <v>1306</v>
      </c>
      <c r="G180" s="1"/>
      <c r="H180" s="7"/>
      <c r="I180" s="1" t="str">
        <f>IF(NOT(Tableau117579182224[[#This Row],[Qu.]]&gt;=1),"OUI","NON")</f>
        <v>NON</v>
      </c>
      <c r="J180" s="11">
        <f>SUM(1&gt;Tableau117579182224[[#This Row],[Qu.]])</f>
        <v>0</v>
      </c>
      <c r="K180" s="46"/>
      <c r="L180" s="55"/>
    </row>
    <row r="181" spans="2:12" x14ac:dyDescent="0.25">
      <c r="B181" s="34">
        <v>179</v>
      </c>
      <c r="C181" s="12" t="s">
        <v>2518</v>
      </c>
      <c r="D181" s="49">
        <v>1</v>
      </c>
      <c r="E181" s="13" t="s">
        <v>36</v>
      </c>
      <c r="F181" s="29" t="s">
        <v>1306</v>
      </c>
      <c r="G181" s="1"/>
      <c r="H181" s="7"/>
      <c r="I181" s="1" t="str">
        <f>IF(NOT(Tableau117579182224[[#This Row],[Qu.]]&gt;=1),"OUI","NON")</f>
        <v>NON</v>
      </c>
      <c r="J181" s="11">
        <f>SUM(1&gt;Tableau117579182224[[#This Row],[Qu.]])</f>
        <v>0</v>
      </c>
      <c r="K181" s="46"/>
      <c r="L181" s="55"/>
    </row>
    <row r="182" spans="2:12" x14ac:dyDescent="0.25">
      <c r="B182" s="34">
        <v>180</v>
      </c>
      <c r="C182" s="12" t="s">
        <v>2519</v>
      </c>
      <c r="D182" s="49">
        <v>1</v>
      </c>
      <c r="E182" s="13" t="s">
        <v>36</v>
      </c>
      <c r="F182" s="29" t="s">
        <v>1306</v>
      </c>
      <c r="G182" s="1"/>
      <c r="H182" s="7"/>
      <c r="I182" s="1" t="str">
        <f>IF(NOT(Tableau117579182224[[#This Row],[Qu.]]&gt;=1),"OUI","NON")</f>
        <v>NON</v>
      </c>
      <c r="J182" s="11">
        <f>SUM(1&gt;Tableau117579182224[[#This Row],[Qu.]])</f>
        <v>0</v>
      </c>
      <c r="K182" s="46"/>
      <c r="L182" s="55"/>
    </row>
    <row r="183" spans="2:12" x14ac:dyDescent="0.25">
      <c r="B183" s="34">
        <v>181</v>
      </c>
      <c r="C183" s="12" t="s">
        <v>2520</v>
      </c>
      <c r="D183" s="49">
        <v>1</v>
      </c>
      <c r="E183" s="13" t="s">
        <v>36</v>
      </c>
      <c r="F183" s="28" t="s">
        <v>1306</v>
      </c>
      <c r="G183" s="1"/>
      <c r="H183" s="7"/>
      <c r="I183" s="1" t="str">
        <f>IF(NOT(Tableau117579182224[[#This Row],[Qu.]]&gt;=1),"OUI","NON")</f>
        <v>NON</v>
      </c>
      <c r="J183" s="11">
        <f>SUM(1&gt;Tableau117579182224[[#This Row],[Qu.]])</f>
        <v>0</v>
      </c>
      <c r="K183" s="46"/>
      <c r="L183" s="55"/>
    </row>
    <row r="184" spans="2:12" x14ac:dyDescent="0.25">
      <c r="B184" s="53">
        <v>182</v>
      </c>
      <c r="C184" s="12" t="s">
        <v>2521</v>
      </c>
      <c r="D184" s="49">
        <v>1</v>
      </c>
      <c r="E184" s="13" t="s">
        <v>50</v>
      </c>
      <c r="F184" s="29" t="s">
        <v>1306</v>
      </c>
      <c r="G184" s="1"/>
      <c r="H184" s="7"/>
      <c r="I184" s="1" t="str">
        <f>IF(NOT(Tableau117579182224[[#This Row],[Qu.]]&gt;=1),"OUI","NON")</f>
        <v>NON</v>
      </c>
      <c r="J184" s="11">
        <f>SUM(1&gt;Tableau117579182224[[#This Row],[Qu.]])</f>
        <v>0</v>
      </c>
      <c r="K184" s="46"/>
      <c r="L184" s="55"/>
    </row>
    <row r="185" spans="2:12" x14ac:dyDescent="0.25">
      <c r="B185" s="34">
        <v>183</v>
      </c>
      <c r="C185" s="12" t="s">
        <v>2522</v>
      </c>
      <c r="D185" s="49">
        <v>1</v>
      </c>
      <c r="E185" s="13" t="s">
        <v>36</v>
      </c>
      <c r="F185" s="29" t="s">
        <v>1306</v>
      </c>
      <c r="G185" s="1"/>
      <c r="H185" s="7"/>
      <c r="I185" s="1" t="str">
        <f>IF(NOT(Tableau117579182224[[#This Row],[Qu.]]&gt;=1),"OUI","NON")</f>
        <v>NON</v>
      </c>
      <c r="J185" s="11">
        <f>SUM(1&gt;Tableau117579182224[[#This Row],[Qu.]])</f>
        <v>0</v>
      </c>
      <c r="K185" s="46"/>
      <c r="L185" s="55"/>
    </row>
    <row r="186" spans="2:12" x14ac:dyDescent="0.25">
      <c r="B186" s="34">
        <v>184</v>
      </c>
      <c r="C186" s="12" t="s">
        <v>2523</v>
      </c>
      <c r="D186" s="49">
        <v>1</v>
      </c>
      <c r="E186" s="13" t="s">
        <v>32</v>
      </c>
      <c r="F186" s="29" t="s">
        <v>1306</v>
      </c>
      <c r="G186" s="1"/>
      <c r="H186" s="7"/>
      <c r="I186" s="1" t="str">
        <f>IF(NOT(Tableau117579182224[[#This Row],[Qu.]]&gt;=1),"OUI","NON")</f>
        <v>NON</v>
      </c>
      <c r="J186" s="11">
        <f>SUM(1&gt;Tableau117579182224[[#This Row],[Qu.]])</f>
        <v>0</v>
      </c>
      <c r="K186" s="46"/>
      <c r="L186" s="55"/>
    </row>
    <row r="187" spans="2:12" x14ac:dyDescent="0.25">
      <c r="B187" s="34">
        <v>185</v>
      </c>
      <c r="C187" s="12" t="s">
        <v>289</v>
      </c>
      <c r="D187" s="49">
        <v>1</v>
      </c>
      <c r="E187" s="18" t="s">
        <v>290</v>
      </c>
      <c r="F187" s="22" t="s">
        <v>1559</v>
      </c>
      <c r="G187" s="1"/>
      <c r="H187" s="18"/>
      <c r="I187" s="25" t="str">
        <f>IF(NOT(Tableau117579182224[[#This Row],[Qu.]]&gt;=1),"OUI","NON")</f>
        <v>NON</v>
      </c>
      <c r="J187" s="25">
        <f>SUM(1&gt;Tableau117579182224[[#This Row],[Qu.]])</f>
        <v>0</v>
      </c>
      <c r="K187" s="11"/>
      <c r="L187" s="46"/>
    </row>
    <row r="188" spans="2:12" x14ac:dyDescent="0.25">
      <c r="B188" s="34">
        <v>186</v>
      </c>
      <c r="C188" s="12" t="s">
        <v>291</v>
      </c>
      <c r="D188" s="49">
        <v>1</v>
      </c>
      <c r="E188" s="18" t="s">
        <v>290</v>
      </c>
      <c r="F188" s="22" t="s">
        <v>1559</v>
      </c>
      <c r="G188" s="1"/>
      <c r="H188" s="1"/>
      <c r="I188" s="25" t="str">
        <f>IF(NOT(Tableau117579182224[[#This Row],[Qu.]]&gt;=1),"OUI","NON")</f>
        <v>NON</v>
      </c>
      <c r="J188" s="25">
        <f>SUM(1&gt;Tableau117579182224[[#This Row],[Qu.]])</f>
        <v>0</v>
      </c>
      <c r="K188" s="11"/>
      <c r="L188" s="46"/>
    </row>
    <row r="189" spans="2:12" x14ac:dyDescent="0.25">
      <c r="B189" s="34">
        <v>187</v>
      </c>
      <c r="C189" s="12" t="s">
        <v>292</v>
      </c>
      <c r="D189" s="49">
        <v>1</v>
      </c>
      <c r="E189" s="18" t="s">
        <v>290</v>
      </c>
      <c r="F189" s="22" t="s">
        <v>1559</v>
      </c>
      <c r="G189" s="1"/>
      <c r="H189" s="18"/>
      <c r="I189" s="25" t="str">
        <f>IF(NOT(Tableau117579182224[[#This Row],[Qu.]]&gt;=1),"OUI","NON")</f>
        <v>NON</v>
      </c>
      <c r="J189" s="25">
        <f>SUM(1&gt;Tableau117579182224[[#This Row],[Qu.]])</f>
        <v>0</v>
      </c>
      <c r="K189" s="11"/>
      <c r="L189" s="46"/>
    </row>
    <row r="190" spans="2:12" x14ac:dyDescent="0.25">
      <c r="B190" s="34">
        <v>188</v>
      </c>
      <c r="C190" s="12" t="s">
        <v>293</v>
      </c>
      <c r="D190" s="49">
        <v>1</v>
      </c>
      <c r="E190" s="18" t="s">
        <v>290</v>
      </c>
      <c r="F190" s="22" t="s">
        <v>1559</v>
      </c>
      <c r="G190" s="1"/>
      <c r="H190" s="18"/>
      <c r="I190" s="25" t="str">
        <f>IF(NOT(Tableau117579182224[[#This Row],[Qu.]]&gt;=1),"OUI","NON")</f>
        <v>NON</v>
      </c>
      <c r="J190" s="25">
        <f>SUM(1&gt;Tableau117579182224[[#This Row],[Qu.]])</f>
        <v>0</v>
      </c>
      <c r="K190" s="11"/>
      <c r="L190" s="46"/>
    </row>
    <row r="191" spans="2:12" x14ac:dyDescent="0.25">
      <c r="B191" s="34">
        <v>189</v>
      </c>
      <c r="C191" s="12" t="s">
        <v>294</v>
      </c>
      <c r="D191" s="49">
        <v>1</v>
      </c>
      <c r="E191" s="18" t="s">
        <v>290</v>
      </c>
      <c r="F191" s="22" t="s">
        <v>1559</v>
      </c>
      <c r="G191" s="1"/>
      <c r="H191" s="49"/>
      <c r="I191" s="25" t="str">
        <f>IF(NOT(Tableau117579182224[[#This Row],[Qu.]]&gt;=1),"OUI","NON")</f>
        <v>NON</v>
      </c>
      <c r="J191" s="25">
        <f>SUM(1&gt;Tableau117579182224[[#This Row],[Qu.]])</f>
        <v>0</v>
      </c>
      <c r="K191" s="11"/>
      <c r="L191" s="46"/>
    </row>
    <row r="192" spans="2:12" x14ac:dyDescent="0.25">
      <c r="B192" s="34">
        <v>190</v>
      </c>
      <c r="C192" s="12" t="s">
        <v>1560</v>
      </c>
      <c r="D192" s="49">
        <v>1</v>
      </c>
      <c r="E192" s="18" t="s">
        <v>290</v>
      </c>
      <c r="F192" s="22" t="s">
        <v>1559</v>
      </c>
      <c r="G192" s="1"/>
      <c r="H192" s="18"/>
      <c r="I192" s="25" t="str">
        <f>IF(NOT(Tableau117579182224[[#This Row],[Qu.]]&gt;=1),"OUI","NON")</f>
        <v>NON</v>
      </c>
      <c r="J192" s="25">
        <f>SUM(1&gt;Tableau117579182224[[#This Row],[Qu.]])</f>
        <v>0</v>
      </c>
      <c r="K192" s="11"/>
      <c r="L192" s="46"/>
    </row>
    <row r="193" spans="2:12" x14ac:dyDescent="0.25">
      <c r="B193" s="34">
        <v>191</v>
      </c>
      <c r="C193" s="12" t="s">
        <v>1561</v>
      </c>
      <c r="D193" s="49">
        <v>1</v>
      </c>
      <c r="E193" s="18" t="s">
        <v>290</v>
      </c>
      <c r="F193" s="22" t="s">
        <v>1559</v>
      </c>
      <c r="G193" s="1"/>
      <c r="H193" s="52"/>
      <c r="I193" s="25" t="str">
        <f>IF(NOT(Tableau117579182224[[#This Row],[Qu.]]&gt;=1),"OUI","NON")</f>
        <v>NON</v>
      </c>
      <c r="J193" s="25">
        <f>SUM(1&gt;Tableau117579182224[[#This Row],[Qu.]])</f>
        <v>0</v>
      </c>
      <c r="K193" s="11"/>
      <c r="L193" s="46"/>
    </row>
    <row r="194" spans="2:12" x14ac:dyDescent="0.25">
      <c r="B194" s="34">
        <v>192</v>
      </c>
      <c r="C194" s="12" t="s">
        <v>1563</v>
      </c>
      <c r="D194" s="49">
        <v>1</v>
      </c>
      <c r="E194" s="18" t="s">
        <v>290</v>
      </c>
      <c r="F194" s="22" t="s">
        <v>1559</v>
      </c>
      <c r="G194" s="1"/>
      <c r="H194" s="49"/>
      <c r="I194" s="25" t="str">
        <f>IF(NOT(Tableau117579182224[[#This Row],[Qu.]]&gt;=1),"OUI","NON")</f>
        <v>NON</v>
      </c>
      <c r="J194" s="25">
        <f>SUM(1&gt;Tableau117579182224[[#This Row],[Qu.]])</f>
        <v>0</v>
      </c>
      <c r="K194" s="11"/>
      <c r="L194" s="46"/>
    </row>
    <row r="195" spans="2:12" x14ac:dyDescent="0.25">
      <c r="B195" s="34">
        <v>193</v>
      </c>
      <c r="C195" s="12" t="s">
        <v>1564</v>
      </c>
      <c r="D195" s="49">
        <v>1</v>
      </c>
      <c r="E195" s="18" t="s">
        <v>290</v>
      </c>
      <c r="F195" s="22" t="s">
        <v>1559</v>
      </c>
      <c r="G195" s="1"/>
      <c r="H195" s="52"/>
      <c r="I195" s="25" t="str">
        <f>IF(NOT(Tableau117579182224[[#This Row],[Qu.]]&gt;=1),"OUI","NON")</f>
        <v>NON</v>
      </c>
      <c r="J195" s="25">
        <f>SUM(1&gt;Tableau117579182224[[#This Row],[Qu.]])</f>
        <v>0</v>
      </c>
      <c r="K195" s="11"/>
      <c r="L195" s="46"/>
    </row>
    <row r="196" spans="2:12" x14ac:dyDescent="0.25">
      <c r="B196" s="34">
        <v>194</v>
      </c>
      <c r="C196" s="12" t="s">
        <v>1566</v>
      </c>
      <c r="D196" s="49">
        <v>1</v>
      </c>
      <c r="E196" s="18" t="s">
        <v>290</v>
      </c>
      <c r="F196" s="22" t="s">
        <v>1559</v>
      </c>
      <c r="G196" s="1"/>
      <c r="H196" s="18"/>
      <c r="I196" s="25" t="str">
        <f>IF(NOT(Tableau117579182224[[#This Row],[Qu.]]&gt;=1),"OUI","NON")</f>
        <v>NON</v>
      </c>
      <c r="J196" s="25">
        <f>SUM(1&gt;Tableau117579182224[[#This Row],[Qu.]])</f>
        <v>0</v>
      </c>
      <c r="K196" s="11"/>
      <c r="L196" s="46"/>
    </row>
    <row r="197" spans="2:12" x14ac:dyDescent="0.25">
      <c r="B197" s="34">
        <v>195</v>
      </c>
      <c r="C197" s="12" t="s">
        <v>1567</v>
      </c>
      <c r="D197" s="49">
        <v>1</v>
      </c>
      <c r="E197" s="18" t="s">
        <v>290</v>
      </c>
      <c r="F197" s="22" t="s">
        <v>1559</v>
      </c>
      <c r="G197" s="1"/>
      <c r="H197" s="18"/>
      <c r="I197" s="25" t="str">
        <f>IF(NOT(Tableau117579182224[[#This Row],[Qu.]]&gt;=1),"OUI","NON")</f>
        <v>NON</v>
      </c>
      <c r="J197" s="25">
        <f>SUM(1&gt;Tableau117579182224[[#This Row],[Qu.]])</f>
        <v>0</v>
      </c>
      <c r="K197" s="11"/>
      <c r="L197" s="46"/>
    </row>
    <row r="198" spans="2:12" x14ac:dyDescent="0.25">
      <c r="B198" s="34">
        <v>196</v>
      </c>
      <c r="C198" s="12" t="s">
        <v>1569</v>
      </c>
      <c r="D198" s="49">
        <v>1</v>
      </c>
      <c r="E198" s="18" t="s">
        <v>290</v>
      </c>
      <c r="F198" s="22" t="s">
        <v>1559</v>
      </c>
      <c r="G198" s="1"/>
      <c r="H198" s="1"/>
      <c r="I198" s="25" t="str">
        <f>IF(NOT(Tableau117579182224[[#This Row],[Qu.]]&gt;=1),"OUI","NON")</f>
        <v>NON</v>
      </c>
      <c r="J198" s="25">
        <f>SUM(1&gt;Tableau117579182224[[#This Row],[Qu.]])</f>
        <v>0</v>
      </c>
      <c r="K198" s="11"/>
      <c r="L198" s="46"/>
    </row>
    <row r="199" spans="2:12" x14ac:dyDescent="0.25">
      <c r="B199" s="34">
        <v>197</v>
      </c>
      <c r="C199" s="12" t="s">
        <v>1570</v>
      </c>
      <c r="D199" s="49">
        <v>1</v>
      </c>
      <c r="E199" s="18" t="s">
        <v>290</v>
      </c>
      <c r="F199" s="22" t="s">
        <v>1559</v>
      </c>
      <c r="G199" s="1"/>
      <c r="H199" s="18"/>
      <c r="I199" s="25" t="str">
        <f>IF(NOT(Tableau117579182224[[#This Row],[Qu.]]&gt;=1),"OUI","NON")</f>
        <v>NON</v>
      </c>
      <c r="J199" s="25">
        <f>SUM(1&gt;Tableau117579182224[[#This Row],[Qu.]])</f>
        <v>0</v>
      </c>
      <c r="K199" s="11"/>
      <c r="L199" s="55"/>
    </row>
    <row r="200" spans="2:12" x14ac:dyDescent="0.25">
      <c r="B200" s="34">
        <v>198</v>
      </c>
      <c r="C200" s="12" t="s">
        <v>1572</v>
      </c>
      <c r="D200" s="49">
        <v>1</v>
      </c>
      <c r="E200" s="18" t="s">
        <v>290</v>
      </c>
      <c r="F200" s="22" t="s">
        <v>1559</v>
      </c>
      <c r="G200" s="1"/>
      <c r="H200" s="49"/>
      <c r="I200" s="25" t="str">
        <f>IF(NOT(Tableau117579182224[[#This Row],[Qu.]]&gt;=1),"OUI","NON")</f>
        <v>NON</v>
      </c>
      <c r="J200" s="25">
        <f>SUM(1&gt;Tableau117579182224[[#This Row],[Qu.]])</f>
        <v>0</v>
      </c>
      <c r="K200" s="11"/>
      <c r="L200" s="55"/>
    </row>
    <row r="201" spans="2:12" x14ac:dyDescent="0.25">
      <c r="B201" s="34">
        <v>199</v>
      </c>
      <c r="C201" s="12" t="s">
        <v>1573</v>
      </c>
      <c r="D201" s="49">
        <v>1</v>
      </c>
      <c r="E201" s="18" t="s">
        <v>290</v>
      </c>
      <c r="F201" s="22" t="s">
        <v>1559</v>
      </c>
      <c r="G201" s="1"/>
      <c r="H201" s="52"/>
      <c r="I201" s="25" t="str">
        <f>IF(NOT(Tableau117579182224[[#This Row],[Qu.]]&gt;=1),"OUI","NON")</f>
        <v>NON</v>
      </c>
      <c r="J201" s="25">
        <f>SUM(1&gt;Tableau117579182224[[#This Row],[Qu.]])</f>
        <v>0</v>
      </c>
      <c r="K201" s="11"/>
      <c r="L201" s="55"/>
    </row>
    <row r="202" spans="2:12" x14ac:dyDescent="0.25">
      <c r="B202" s="34">
        <v>200</v>
      </c>
      <c r="C202" s="12" t="s">
        <v>2524</v>
      </c>
      <c r="D202" s="49">
        <v>1</v>
      </c>
      <c r="E202" s="18" t="s">
        <v>39</v>
      </c>
      <c r="F202" s="22" t="s">
        <v>2478</v>
      </c>
      <c r="G202" s="1"/>
      <c r="H202" s="49"/>
      <c r="I202" s="25" t="str">
        <f>IF(NOT(Tableau117579182224[[#This Row],[Qu.]]&gt;=1),"OUI","NON")</f>
        <v>NON</v>
      </c>
      <c r="J202" s="25">
        <f>SUM(1&gt;Tableau117579182224[[#This Row],[Qu.]])</f>
        <v>0</v>
      </c>
      <c r="K202" s="11"/>
      <c r="L202" s="55"/>
    </row>
    <row r="203" spans="2:12" x14ac:dyDescent="0.25">
      <c r="B203" s="34">
        <v>201</v>
      </c>
      <c r="C203" s="12" t="s">
        <v>2525</v>
      </c>
      <c r="D203" s="49">
        <v>1</v>
      </c>
      <c r="E203" s="18" t="s">
        <v>36</v>
      </c>
      <c r="F203" s="22" t="s">
        <v>1089</v>
      </c>
      <c r="G203" s="1"/>
      <c r="H203" s="18"/>
      <c r="I203" s="25" t="str">
        <f>IF(NOT(Tableau117579182224[[#This Row],[Qu.]]&gt;=1),"OUI","NON")</f>
        <v>NON</v>
      </c>
      <c r="J203" s="25">
        <f>SUM(1&gt;Tableau117579182224[[#This Row],[Qu.]])</f>
        <v>0</v>
      </c>
      <c r="K203" s="11"/>
      <c r="L203" s="55"/>
    </row>
    <row r="204" spans="2:12" x14ac:dyDescent="0.25">
      <c r="B204" s="34">
        <v>202</v>
      </c>
      <c r="C204" s="12" t="s">
        <v>2526</v>
      </c>
      <c r="D204" s="49">
        <v>1</v>
      </c>
      <c r="E204" s="18" t="s">
        <v>32</v>
      </c>
      <c r="F204" s="22" t="s">
        <v>1089</v>
      </c>
      <c r="G204" s="1"/>
      <c r="H204" s="18"/>
      <c r="I204" s="25" t="str">
        <f>IF(NOT(Tableau117579182224[[#This Row],[Qu.]]&gt;=1),"OUI","NON")</f>
        <v>NON</v>
      </c>
      <c r="J204" s="25">
        <f>SUM(1&gt;Tableau117579182224[[#This Row],[Qu.]])</f>
        <v>0</v>
      </c>
      <c r="K204" s="11"/>
      <c r="L204" s="55"/>
    </row>
    <row r="205" spans="2:12" x14ac:dyDescent="0.25">
      <c r="B205" s="34">
        <v>203</v>
      </c>
      <c r="C205" s="12" t="s">
        <v>2527</v>
      </c>
      <c r="D205" s="49">
        <v>1</v>
      </c>
      <c r="E205" s="18" t="s">
        <v>50</v>
      </c>
      <c r="F205" s="22" t="s">
        <v>1113</v>
      </c>
      <c r="G205" s="1"/>
      <c r="H205" s="18"/>
      <c r="I205" s="25" t="str">
        <f>IF(NOT(Tableau117579182224[[#This Row],[Qu.]]&gt;=1),"OUI","NON")</f>
        <v>NON</v>
      </c>
      <c r="J205" s="25">
        <f>SUM(1&gt;Tableau117579182224[[#This Row],[Qu.]])</f>
        <v>0</v>
      </c>
      <c r="K205" s="11"/>
      <c r="L205" s="55"/>
    </row>
    <row r="206" spans="2:12" x14ac:dyDescent="0.25">
      <c r="B206" s="34">
        <v>204</v>
      </c>
      <c r="C206" s="12" t="s">
        <v>1068</v>
      </c>
      <c r="D206" s="49">
        <v>1</v>
      </c>
      <c r="E206" s="18" t="s">
        <v>32</v>
      </c>
      <c r="F206" s="22" t="s">
        <v>1306</v>
      </c>
      <c r="G206" s="1"/>
      <c r="H206" s="18"/>
      <c r="I206" s="25" t="str">
        <f>IF(NOT(Tableau117579182224[[#This Row],[Qu.]]&gt;=1),"OUI","NON")</f>
        <v>NON</v>
      </c>
      <c r="J206" s="25">
        <f>SUM(1&gt;Tableau117579182224[[#This Row],[Qu.]])</f>
        <v>0</v>
      </c>
      <c r="K206" s="11"/>
      <c r="L206" s="55"/>
    </row>
    <row r="207" spans="2:12" x14ac:dyDescent="0.25">
      <c r="B207" s="34">
        <v>205</v>
      </c>
      <c r="C207" s="12" t="s">
        <v>2528</v>
      </c>
      <c r="D207" s="49">
        <v>1</v>
      </c>
      <c r="E207" s="18" t="s">
        <v>39</v>
      </c>
      <c r="F207" s="22" t="s">
        <v>2478</v>
      </c>
      <c r="G207" s="1"/>
      <c r="H207" s="49"/>
      <c r="I207" s="25" t="str">
        <f>IF(NOT(Tableau117579182224[[#This Row],[Qu.]]&gt;=1),"OUI","NON")</f>
        <v>NON</v>
      </c>
      <c r="J207" s="25">
        <f>SUM(1&gt;Tableau117579182224[[#This Row],[Qu.]])</f>
        <v>0</v>
      </c>
      <c r="K207" s="11"/>
      <c r="L207" s="55"/>
    </row>
    <row r="208" spans="2:12" x14ac:dyDescent="0.25">
      <c r="B208" s="34">
        <v>206</v>
      </c>
      <c r="C208" s="12" t="s">
        <v>2529</v>
      </c>
      <c r="D208" s="49">
        <v>1</v>
      </c>
      <c r="E208" s="18" t="s">
        <v>36</v>
      </c>
      <c r="F208" s="22" t="s">
        <v>1089</v>
      </c>
      <c r="G208" s="1"/>
      <c r="H208" s="1"/>
      <c r="I208" s="25" t="str">
        <f>IF(NOT(Tableau117579182224[[#This Row],[Qu.]]&gt;=1),"OUI","NON")</f>
        <v>NON</v>
      </c>
      <c r="J208" s="25">
        <f>SUM(1&gt;Tableau117579182224[[#This Row],[Qu.]])</f>
        <v>0</v>
      </c>
      <c r="K208" s="11"/>
      <c r="L208" s="55"/>
    </row>
    <row r="209" spans="2:11" x14ac:dyDescent="0.25">
      <c r="B209" s="34">
        <v>207</v>
      </c>
      <c r="C209" s="12" t="s">
        <v>2530</v>
      </c>
      <c r="D209" s="49">
        <v>1</v>
      </c>
      <c r="E209" s="18" t="s">
        <v>32</v>
      </c>
      <c r="F209" s="22" t="s">
        <v>1089</v>
      </c>
      <c r="G209" s="1"/>
      <c r="H209" s="1"/>
      <c r="I209" s="25" t="str">
        <f>IF(NOT(Tableau117579182224[[#This Row],[Qu.]]&gt;=1),"OUI","NON")</f>
        <v>NON</v>
      </c>
      <c r="J209" s="25">
        <f>SUM(1&gt;Tableau117579182224[[#This Row],[Qu.]])</f>
        <v>0</v>
      </c>
      <c r="K209" s="11"/>
    </row>
    <row r="210" spans="2:11" x14ac:dyDescent="0.25">
      <c r="B210" s="34">
        <v>208</v>
      </c>
      <c r="C210" s="12" t="s">
        <v>2531</v>
      </c>
      <c r="D210" s="49">
        <v>1</v>
      </c>
      <c r="E210" s="18" t="s">
        <v>50</v>
      </c>
      <c r="F210" s="22" t="s">
        <v>1291</v>
      </c>
      <c r="G210" s="1"/>
      <c r="H210" s="49"/>
      <c r="I210" s="25" t="str">
        <f>IF(NOT(Tableau117579182224[[#This Row],[Qu.]]&gt;=1),"OUI","NON")</f>
        <v>NON</v>
      </c>
      <c r="J210" s="25">
        <f>SUM(1&gt;Tableau117579182224[[#This Row],[Qu.]])</f>
        <v>0</v>
      </c>
      <c r="K210" s="11"/>
    </row>
    <row r="211" spans="2:11" x14ac:dyDescent="0.25">
      <c r="B211" s="34">
        <v>209</v>
      </c>
      <c r="C211" s="12" t="s">
        <v>771</v>
      </c>
      <c r="D211" s="49">
        <v>1</v>
      </c>
      <c r="E211" s="18" t="s">
        <v>32</v>
      </c>
      <c r="F211" s="22" t="s">
        <v>1306</v>
      </c>
      <c r="G211" s="1"/>
      <c r="H211" s="1"/>
      <c r="I211" s="25" t="str">
        <f>IF(NOT(Tableau117579182224[[#This Row],[Qu.]]&gt;=1),"OUI","NON")</f>
        <v>NON</v>
      </c>
      <c r="J211" s="25">
        <f>SUM(1&gt;Tableau117579182224[[#This Row],[Qu.]])</f>
        <v>0</v>
      </c>
      <c r="K211" s="11"/>
    </row>
    <row r="212" spans="2:11" x14ac:dyDescent="0.25">
      <c r="B212" s="11"/>
      <c r="C212" s="12"/>
      <c r="D212" s="49"/>
      <c r="E212" s="18"/>
      <c r="F212" s="22"/>
      <c r="G212" s="1"/>
      <c r="H212" s="52"/>
      <c r="I212" s="25"/>
      <c r="J212" s="25"/>
      <c r="K212" s="11"/>
    </row>
    <row r="213" spans="2:11" x14ac:dyDescent="0.25">
      <c r="B213" s="11"/>
      <c r="C213" s="12"/>
      <c r="D213" s="49"/>
      <c r="E213" s="18"/>
      <c r="F213" s="22"/>
      <c r="G213" s="1"/>
      <c r="H213" s="18"/>
      <c r="I213" s="25"/>
      <c r="J213" s="25"/>
      <c r="K213" s="11"/>
    </row>
    <row r="214" spans="2:11" x14ac:dyDescent="0.25">
      <c r="B214" s="11"/>
      <c r="C214" s="12"/>
      <c r="D214" s="49"/>
      <c r="E214" s="18"/>
      <c r="F214" s="22"/>
      <c r="G214" s="1"/>
      <c r="H214" s="18"/>
      <c r="I214" s="25"/>
      <c r="J214" s="25"/>
      <c r="K214" s="11"/>
    </row>
    <row r="215" spans="2:11" x14ac:dyDescent="0.25">
      <c r="B215" s="11"/>
      <c r="C215" s="12"/>
      <c r="D215" s="49"/>
      <c r="E215" s="18"/>
      <c r="F215" s="22"/>
      <c r="G215" s="1"/>
      <c r="H215" s="1"/>
      <c r="I215" s="25"/>
      <c r="J215" s="25"/>
      <c r="K215" s="11"/>
    </row>
    <row r="216" spans="2:11" x14ac:dyDescent="0.25">
      <c r="B216" s="11"/>
      <c r="C216" s="12"/>
      <c r="D216" s="49"/>
      <c r="E216" s="18"/>
      <c r="F216" s="22"/>
      <c r="G216" s="1"/>
      <c r="H216" s="1"/>
      <c r="I216" s="25"/>
      <c r="J216" s="25"/>
      <c r="K216" s="11"/>
    </row>
    <row r="217" spans="2:11" x14ac:dyDescent="0.25">
      <c r="B217" s="11"/>
      <c r="C217" s="12"/>
      <c r="D217" s="49"/>
      <c r="E217" s="18"/>
      <c r="F217" s="22"/>
      <c r="G217" s="1"/>
      <c r="H217" s="49"/>
      <c r="I217" s="25"/>
      <c r="J217" s="25"/>
      <c r="K217" s="11"/>
    </row>
    <row r="218" spans="2:11" x14ac:dyDescent="0.25">
      <c r="B218" s="11"/>
      <c r="C218" s="12"/>
      <c r="D218" s="49"/>
      <c r="E218" s="18"/>
      <c r="F218" s="22"/>
      <c r="G218" s="1"/>
      <c r="H218" s="49"/>
      <c r="I218" s="25"/>
      <c r="J218" s="25"/>
      <c r="K218" s="11"/>
    </row>
    <row r="219" spans="2:11" x14ac:dyDescent="0.25">
      <c r="B219" s="11"/>
      <c r="C219" s="12"/>
      <c r="D219" s="49"/>
      <c r="E219" s="18"/>
      <c r="F219" s="22"/>
      <c r="G219" s="1"/>
      <c r="H219" s="18"/>
      <c r="I219" s="25"/>
      <c r="J219" s="25"/>
      <c r="K219" s="11"/>
    </row>
    <row r="220" spans="2:11" x14ac:dyDescent="0.25">
      <c r="B220" s="11"/>
      <c r="C220" s="12"/>
      <c r="D220" s="49"/>
      <c r="E220" s="18"/>
      <c r="F220" s="22"/>
      <c r="G220" s="1"/>
      <c r="H220" s="49"/>
      <c r="I220" s="25"/>
      <c r="J220" s="25"/>
      <c r="K220" s="11"/>
    </row>
    <row r="221" spans="2:11" x14ac:dyDescent="0.25">
      <c r="B221" s="11"/>
      <c r="C221" s="12"/>
      <c r="D221" s="49"/>
      <c r="E221" s="18"/>
      <c r="F221" s="22"/>
      <c r="G221" s="1"/>
      <c r="H221" s="18"/>
      <c r="I221" s="25"/>
      <c r="J221" s="25"/>
      <c r="K221" s="11"/>
    </row>
    <row r="222" spans="2:11" x14ac:dyDescent="0.25">
      <c r="B222" s="11"/>
      <c r="C222" s="12"/>
      <c r="D222" s="49"/>
      <c r="E222" s="18"/>
      <c r="F222" s="22"/>
      <c r="G222" s="1"/>
      <c r="H222" s="52"/>
      <c r="I222" s="25"/>
      <c r="J222" s="25"/>
      <c r="K222" s="11"/>
    </row>
    <row r="223" spans="2:11" x14ac:dyDescent="0.25">
      <c r="B223" s="11"/>
      <c r="C223" s="12"/>
      <c r="D223" s="49"/>
      <c r="E223" s="18"/>
      <c r="F223" s="22"/>
      <c r="G223" s="1"/>
      <c r="H223" s="18"/>
      <c r="I223" s="25"/>
      <c r="J223" s="25"/>
      <c r="K223" s="11"/>
    </row>
    <row r="224" spans="2:11" x14ac:dyDescent="0.25">
      <c r="B224" s="11"/>
      <c r="C224" s="12"/>
      <c r="D224" s="49"/>
      <c r="E224" s="18"/>
      <c r="F224" s="22"/>
      <c r="G224" s="1"/>
      <c r="H224" s="49"/>
      <c r="I224" s="25"/>
      <c r="J224" s="25"/>
      <c r="K224" s="11"/>
    </row>
    <row r="225" spans="2:11" x14ac:dyDescent="0.25">
      <c r="B225" s="11"/>
      <c r="C225" s="12"/>
      <c r="D225" s="49"/>
      <c r="E225" s="18"/>
      <c r="F225" s="22"/>
      <c r="G225" s="1"/>
      <c r="H225" s="18"/>
      <c r="I225" s="25"/>
      <c r="J225" s="25"/>
      <c r="K225" s="11"/>
    </row>
    <row r="226" spans="2:11" x14ac:dyDescent="0.25">
      <c r="B226" s="11"/>
      <c r="C226" s="12"/>
      <c r="D226" s="49"/>
      <c r="E226" s="18"/>
      <c r="F226" s="22"/>
      <c r="G226" s="1"/>
      <c r="H226" s="1"/>
      <c r="I226" s="25"/>
      <c r="J226" s="25"/>
      <c r="K226" s="11"/>
    </row>
    <row r="227" spans="2:11" x14ac:dyDescent="0.25">
      <c r="B227" s="11"/>
      <c r="C227" s="12"/>
      <c r="D227" s="49"/>
      <c r="E227" s="18"/>
      <c r="F227" s="22"/>
      <c r="G227" s="1"/>
      <c r="H227" s="49"/>
      <c r="I227" s="25"/>
      <c r="J227" s="25"/>
      <c r="K227" s="11"/>
    </row>
    <row r="228" spans="2:11" x14ac:dyDescent="0.25">
      <c r="B228" s="11"/>
      <c r="C228" s="12"/>
      <c r="D228" s="49"/>
      <c r="E228" s="18"/>
      <c r="F228" s="22"/>
      <c r="G228" s="1"/>
      <c r="H228" s="18"/>
      <c r="I228" s="25"/>
      <c r="J228" s="25"/>
      <c r="K228" s="11"/>
    </row>
    <row r="229" spans="2:11" x14ac:dyDescent="0.25">
      <c r="B229" s="11"/>
      <c r="C229" s="12"/>
      <c r="D229" s="49"/>
      <c r="E229" s="18"/>
      <c r="F229" s="22"/>
      <c r="G229" s="1"/>
      <c r="H229" s="18"/>
      <c r="I229" s="25"/>
      <c r="J229" s="25"/>
      <c r="K229" s="11"/>
    </row>
    <row r="230" spans="2:11" x14ac:dyDescent="0.25">
      <c r="B230" s="11"/>
      <c r="C230" s="12"/>
      <c r="D230" s="49"/>
      <c r="E230" s="18"/>
      <c r="F230" s="22"/>
      <c r="G230" s="1"/>
      <c r="H230" s="49"/>
      <c r="I230" s="25"/>
      <c r="J230" s="25"/>
      <c r="K230" s="11"/>
    </row>
    <row r="231" spans="2:11" x14ac:dyDescent="0.25">
      <c r="B231" s="11"/>
      <c r="C231" s="12"/>
      <c r="D231" s="49"/>
      <c r="E231" s="18"/>
      <c r="F231" s="22"/>
      <c r="G231" s="1"/>
      <c r="H231" s="49"/>
      <c r="I231" s="25"/>
      <c r="J231" s="25"/>
      <c r="K231" s="11"/>
    </row>
    <row r="232" spans="2:11" x14ac:dyDescent="0.25">
      <c r="B232" s="11"/>
      <c r="C232" s="12"/>
      <c r="D232" s="49"/>
      <c r="E232" s="18"/>
      <c r="F232" s="22"/>
      <c r="G232" s="1"/>
      <c r="H232" s="1"/>
      <c r="I232" s="25"/>
      <c r="J232" s="25"/>
      <c r="K232" s="11"/>
    </row>
    <row r="233" spans="2:11" x14ac:dyDescent="0.25">
      <c r="B233" s="11"/>
      <c r="C233" s="12"/>
      <c r="D233" s="49"/>
      <c r="E233" s="18"/>
      <c r="F233" s="22"/>
      <c r="G233" s="1"/>
      <c r="H233" s="52"/>
      <c r="I233" s="25"/>
      <c r="J233" s="25"/>
      <c r="K233" s="11"/>
    </row>
    <row r="234" spans="2:11" x14ac:dyDescent="0.25">
      <c r="B234" s="11"/>
      <c r="C234" s="12"/>
      <c r="D234" s="49"/>
      <c r="E234" s="18"/>
      <c r="F234" s="22"/>
      <c r="G234" s="1"/>
      <c r="H234" s="49"/>
      <c r="I234" s="25"/>
      <c r="J234" s="25"/>
      <c r="K234" s="11"/>
    </row>
    <row r="235" spans="2:11" x14ac:dyDescent="0.25">
      <c r="B235" s="11"/>
      <c r="C235" s="12"/>
      <c r="D235" s="49"/>
      <c r="E235" s="18"/>
      <c r="F235" s="22"/>
      <c r="G235" s="1"/>
      <c r="H235" s="49"/>
      <c r="I235" s="25"/>
      <c r="J235" s="25"/>
      <c r="K235" s="11"/>
    </row>
    <row r="236" spans="2:11" x14ac:dyDescent="0.25">
      <c r="B236" s="11"/>
      <c r="C236" s="12"/>
      <c r="D236" s="49"/>
      <c r="E236" s="18"/>
      <c r="F236" s="22"/>
      <c r="G236" s="1"/>
      <c r="H236" s="52"/>
      <c r="I236" s="25"/>
      <c r="J236" s="25"/>
      <c r="K236" s="11"/>
    </row>
    <row r="237" spans="2:11" x14ac:dyDescent="0.25">
      <c r="B237" s="11"/>
      <c r="C237" s="12"/>
      <c r="D237" s="49"/>
      <c r="E237" s="18"/>
      <c r="F237" s="22"/>
      <c r="G237" s="1"/>
      <c r="H237" s="18"/>
      <c r="I237" s="25"/>
      <c r="J237" s="25"/>
      <c r="K237" s="11"/>
    </row>
    <row r="238" spans="2:11" x14ac:dyDescent="0.25">
      <c r="B238" s="11"/>
      <c r="C238" s="12"/>
      <c r="D238" s="49"/>
      <c r="E238" s="18"/>
      <c r="F238" s="22"/>
      <c r="G238" s="1"/>
      <c r="H238" s="1"/>
      <c r="I238" s="25"/>
      <c r="J238" s="25"/>
      <c r="K238" s="11"/>
    </row>
    <row r="239" spans="2:11" x14ac:dyDescent="0.25">
      <c r="B239" s="11"/>
      <c r="C239" s="12"/>
      <c r="D239" s="49"/>
      <c r="E239" s="18"/>
      <c r="F239" s="22"/>
      <c r="G239" s="1"/>
      <c r="H239" s="1"/>
      <c r="I239" s="25"/>
      <c r="J239" s="25"/>
      <c r="K239" s="11"/>
    </row>
    <row r="240" spans="2:11" x14ac:dyDescent="0.25">
      <c r="B240" s="11"/>
      <c r="C240" s="12"/>
      <c r="D240" s="49"/>
      <c r="E240" s="18"/>
      <c r="F240" s="22"/>
      <c r="G240" s="1"/>
      <c r="H240" s="49"/>
      <c r="I240" s="25"/>
      <c r="J240" s="25"/>
      <c r="K240" s="11"/>
    </row>
    <row r="241" spans="2:11" x14ac:dyDescent="0.25">
      <c r="B241" s="11"/>
      <c r="C241" s="12"/>
      <c r="D241" s="49"/>
      <c r="E241" s="18"/>
      <c r="F241" s="22"/>
      <c r="G241" s="1"/>
      <c r="H241" s="49"/>
      <c r="I241" s="25"/>
      <c r="J241" s="25"/>
      <c r="K241" s="11"/>
    </row>
    <row r="242" spans="2:11" x14ac:dyDescent="0.25">
      <c r="B242" s="11"/>
      <c r="C242" s="12"/>
      <c r="D242" s="49"/>
      <c r="E242" s="18"/>
      <c r="F242" s="22"/>
      <c r="G242" s="1"/>
      <c r="H242" s="18"/>
      <c r="I242" s="25"/>
      <c r="J242" s="25"/>
      <c r="K242" s="11"/>
    </row>
    <row r="243" spans="2:11" x14ac:dyDescent="0.25">
      <c r="B243" s="11"/>
      <c r="C243" s="12"/>
      <c r="D243" s="49"/>
      <c r="E243" s="18"/>
      <c r="F243" s="22"/>
      <c r="G243" s="1"/>
      <c r="H243" s="1"/>
      <c r="I243" s="25"/>
      <c r="J243" s="25"/>
      <c r="K243" s="11"/>
    </row>
    <row r="244" spans="2:11" x14ac:dyDescent="0.25">
      <c r="B244" s="11"/>
      <c r="C244" s="12"/>
      <c r="D244" s="49"/>
      <c r="E244" s="18"/>
      <c r="F244" s="22"/>
      <c r="G244" s="1"/>
      <c r="H244" s="18"/>
      <c r="I244" s="25"/>
      <c r="J244" s="25"/>
      <c r="K244" s="11"/>
    </row>
    <row r="245" spans="2:11" x14ac:dyDescent="0.25">
      <c r="B245" s="11"/>
      <c r="C245" s="12"/>
      <c r="D245" s="49"/>
      <c r="E245" s="18"/>
      <c r="F245" s="22"/>
      <c r="G245" s="1"/>
      <c r="H245" s="18"/>
      <c r="I245" s="25"/>
      <c r="J245" s="25"/>
      <c r="K245" s="11"/>
    </row>
    <row r="246" spans="2:11" x14ac:dyDescent="0.25">
      <c r="B246" s="11"/>
      <c r="C246" s="12"/>
      <c r="D246" s="49"/>
      <c r="E246" s="18"/>
      <c r="F246" s="22"/>
      <c r="G246" s="1"/>
      <c r="H246" s="18"/>
      <c r="I246" s="25"/>
      <c r="J246" s="25"/>
      <c r="K246" s="11"/>
    </row>
    <row r="247" spans="2:11" x14ac:dyDescent="0.25">
      <c r="B247" s="11"/>
      <c r="C247" s="12"/>
      <c r="D247" s="49"/>
      <c r="E247" s="18"/>
      <c r="F247" s="22"/>
      <c r="G247" s="1"/>
      <c r="H247" s="49"/>
      <c r="I247" s="25"/>
      <c r="J247" s="25"/>
      <c r="K247" s="11"/>
    </row>
    <row r="248" spans="2:11" x14ac:dyDescent="0.25">
      <c r="B248" s="11"/>
      <c r="C248" s="12"/>
      <c r="D248" s="49"/>
      <c r="E248" s="18"/>
      <c r="F248" s="22"/>
      <c r="G248" s="1"/>
      <c r="H248" s="18"/>
      <c r="I248" s="25"/>
      <c r="J248" s="25"/>
      <c r="K248" s="11"/>
    </row>
    <row r="249" spans="2:11" x14ac:dyDescent="0.25">
      <c r="B249" s="11"/>
      <c r="C249" s="12"/>
      <c r="D249" s="49"/>
      <c r="E249" s="18"/>
      <c r="F249" s="22"/>
      <c r="G249" s="1"/>
      <c r="H249" s="18"/>
      <c r="I249" s="25"/>
      <c r="J249" s="25"/>
      <c r="K249" s="11"/>
    </row>
    <row r="250" spans="2:11" x14ac:dyDescent="0.25">
      <c r="B250" s="11"/>
      <c r="C250" s="12"/>
      <c r="D250" s="49"/>
      <c r="E250" s="18"/>
      <c r="F250" s="22"/>
      <c r="G250" s="1"/>
      <c r="H250" s="18"/>
      <c r="I250" s="25"/>
      <c r="J250" s="25"/>
      <c r="K250" s="11"/>
    </row>
    <row r="251" spans="2:11" x14ac:dyDescent="0.25">
      <c r="B251" s="11"/>
      <c r="C251" s="12"/>
      <c r="D251" s="49"/>
      <c r="E251" s="18"/>
      <c r="F251" s="22"/>
      <c r="G251" s="1"/>
      <c r="H251" s="49"/>
      <c r="I251" s="25"/>
      <c r="J251" s="25"/>
      <c r="K251" s="11"/>
    </row>
    <row r="252" spans="2:11" x14ac:dyDescent="0.25">
      <c r="B252" s="11"/>
      <c r="C252" s="12"/>
      <c r="D252" s="49"/>
      <c r="E252" s="18"/>
      <c r="F252" s="22"/>
      <c r="G252" s="1"/>
      <c r="H252" s="18"/>
      <c r="I252" s="25"/>
      <c r="J252" s="25"/>
      <c r="K252" s="55"/>
    </row>
    <row r="253" spans="2:11" x14ac:dyDescent="0.25">
      <c r="B253" s="11"/>
      <c r="C253" s="12"/>
      <c r="D253" s="49"/>
      <c r="E253" s="18"/>
      <c r="F253" s="22"/>
      <c r="G253" s="1"/>
      <c r="H253" s="18"/>
      <c r="I253" s="25"/>
      <c r="J253" s="25"/>
      <c r="K253" s="55"/>
    </row>
    <row r="254" spans="2:11" x14ac:dyDescent="0.25">
      <c r="B254" s="11"/>
      <c r="C254" s="12"/>
      <c r="D254" s="49"/>
      <c r="E254" s="18"/>
      <c r="F254" s="22"/>
      <c r="G254" s="1"/>
      <c r="H254" s="18"/>
      <c r="I254" s="25"/>
      <c r="J254" s="25"/>
      <c r="K254" s="55"/>
    </row>
    <row r="255" spans="2:11" x14ac:dyDescent="0.25">
      <c r="B255" s="11"/>
      <c r="C255" s="12"/>
      <c r="D255" s="49"/>
      <c r="E255" s="18"/>
      <c r="F255" s="22"/>
      <c r="G255" s="1"/>
      <c r="H255" s="18"/>
      <c r="I255" s="25"/>
      <c r="J255" s="25"/>
      <c r="K255" s="55"/>
    </row>
    <row r="256" spans="2:11" x14ac:dyDescent="0.25">
      <c r="B256" s="11"/>
      <c r="C256" s="12"/>
      <c r="D256" s="49"/>
      <c r="E256" s="18"/>
      <c r="F256" s="22"/>
      <c r="G256" s="1"/>
      <c r="H256" s="18"/>
      <c r="I256" s="25"/>
      <c r="J256" s="25"/>
      <c r="K256" s="55"/>
    </row>
    <row r="257" spans="2:11" x14ac:dyDescent="0.25">
      <c r="B257" s="11"/>
      <c r="C257" s="12"/>
      <c r="D257" s="49"/>
      <c r="E257" s="18"/>
      <c r="F257" s="22"/>
      <c r="G257" s="1"/>
      <c r="H257" s="18"/>
      <c r="I257" s="25"/>
      <c r="J257" s="25"/>
      <c r="K257" s="55"/>
    </row>
    <row r="258" spans="2:11" x14ac:dyDescent="0.25">
      <c r="B258" s="11"/>
      <c r="C258" s="12"/>
      <c r="D258" s="49"/>
      <c r="E258" s="18"/>
      <c r="F258" s="23"/>
      <c r="G258" s="1"/>
      <c r="H258" s="9"/>
      <c r="I258" s="25"/>
      <c r="J258" s="25"/>
      <c r="K258" s="55"/>
    </row>
    <row r="259" spans="2:11" x14ac:dyDescent="0.25">
      <c r="B259" s="11"/>
      <c r="C259" s="12"/>
      <c r="D259" s="49"/>
      <c r="E259" s="18"/>
      <c r="F259" s="23"/>
      <c r="G259" s="1"/>
      <c r="H259" s="9"/>
      <c r="I259" s="25"/>
      <c r="J259" s="25"/>
      <c r="K259" s="55"/>
    </row>
    <row r="260" spans="2:11" x14ac:dyDescent="0.25">
      <c r="B260" s="11"/>
      <c r="C260" s="12"/>
      <c r="D260" s="49"/>
      <c r="E260" s="18"/>
      <c r="F260" s="22"/>
      <c r="G260" s="1"/>
      <c r="H260" s="9"/>
      <c r="I260" s="25"/>
      <c r="J260" s="25"/>
      <c r="K260" s="55"/>
    </row>
    <row r="261" spans="2:11" x14ac:dyDescent="0.25">
      <c r="B261" s="11"/>
      <c r="C261" s="12"/>
      <c r="D261" s="49"/>
      <c r="E261" s="18"/>
      <c r="F261" s="22"/>
      <c r="G261" s="1"/>
      <c r="H261" s="9"/>
      <c r="I261" s="25"/>
      <c r="J261" s="25"/>
      <c r="K261" s="55"/>
    </row>
    <row r="262" spans="2:11" x14ac:dyDescent="0.25">
      <c r="B262" s="11"/>
      <c r="C262" s="12"/>
      <c r="D262" s="49"/>
      <c r="E262" s="18"/>
      <c r="F262" s="23"/>
      <c r="G262" s="1"/>
      <c r="H262" s="9"/>
      <c r="I262" s="25"/>
      <c r="J262" s="25"/>
      <c r="K262" s="55"/>
    </row>
    <row r="263" spans="2:11" x14ac:dyDescent="0.25">
      <c r="B263" s="11"/>
      <c r="C263" s="12"/>
      <c r="D263" s="49"/>
      <c r="E263" s="1"/>
      <c r="F263" s="23"/>
      <c r="G263" s="1"/>
      <c r="H263" s="9"/>
      <c r="I263" s="25"/>
      <c r="J263" s="25"/>
      <c r="K263" s="55"/>
    </row>
    <row r="264" spans="2:11" x14ac:dyDescent="0.25">
      <c r="B264" s="11"/>
      <c r="C264" s="12"/>
      <c r="D264" s="49"/>
      <c r="E264" s="1"/>
      <c r="F264" s="23"/>
      <c r="G264" s="1"/>
      <c r="H264" s="9"/>
      <c r="I264" s="25"/>
      <c r="J264" s="25"/>
      <c r="K264" s="55"/>
    </row>
    <row r="265" spans="2:11" x14ac:dyDescent="0.25">
      <c r="B265" s="11"/>
      <c r="C265" s="12"/>
      <c r="D265" s="49"/>
      <c r="E265" s="1"/>
      <c r="F265" s="23"/>
      <c r="G265" s="1"/>
      <c r="H265" s="9"/>
      <c r="I265" s="25"/>
      <c r="J265" s="25"/>
      <c r="K265" s="55"/>
    </row>
    <row r="266" spans="2:11" x14ac:dyDescent="0.25">
      <c r="B266" s="11"/>
      <c r="C266" s="12"/>
      <c r="D266" s="49"/>
      <c r="E266" s="1"/>
      <c r="F266" s="23"/>
      <c r="G266" s="1"/>
      <c r="H266" s="9"/>
      <c r="I266" s="25"/>
      <c r="J266" s="25"/>
      <c r="K266" s="55"/>
    </row>
    <row r="267" spans="2:11" x14ac:dyDescent="0.25">
      <c r="B267" s="11"/>
      <c r="C267" s="12"/>
      <c r="D267" s="49"/>
      <c r="E267" s="1"/>
      <c r="F267" s="23"/>
      <c r="G267" s="1"/>
      <c r="H267" s="9"/>
      <c r="I267" s="25"/>
      <c r="J267" s="25"/>
      <c r="K267" s="55"/>
    </row>
    <row r="268" spans="2:11" x14ac:dyDescent="0.25">
      <c r="B268" s="11"/>
      <c r="C268" s="12"/>
      <c r="D268" s="49"/>
      <c r="E268" s="1"/>
      <c r="F268" s="23"/>
      <c r="G268" s="1"/>
      <c r="H268" s="9"/>
      <c r="I268" s="25"/>
      <c r="J268" s="25"/>
      <c r="K268" s="55"/>
    </row>
    <row r="269" spans="2:11" x14ac:dyDescent="0.25">
      <c r="B269" s="11"/>
      <c r="C269" s="12"/>
      <c r="D269" s="49"/>
      <c r="E269" s="1"/>
      <c r="F269" s="23"/>
      <c r="G269" s="1"/>
      <c r="H269" s="9"/>
      <c r="I269" s="25"/>
      <c r="J269" s="25"/>
      <c r="K269" s="55"/>
    </row>
    <row r="270" spans="2:11" x14ac:dyDescent="0.25">
      <c r="B270" s="11"/>
      <c r="C270" s="12"/>
      <c r="D270" s="49"/>
      <c r="E270" s="1"/>
      <c r="F270" s="23"/>
      <c r="G270" s="1"/>
      <c r="H270" s="9"/>
      <c r="I270" s="25"/>
      <c r="J270" s="25"/>
      <c r="K270" s="55"/>
    </row>
    <row r="271" spans="2:11" x14ac:dyDescent="0.25">
      <c r="B271" s="11"/>
      <c r="C271" s="12"/>
      <c r="D271" s="49"/>
      <c r="E271" s="1"/>
      <c r="F271" s="23"/>
      <c r="G271" s="1"/>
      <c r="H271" s="9"/>
      <c r="I271" s="25"/>
      <c r="J271" s="25"/>
      <c r="K271" s="55"/>
    </row>
    <row r="272" spans="2:11" x14ac:dyDescent="0.25">
      <c r="B272" s="11"/>
      <c r="C272" s="11"/>
      <c r="E272" s="1"/>
      <c r="F272" s="23"/>
      <c r="G272" s="19"/>
      <c r="H272" s="9"/>
      <c r="I272" s="11"/>
      <c r="J272" s="55"/>
      <c r="K272" s="55"/>
    </row>
    <row r="273" spans="2:11" x14ac:dyDescent="0.25">
      <c r="B273" s="11"/>
      <c r="C273" s="11"/>
      <c r="E273" s="1"/>
      <c r="F273" s="23"/>
      <c r="G273" s="19"/>
      <c r="H273" s="9"/>
      <c r="I273" s="11"/>
      <c r="J273" s="55"/>
      <c r="K273" s="55"/>
    </row>
    <row r="274" spans="2:11" x14ac:dyDescent="0.25">
      <c r="B274" s="11"/>
      <c r="C274" s="11"/>
      <c r="E274" s="1"/>
      <c r="F274" s="23"/>
      <c r="G274" s="19"/>
      <c r="H274" s="9"/>
      <c r="I274" s="11"/>
      <c r="J274" s="55"/>
      <c r="K274" s="55"/>
    </row>
    <row r="275" spans="2:11" x14ac:dyDescent="0.25">
      <c r="B275" s="11"/>
      <c r="C275" s="11"/>
      <c r="E275" s="1"/>
      <c r="F275" s="23"/>
      <c r="G275" s="19"/>
      <c r="H275" s="9"/>
      <c r="I275" s="11"/>
      <c r="J275" s="55"/>
      <c r="K275" s="55"/>
    </row>
    <row r="276" spans="2:11" x14ac:dyDescent="0.25">
      <c r="B276" s="11"/>
      <c r="C276" s="11"/>
      <c r="E276" s="1"/>
      <c r="F276" s="23"/>
      <c r="G276" s="19"/>
      <c r="H276" s="9"/>
      <c r="I276" s="11"/>
      <c r="J276" s="55"/>
      <c r="K276" s="55"/>
    </row>
    <row r="277" spans="2:11" x14ac:dyDescent="0.25">
      <c r="B277" s="11"/>
      <c r="C277" s="11"/>
      <c r="E277" s="1"/>
      <c r="F277" s="23"/>
      <c r="G277" s="19"/>
      <c r="H277" s="9"/>
      <c r="I277" s="11"/>
      <c r="J277" s="55"/>
      <c r="K277" s="55"/>
    </row>
    <row r="278" spans="2:11" x14ac:dyDescent="0.25">
      <c r="B278" s="11"/>
      <c r="C278" s="11"/>
      <c r="E278" s="1"/>
      <c r="F278" s="23"/>
      <c r="G278" s="19"/>
      <c r="H278" s="9"/>
      <c r="I278" s="11"/>
      <c r="J278" s="55"/>
      <c r="K278" s="55"/>
    </row>
    <row r="279" spans="2:11" x14ac:dyDescent="0.25">
      <c r="B279" s="11"/>
      <c r="C279" s="11"/>
      <c r="E279" s="1"/>
      <c r="F279" s="23"/>
      <c r="G279" s="19"/>
      <c r="H279" s="9"/>
      <c r="I279" s="11"/>
      <c r="J279" s="55"/>
      <c r="K279" s="55"/>
    </row>
    <row r="280" spans="2:11" x14ac:dyDescent="0.25">
      <c r="B280" s="11"/>
      <c r="C280" s="11"/>
      <c r="E280" s="1"/>
      <c r="F280" s="23"/>
      <c r="G280" s="19"/>
      <c r="H280" s="9"/>
      <c r="I280" s="11"/>
      <c r="J280" s="55"/>
      <c r="K280" s="55"/>
    </row>
    <row r="281" spans="2:11" x14ac:dyDescent="0.25">
      <c r="B281" s="11"/>
      <c r="C281" s="11"/>
      <c r="E281" s="1"/>
      <c r="F281" s="23"/>
      <c r="G281" s="19"/>
      <c r="H281" s="9"/>
      <c r="I281" s="11"/>
      <c r="J281" s="55"/>
      <c r="K281" s="55"/>
    </row>
    <row r="282" spans="2:11" x14ac:dyDescent="0.25">
      <c r="B282" s="11"/>
      <c r="C282" s="11"/>
      <c r="E282" s="1"/>
      <c r="F282" s="23"/>
      <c r="G282" s="19"/>
      <c r="H282" s="9"/>
      <c r="I282" s="11"/>
      <c r="J282" s="55"/>
      <c r="K282" s="55"/>
    </row>
    <row r="283" spans="2:11" x14ac:dyDescent="0.25">
      <c r="B283" s="11"/>
      <c r="C283" s="11"/>
      <c r="E283" s="1"/>
      <c r="F283" s="23"/>
      <c r="G283" s="19"/>
      <c r="H283" s="9"/>
      <c r="I283" s="11"/>
      <c r="J283" s="55"/>
      <c r="K283" s="55"/>
    </row>
    <row r="284" spans="2:11" x14ac:dyDescent="0.25">
      <c r="B284" s="49"/>
      <c r="C284" s="49"/>
      <c r="E284" s="49"/>
      <c r="F284" s="22"/>
      <c r="G284" s="50"/>
      <c r="H284" s="9"/>
      <c r="I284" s="11"/>
      <c r="J284" s="55"/>
      <c r="K284" s="55"/>
    </row>
    <row r="285" spans="2:11" x14ac:dyDescent="0.25">
      <c r="B285" s="49"/>
      <c r="C285" s="49"/>
      <c r="E285" s="49"/>
      <c r="F285" s="22"/>
      <c r="G285" s="50"/>
      <c r="H285" s="9"/>
      <c r="I285" s="11"/>
      <c r="J285" s="55"/>
      <c r="K285" s="55"/>
    </row>
    <row r="286" spans="2:11" x14ac:dyDescent="0.25">
      <c r="B286" s="49"/>
      <c r="C286" s="49"/>
      <c r="E286" s="49"/>
      <c r="F286" s="22"/>
      <c r="G286" s="50"/>
      <c r="H286" s="9"/>
      <c r="I286" s="11"/>
      <c r="J286" s="55"/>
      <c r="K286" s="55"/>
    </row>
    <row r="287" spans="2:11" x14ac:dyDescent="0.25">
      <c r="B287" s="49"/>
      <c r="C287" s="49"/>
      <c r="E287" s="49"/>
      <c r="F287" s="22"/>
      <c r="G287" s="50"/>
      <c r="H287" s="9"/>
      <c r="I287" s="11"/>
      <c r="J287" s="55"/>
      <c r="K287" s="55"/>
    </row>
    <row r="288" spans="2:11" x14ac:dyDescent="0.25">
      <c r="B288" s="49"/>
      <c r="C288" s="49"/>
      <c r="E288" s="49"/>
      <c r="F288" s="22"/>
      <c r="G288" s="50"/>
      <c r="H288" s="9"/>
      <c r="I288" s="11"/>
      <c r="J288" s="55"/>
      <c r="K288" s="55"/>
    </row>
    <row r="289" spans="2:11" x14ac:dyDescent="0.25">
      <c r="B289" s="49"/>
      <c r="C289" s="49"/>
      <c r="E289" s="49"/>
      <c r="F289" s="22"/>
      <c r="G289" s="50"/>
      <c r="H289" s="9"/>
      <c r="I289" s="11"/>
      <c r="J289" s="1"/>
      <c r="K289" s="11"/>
    </row>
    <row r="290" spans="2:11" x14ac:dyDescent="0.25">
      <c r="B290" s="11"/>
      <c r="C290" s="11"/>
      <c r="E290" s="1"/>
      <c r="F290" s="23"/>
      <c r="G290" s="19"/>
      <c r="H290" s="9"/>
      <c r="I290" s="11"/>
      <c r="J290" s="1"/>
      <c r="K290" s="11"/>
    </row>
    <row r="291" spans="2:11" x14ac:dyDescent="0.25">
      <c r="B291" s="11"/>
      <c r="C291" s="11"/>
      <c r="E291" s="1"/>
      <c r="F291" s="23"/>
      <c r="G291" s="19"/>
      <c r="H291" s="9"/>
      <c r="I291" s="11"/>
      <c r="J291" s="1"/>
      <c r="K291" s="11"/>
    </row>
    <row r="292" spans="2:11" x14ac:dyDescent="0.25">
      <c r="B292" s="11"/>
      <c r="C292" s="11"/>
      <c r="E292" s="1"/>
      <c r="F292" s="23"/>
      <c r="G292" s="19"/>
      <c r="H292" s="9"/>
      <c r="I292" s="11"/>
      <c r="J292" s="1"/>
      <c r="K292" s="11"/>
    </row>
    <row r="293" spans="2:11" x14ac:dyDescent="0.25">
      <c r="B293" s="11"/>
      <c r="C293" s="11"/>
      <c r="E293" s="1"/>
      <c r="F293" s="23"/>
      <c r="G293" s="19"/>
      <c r="H293" s="9"/>
      <c r="I293" s="11"/>
      <c r="J293" s="1"/>
      <c r="K293" s="11"/>
    </row>
    <row r="294" spans="2:11" x14ac:dyDescent="0.25">
      <c r="B294" s="11"/>
      <c r="C294" s="11"/>
      <c r="E294" s="1"/>
      <c r="F294" s="23"/>
      <c r="G294" s="19"/>
      <c r="H294" s="9"/>
      <c r="I294" s="11"/>
      <c r="J294" s="1"/>
      <c r="K294" s="11"/>
    </row>
    <row r="295" spans="2:11" x14ac:dyDescent="0.25">
      <c r="B295" s="11"/>
      <c r="C295" s="11"/>
      <c r="E295" s="1"/>
      <c r="F295" s="23"/>
      <c r="G295" s="19"/>
      <c r="H295" s="9"/>
      <c r="I295" s="11"/>
      <c r="J295" s="1"/>
      <c r="K295" s="11"/>
    </row>
    <row r="296" spans="2:11" x14ac:dyDescent="0.25">
      <c r="B296" s="11"/>
      <c r="C296" s="11"/>
      <c r="E296" s="1"/>
      <c r="F296" s="23"/>
      <c r="G296" s="19"/>
      <c r="H296" s="9"/>
      <c r="I296" s="11"/>
      <c r="J296" s="1"/>
      <c r="K296" s="11"/>
    </row>
    <row r="297" spans="2:11" x14ac:dyDescent="0.25">
      <c r="B297" s="11"/>
      <c r="C297" s="11"/>
      <c r="E297" s="1"/>
      <c r="F297" s="23"/>
      <c r="G297" s="19"/>
      <c r="H297" s="9"/>
      <c r="I297" s="11"/>
      <c r="J297" s="1"/>
      <c r="K297" s="11"/>
    </row>
    <row r="298" spans="2:11" x14ac:dyDescent="0.25">
      <c r="B298" s="11"/>
      <c r="C298" s="11"/>
      <c r="E298" s="1"/>
      <c r="F298" s="23"/>
      <c r="G298" s="19"/>
      <c r="H298" s="9"/>
      <c r="I298" s="11"/>
      <c r="J298" s="1"/>
      <c r="K298" s="11"/>
    </row>
    <row r="299" spans="2:11" x14ac:dyDescent="0.25">
      <c r="B299" s="11"/>
      <c r="C299" s="11"/>
      <c r="E299" s="1"/>
      <c r="F299" s="23"/>
      <c r="G299" s="19"/>
      <c r="H299" s="9"/>
      <c r="I299" s="11"/>
      <c r="J299" s="1"/>
      <c r="K299" s="11"/>
    </row>
    <row r="300" spans="2:11" x14ac:dyDescent="0.25">
      <c r="B300" s="11"/>
      <c r="C300" s="11"/>
      <c r="E300" s="1"/>
      <c r="F300" s="23"/>
      <c r="G300" s="19"/>
      <c r="H300" s="9"/>
      <c r="I300" s="11"/>
      <c r="J300" s="1"/>
      <c r="K300" s="11"/>
    </row>
    <row r="301" spans="2:11" x14ac:dyDescent="0.25">
      <c r="B301" s="11"/>
      <c r="C301" s="11"/>
      <c r="E301" s="1"/>
      <c r="F301" s="23"/>
      <c r="G301" s="19"/>
      <c r="H301" s="9"/>
      <c r="I301" s="11"/>
      <c r="J301" s="1"/>
      <c r="K301" s="11"/>
    </row>
    <row r="302" spans="2:1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x14ac:dyDescent="0.25">
      <c r="B305" s="11"/>
      <c r="C305" s="11"/>
      <c r="E305" s="1"/>
      <c r="F305" s="23"/>
      <c r="G305" s="19"/>
      <c r="H305" s="9"/>
      <c r="I305" s="11"/>
      <c r="J305" s="1"/>
      <c r="K305" s="11"/>
    </row>
    <row r="306" spans="2:11" x14ac:dyDescent="0.25">
      <c r="B306" s="11"/>
      <c r="C306" s="11"/>
      <c r="E306" s="1"/>
      <c r="F306" s="23"/>
      <c r="G306" s="19"/>
      <c r="H306" s="9"/>
      <c r="I306" s="11"/>
      <c r="J306" s="1"/>
      <c r="K306" s="11"/>
    </row>
    <row r="307" spans="2:11" x14ac:dyDescent="0.25">
      <c r="B307" s="11"/>
      <c r="C307" s="11"/>
      <c r="E307" s="1"/>
      <c r="F307" s="23"/>
      <c r="G307" s="19"/>
      <c r="H307" s="9"/>
      <c r="I307" s="11"/>
      <c r="J307" s="46"/>
      <c r="K307" s="45"/>
    </row>
    <row r="308" spans="2:11" x14ac:dyDescent="0.25">
      <c r="B308" s="11"/>
      <c r="C308" s="11"/>
      <c r="E308" s="1"/>
      <c r="F308" s="23"/>
      <c r="G308" s="19"/>
      <c r="H308" s="9"/>
      <c r="I308" s="11"/>
      <c r="J308" s="46"/>
      <c r="K308" s="45"/>
    </row>
    <row r="309" spans="2:11" x14ac:dyDescent="0.25">
      <c r="B309" s="11"/>
      <c r="C309" s="11"/>
      <c r="E309" s="1"/>
      <c r="F309" s="23"/>
      <c r="G309" s="19"/>
      <c r="H309" s="9"/>
      <c r="I309" s="11"/>
      <c r="J309" s="46"/>
      <c r="K309" s="45"/>
    </row>
    <row r="310" spans="2:11" x14ac:dyDescent="0.25">
      <c r="B310" s="11"/>
      <c r="C310" s="11"/>
      <c r="E310" s="1"/>
      <c r="F310" s="23"/>
      <c r="G310" s="19"/>
      <c r="H310" s="9"/>
      <c r="I310" s="11"/>
      <c r="J310" s="46"/>
      <c r="K310" s="45"/>
    </row>
    <row r="311" spans="2:11" x14ac:dyDescent="0.25">
      <c r="B311" s="49"/>
      <c r="C311" s="49"/>
      <c r="E311" s="49"/>
      <c r="F311" s="22"/>
      <c r="G311" s="50"/>
      <c r="H311" s="9"/>
      <c r="I311" s="11"/>
      <c r="J311" s="46"/>
      <c r="K311" s="45"/>
    </row>
    <row r="312" spans="2:11" x14ac:dyDescent="0.25">
      <c r="B312" s="49"/>
      <c r="C312" s="49"/>
      <c r="E312" s="49"/>
      <c r="F312" s="22"/>
      <c r="G312" s="50"/>
      <c r="H312" s="9"/>
      <c r="I312" s="11"/>
      <c r="J312" s="46"/>
      <c r="K312" s="45"/>
    </row>
    <row r="313" spans="2:11" x14ac:dyDescent="0.25">
      <c r="B313" s="49"/>
      <c r="C313" s="49"/>
      <c r="E313" s="49"/>
      <c r="F313" s="22"/>
      <c r="G313" s="50"/>
      <c r="H313" s="9"/>
      <c r="I313" s="11"/>
      <c r="J313" s="46"/>
      <c r="K313" s="45"/>
    </row>
    <row r="314" spans="2:11" x14ac:dyDescent="0.25">
      <c r="B314" s="49"/>
      <c r="C314" s="49"/>
      <c r="E314" s="49"/>
      <c r="F314" s="22"/>
      <c r="G314" s="50"/>
      <c r="H314" s="9"/>
      <c r="I314" s="11"/>
      <c r="J314" s="46"/>
      <c r="K314" s="45"/>
    </row>
    <row r="315" spans="2:11" x14ac:dyDescent="0.25">
      <c r="B315" s="49"/>
      <c r="C315" s="49"/>
      <c r="E315" s="49"/>
      <c r="F315" s="22"/>
      <c r="G315" s="50"/>
      <c r="H315" s="9"/>
      <c r="I315" s="11"/>
      <c r="J315" s="46"/>
      <c r="K315" s="45"/>
    </row>
    <row r="316" spans="2:11" x14ac:dyDescent="0.25">
      <c r="B316" s="49"/>
      <c r="C316" s="49"/>
      <c r="E316" s="49"/>
      <c r="F316" s="22"/>
      <c r="G316" s="50"/>
      <c r="H316" s="9"/>
      <c r="I316" s="11"/>
      <c r="J316" s="46"/>
      <c r="K316" s="45"/>
    </row>
    <row r="317" spans="2:11" x14ac:dyDescent="0.25">
      <c r="B317" s="49"/>
      <c r="C317" s="49"/>
      <c r="E317" s="49"/>
      <c r="F317" s="22"/>
      <c r="G317" s="50"/>
      <c r="H317" s="9"/>
      <c r="I317" s="11"/>
      <c r="J317" s="46"/>
      <c r="K317" s="45"/>
    </row>
    <row r="318" spans="2:11" x14ac:dyDescent="0.25">
      <c r="B318" s="49"/>
      <c r="C318" s="49"/>
      <c r="E318" s="49"/>
      <c r="F318" s="22"/>
      <c r="G318" s="50"/>
      <c r="H318" s="9"/>
      <c r="I318" s="11"/>
      <c r="J318" s="46"/>
      <c r="K318" s="45"/>
    </row>
    <row r="319" spans="2:11" x14ac:dyDescent="0.25">
      <c r="B319" s="49"/>
      <c r="C319" s="49"/>
      <c r="E319" s="49"/>
      <c r="F319" s="22"/>
      <c r="G319" s="50"/>
      <c r="H319" s="9"/>
      <c r="I319" s="11"/>
      <c r="J319" s="46"/>
      <c r="K319" s="45"/>
    </row>
    <row r="320" spans="2:11" x14ac:dyDescent="0.25">
      <c r="B320" s="49"/>
      <c r="C320" s="49"/>
      <c r="E320" s="49"/>
      <c r="F320" s="22"/>
      <c r="G320" s="50"/>
      <c r="H320" s="9"/>
      <c r="I320" s="11"/>
      <c r="J320" s="46"/>
      <c r="K320" s="45"/>
    </row>
    <row r="321" spans="2:11" x14ac:dyDescent="0.25">
      <c r="B321" s="49"/>
      <c r="C321" s="49"/>
      <c r="E321" s="49"/>
      <c r="F321" s="22"/>
      <c r="G321" s="50"/>
      <c r="H321" s="9"/>
      <c r="I321" s="11"/>
      <c r="J321" s="46"/>
      <c r="K321" s="45"/>
    </row>
    <row r="322" spans="2:11" x14ac:dyDescent="0.25">
      <c r="B322" s="49"/>
      <c r="C322" s="49"/>
      <c r="E322" s="49"/>
      <c r="F322" s="22"/>
      <c r="G322" s="50"/>
      <c r="H322" s="9"/>
      <c r="I322" s="11"/>
      <c r="J322" s="46"/>
      <c r="K322" s="45"/>
    </row>
    <row r="323" spans="2:11" x14ac:dyDescent="0.25">
      <c r="B323" s="49"/>
      <c r="C323" s="49"/>
      <c r="E323" s="49"/>
      <c r="F323" s="22"/>
      <c r="G323" s="50"/>
      <c r="H323" s="9"/>
      <c r="I323" s="11"/>
      <c r="J323" s="46"/>
      <c r="K323" s="45"/>
    </row>
    <row r="324" spans="2:11" x14ac:dyDescent="0.25">
      <c r="B324" s="49"/>
      <c r="C324" s="49"/>
      <c r="E324" s="49"/>
      <c r="F324" s="22"/>
      <c r="G324" s="50"/>
      <c r="H324" s="9"/>
      <c r="I324" s="11"/>
      <c r="J324" s="46"/>
      <c r="K324" s="45"/>
    </row>
    <row r="325" spans="2:11" x14ac:dyDescent="0.25">
      <c r="B325" s="49"/>
      <c r="C325" s="49"/>
      <c r="E325" s="49"/>
      <c r="F325" s="22"/>
      <c r="G325" s="50"/>
      <c r="H325" s="9"/>
      <c r="I325" s="11"/>
      <c r="J325" s="46"/>
      <c r="K325" s="45"/>
    </row>
    <row r="326" spans="2:11" x14ac:dyDescent="0.25">
      <c r="B326" s="49"/>
      <c r="C326" s="49"/>
      <c r="E326" s="49"/>
      <c r="F326" s="22"/>
      <c r="G326" s="50"/>
      <c r="H326" s="9"/>
      <c r="I326" s="11"/>
      <c r="J326" s="46"/>
      <c r="K326" s="45"/>
    </row>
    <row r="327" spans="2:11" x14ac:dyDescent="0.25">
      <c r="B327" s="49"/>
      <c r="C327" s="49"/>
      <c r="E327" s="49"/>
      <c r="F327" s="22"/>
      <c r="G327" s="50"/>
      <c r="H327" s="9"/>
      <c r="I327" s="11"/>
      <c r="J327" s="46"/>
      <c r="K327" s="45"/>
    </row>
    <row r="328" spans="2:11" x14ac:dyDescent="0.25">
      <c r="B328" s="49"/>
      <c r="C328" s="49"/>
      <c r="E328" s="49"/>
      <c r="F328" s="22"/>
      <c r="G328" s="50"/>
      <c r="H328" s="9"/>
      <c r="I328" s="11"/>
      <c r="J328" s="46"/>
      <c r="K328" s="45"/>
    </row>
    <row r="329" spans="2:11" x14ac:dyDescent="0.25">
      <c r="B329" s="49"/>
      <c r="C329" s="49"/>
      <c r="E329" s="49"/>
      <c r="F329" s="22"/>
      <c r="G329" s="50"/>
      <c r="H329" s="9"/>
      <c r="I329" s="11"/>
      <c r="J329" s="46"/>
      <c r="K329" s="45"/>
    </row>
    <row r="330" spans="2:11" x14ac:dyDescent="0.25">
      <c r="B330" s="49"/>
      <c r="C330" s="49"/>
      <c r="E330" s="49"/>
      <c r="F330" s="22"/>
      <c r="G330" s="50"/>
      <c r="H330" s="9"/>
      <c r="I330" s="11"/>
      <c r="J330" s="46"/>
      <c r="K330" s="45"/>
    </row>
    <row r="331" spans="2:11" x14ac:dyDescent="0.25">
      <c r="B331" s="49"/>
      <c r="C331" s="49"/>
      <c r="E331" s="49"/>
      <c r="F331" s="22"/>
      <c r="G331" s="50"/>
      <c r="H331" s="9"/>
      <c r="I331" s="11"/>
      <c r="J331" s="46"/>
      <c r="K331" s="45"/>
    </row>
    <row r="332" spans="2:11" x14ac:dyDescent="0.25">
      <c r="B332" s="49"/>
      <c r="C332" s="49"/>
      <c r="E332" s="49"/>
      <c r="F332" s="22"/>
      <c r="G332" s="50"/>
      <c r="H332" s="9"/>
      <c r="I332" s="11"/>
      <c r="J332" s="46"/>
      <c r="K332" s="45"/>
    </row>
    <row r="333" spans="2:11" x14ac:dyDescent="0.25">
      <c r="B333" s="49"/>
      <c r="C333" s="49"/>
      <c r="E333" s="49"/>
      <c r="F333" s="22"/>
      <c r="G333" s="50"/>
      <c r="H333" s="9"/>
      <c r="I333" s="11"/>
      <c r="J333" s="46"/>
      <c r="K333" s="45"/>
    </row>
    <row r="334" spans="2:11" x14ac:dyDescent="0.25">
      <c r="B334" s="49"/>
      <c r="C334" s="49"/>
      <c r="E334" s="49"/>
      <c r="F334" s="22"/>
      <c r="G334" s="50"/>
      <c r="H334" s="9"/>
      <c r="I334" s="11"/>
      <c r="J334" s="46"/>
      <c r="K334" s="45"/>
    </row>
    <row r="335" spans="2:11" x14ac:dyDescent="0.25">
      <c r="B335" s="49"/>
      <c r="C335" s="49"/>
      <c r="E335" s="49"/>
      <c r="F335" s="22"/>
      <c r="G335" s="50"/>
      <c r="H335" s="9"/>
      <c r="I335" s="11"/>
      <c r="J335" s="46"/>
      <c r="K335" s="45"/>
    </row>
    <row r="336" spans="2:11" x14ac:dyDescent="0.25">
      <c r="B336" s="49"/>
      <c r="C336" s="49"/>
      <c r="E336" s="49"/>
      <c r="F336" s="22"/>
      <c r="G336" s="50"/>
      <c r="H336" s="9"/>
      <c r="I336" s="11"/>
      <c r="J336" s="46"/>
      <c r="K336" s="45"/>
    </row>
    <row r="337" spans="2:11" x14ac:dyDescent="0.25">
      <c r="B337" s="49"/>
      <c r="C337" s="49"/>
      <c r="E337" s="49"/>
      <c r="F337" s="22"/>
      <c r="G337" s="50"/>
      <c r="H337" s="9"/>
      <c r="I337" s="11"/>
      <c r="J337" s="46"/>
      <c r="K337" s="45"/>
    </row>
    <row r="338" spans="2:11" x14ac:dyDescent="0.25">
      <c r="B338" s="49"/>
      <c r="C338" s="49"/>
      <c r="E338" s="49"/>
      <c r="F338" s="22"/>
      <c r="G338" s="50"/>
      <c r="H338" s="9"/>
      <c r="I338" s="11"/>
      <c r="J338" s="46"/>
      <c r="K338" s="45"/>
    </row>
    <row r="339" spans="2:11" x14ac:dyDescent="0.25">
      <c r="B339" s="49"/>
      <c r="C339" s="49"/>
      <c r="E339" s="49"/>
      <c r="F339" s="22"/>
      <c r="G339" s="50"/>
      <c r="H339" s="9"/>
      <c r="I339" s="11"/>
      <c r="J339" s="46"/>
      <c r="K339" s="45"/>
    </row>
    <row r="340" spans="2:11" x14ac:dyDescent="0.25">
      <c r="B340" s="49"/>
      <c r="C340" s="49"/>
      <c r="E340" s="49"/>
      <c r="F340" s="22"/>
      <c r="G340" s="50"/>
      <c r="H340" s="9"/>
      <c r="I340" s="11"/>
      <c r="J340" s="46"/>
      <c r="K340" s="45"/>
    </row>
    <row r="341" spans="2:11" x14ac:dyDescent="0.25">
      <c r="B341" s="49"/>
      <c r="C341" s="49"/>
      <c r="E341" s="49"/>
      <c r="F341" s="22"/>
      <c r="G341" s="50"/>
      <c r="H341" s="9"/>
      <c r="I341" s="11"/>
      <c r="J341" s="46"/>
      <c r="K341" s="45"/>
    </row>
    <row r="342" spans="2:11" x14ac:dyDescent="0.25">
      <c r="B342" s="49"/>
      <c r="C342" s="49"/>
      <c r="E342" s="49"/>
      <c r="F342" s="22"/>
      <c r="G342" s="50"/>
      <c r="H342" s="9"/>
      <c r="I342" s="11"/>
      <c r="J342" s="46"/>
      <c r="K342" s="45"/>
    </row>
    <row r="343" spans="2:11" x14ac:dyDescent="0.25">
      <c r="B343" s="49"/>
      <c r="C343" s="49"/>
      <c r="E343" s="49"/>
      <c r="F343" s="22"/>
      <c r="G343" s="50"/>
      <c r="H343" s="9"/>
      <c r="I343" s="11"/>
      <c r="J343" s="46"/>
      <c r="K343" s="45"/>
    </row>
    <row r="344" spans="2:11" x14ac:dyDescent="0.25">
      <c r="B344" s="49"/>
      <c r="C344" s="49"/>
      <c r="E344" s="49"/>
      <c r="F344" s="22"/>
      <c r="G344" s="50"/>
      <c r="H344" s="9"/>
      <c r="I344" s="11"/>
      <c r="J344" s="46"/>
      <c r="K344" s="45"/>
    </row>
    <row r="345" spans="2:11" x14ac:dyDescent="0.25">
      <c r="B345" s="49"/>
      <c r="C345" s="49"/>
      <c r="E345" s="49"/>
      <c r="F345" s="22"/>
      <c r="G345" s="50"/>
      <c r="H345" s="9"/>
      <c r="I345" s="11"/>
      <c r="J345" s="46"/>
      <c r="K345" s="45"/>
    </row>
    <row r="346" spans="2:11" x14ac:dyDescent="0.25">
      <c r="B346" s="49"/>
      <c r="C346" s="49"/>
      <c r="E346" s="49"/>
      <c r="F346" s="22"/>
      <c r="G346" s="50"/>
      <c r="H346" s="9"/>
      <c r="I346" s="11"/>
      <c r="J346" s="46"/>
      <c r="K346" s="45"/>
    </row>
    <row r="347" spans="2:11" x14ac:dyDescent="0.25">
      <c r="B347" s="49"/>
      <c r="C347" s="49"/>
      <c r="E347" s="49"/>
      <c r="F347" s="22"/>
      <c r="G347" s="50"/>
      <c r="H347" s="9"/>
      <c r="I347" s="11"/>
      <c r="J347" s="46"/>
      <c r="K347" s="45"/>
    </row>
    <row r="348" spans="2:11" x14ac:dyDescent="0.25">
      <c r="B348" s="49"/>
      <c r="C348" s="49"/>
      <c r="E348" s="49"/>
      <c r="F348" s="22"/>
      <c r="G348" s="50"/>
      <c r="H348" s="9"/>
      <c r="I348" s="11"/>
      <c r="J348" s="46"/>
      <c r="K348" s="45"/>
    </row>
    <row r="349" spans="2:11" x14ac:dyDescent="0.25">
      <c r="B349" s="49"/>
      <c r="C349" s="49"/>
      <c r="E349" s="49"/>
      <c r="F349" s="22"/>
      <c r="G349" s="50"/>
      <c r="H349" s="9"/>
      <c r="I349" s="11"/>
      <c r="J349" s="46"/>
      <c r="K349" s="45"/>
    </row>
    <row r="350" spans="2:11" x14ac:dyDescent="0.25">
      <c r="B350" s="49"/>
      <c r="C350" s="49"/>
      <c r="E350" s="49"/>
      <c r="F350" s="22"/>
      <c r="G350" s="50"/>
      <c r="H350" s="9"/>
      <c r="I350" s="11"/>
      <c r="J350" s="46"/>
      <c r="K350" s="45"/>
    </row>
    <row r="351" spans="2:11" x14ac:dyDescent="0.25">
      <c r="B351" s="49"/>
      <c r="C351" s="49"/>
      <c r="E351" s="49"/>
      <c r="F351" s="22"/>
      <c r="G351" s="50"/>
      <c r="H351" s="9"/>
      <c r="I351" s="11"/>
      <c r="J351" s="46"/>
      <c r="K351" s="45"/>
    </row>
    <row r="352" spans="2:11" x14ac:dyDescent="0.25">
      <c r="B352" s="49"/>
      <c r="C352" s="49"/>
      <c r="E352" s="49"/>
      <c r="F352" s="22"/>
      <c r="G352" s="50"/>
      <c r="H352" s="9"/>
      <c r="I352" s="11"/>
      <c r="J352" s="46"/>
      <c r="K352" s="45"/>
    </row>
    <row r="353" spans="2:11" x14ac:dyDescent="0.25">
      <c r="B353" s="49"/>
      <c r="C353" s="49"/>
      <c r="E353" s="49"/>
      <c r="F353" s="22"/>
      <c r="G353" s="50"/>
      <c r="H353" s="9"/>
      <c r="I353" s="11"/>
      <c r="J353" s="46"/>
      <c r="K353" s="45"/>
    </row>
    <row r="354" spans="2:11" x14ac:dyDescent="0.25">
      <c r="B354" s="49"/>
      <c r="C354" s="49"/>
      <c r="E354" s="49"/>
      <c r="F354" s="22"/>
      <c r="G354" s="50"/>
      <c r="H354" s="9"/>
      <c r="I354" s="11"/>
      <c r="J354" s="46"/>
      <c r="K354" s="45"/>
    </row>
    <row r="355" spans="2:11" x14ac:dyDescent="0.25">
      <c r="B355" s="49"/>
      <c r="C355" s="49"/>
      <c r="E355" s="49"/>
      <c r="F355" s="22"/>
      <c r="G355" s="50"/>
      <c r="H355" s="9"/>
      <c r="I355" s="11"/>
      <c r="J355" s="46"/>
      <c r="K355" s="45"/>
    </row>
    <row r="356" spans="2:11" x14ac:dyDescent="0.25">
      <c r="B356" s="49"/>
      <c r="C356" s="49"/>
      <c r="E356" s="49"/>
      <c r="F356" s="22"/>
      <c r="G356" s="50"/>
      <c r="H356" s="9"/>
      <c r="I356" s="11"/>
      <c r="J356" s="46"/>
      <c r="K356" s="45"/>
    </row>
    <row r="357" spans="2:11" x14ac:dyDescent="0.25">
      <c r="B357" s="49"/>
      <c r="C357" s="49"/>
      <c r="E357" s="49"/>
      <c r="F357" s="22"/>
      <c r="G357" s="50"/>
      <c r="H357" s="9"/>
      <c r="I357" s="11"/>
      <c r="J357" s="46"/>
      <c r="K357" s="45"/>
    </row>
    <row r="358" spans="2:11" x14ac:dyDescent="0.25">
      <c r="B358" s="49"/>
      <c r="C358" s="49"/>
      <c r="E358" s="49"/>
      <c r="F358" s="22"/>
      <c r="G358" s="50"/>
      <c r="H358" s="9"/>
      <c r="I358" s="11"/>
      <c r="J358" s="46"/>
      <c r="K358" s="45"/>
    </row>
    <row r="359" spans="2:11" x14ac:dyDescent="0.25">
      <c r="B359" s="49"/>
      <c r="C359" s="49"/>
      <c r="E359" s="49"/>
      <c r="F359" s="22"/>
      <c r="G359" s="50"/>
      <c r="H359" s="9"/>
      <c r="I359" s="11"/>
      <c r="J359" s="46"/>
      <c r="K359" s="45"/>
    </row>
    <row r="360" spans="2:11" x14ac:dyDescent="0.25">
      <c r="B360" s="49"/>
      <c r="C360" s="49"/>
      <c r="E360" s="49"/>
      <c r="F360" s="22"/>
      <c r="G360" s="50"/>
      <c r="H360" s="9"/>
      <c r="I360" s="11"/>
      <c r="J360" s="46"/>
      <c r="K360" s="45"/>
    </row>
    <row r="361" spans="2:11" x14ac:dyDescent="0.25">
      <c r="B361" s="49"/>
      <c r="C361" s="49"/>
      <c r="E361" s="49"/>
      <c r="F361" s="22"/>
      <c r="G361" s="50"/>
      <c r="H361" s="9"/>
      <c r="I361" s="11"/>
      <c r="J361" s="46"/>
      <c r="K361" s="45"/>
    </row>
    <row r="362" spans="2:11" x14ac:dyDescent="0.25">
      <c r="B362" s="49"/>
      <c r="C362" s="49"/>
      <c r="E362" s="49"/>
      <c r="F362" s="22"/>
      <c r="G362" s="50"/>
      <c r="H362" s="9"/>
      <c r="I362" s="11"/>
      <c r="J362" s="46"/>
      <c r="K362" s="45"/>
    </row>
    <row r="363" spans="2:11" x14ac:dyDescent="0.25">
      <c r="B363" s="49"/>
      <c r="C363" s="49"/>
      <c r="E363" s="49"/>
      <c r="F363" s="22"/>
      <c r="G363" s="50"/>
      <c r="H363" s="9"/>
      <c r="I363" s="11"/>
      <c r="J363" s="46"/>
      <c r="K363" s="45"/>
    </row>
    <row r="364" spans="2:11" x14ac:dyDescent="0.25">
      <c r="B364" s="49"/>
      <c r="C364" s="49"/>
      <c r="E364" s="49"/>
      <c r="F364" s="22"/>
      <c r="G364" s="50"/>
      <c r="H364" s="9"/>
      <c r="I364" s="11"/>
      <c r="J364" s="46"/>
      <c r="K364" s="45"/>
    </row>
    <row r="365" spans="2:11" x14ac:dyDescent="0.25">
      <c r="B365" s="49"/>
      <c r="C365" s="49"/>
      <c r="E365" s="49"/>
      <c r="F365" s="22"/>
      <c r="G365" s="50"/>
      <c r="H365" s="9"/>
      <c r="I365" s="11"/>
      <c r="J365" s="46"/>
      <c r="K365" s="45"/>
    </row>
    <row r="366" spans="2:11" x14ac:dyDescent="0.25">
      <c r="B366" s="49"/>
      <c r="C366" s="49"/>
      <c r="E366" s="49"/>
      <c r="F366" s="22"/>
      <c r="G366" s="50"/>
      <c r="H366" s="9"/>
      <c r="I366" s="11"/>
      <c r="J366" s="46"/>
      <c r="K366" s="45"/>
    </row>
    <row r="367" spans="2:11" x14ac:dyDescent="0.25">
      <c r="B367" s="49"/>
      <c r="C367" s="49"/>
      <c r="E367" s="49"/>
      <c r="F367" s="22"/>
      <c r="G367" s="50"/>
      <c r="H367" s="9"/>
      <c r="I367" s="11"/>
      <c r="J367" s="46"/>
      <c r="K367" s="45"/>
    </row>
    <row r="368" spans="2:11" x14ac:dyDescent="0.25">
      <c r="B368" s="49"/>
      <c r="C368" s="49"/>
      <c r="E368" s="49"/>
      <c r="F368" s="22"/>
      <c r="G368" s="50"/>
      <c r="H368" s="9"/>
      <c r="I368" s="11"/>
      <c r="J368" s="46"/>
      <c r="K368" s="45"/>
    </row>
    <row r="369" spans="2:11" x14ac:dyDescent="0.25">
      <c r="B369" s="49"/>
      <c r="C369" s="49"/>
      <c r="E369" s="49"/>
      <c r="F369" s="22"/>
      <c r="G369" s="50"/>
      <c r="H369" s="9"/>
      <c r="I369" s="11"/>
      <c r="J369" s="46"/>
      <c r="K369" s="45"/>
    </row>
    <row r="370" spans="2:11" x14ac:dyDescent="0.25">
      <c r="B370" s="49"/>
      <c r="C370" s="49"/>
      <c r="E370" s="49"/>
      <c r="F370" s="22"/>
      <c r="G370" s="50"/>
      <c r="H370" s="9"/>
      <c r="I370" s="11"/>
      <c r="J370" s="46"/>
      <c r="K370" s="45"/>
    </row>
    <row r="371" spans="2:11" x14ac:dyDescent="0.25">
      <c r="B371" s="49"/>
      <c r="C371" s="49"/>
      <c r="E371" s="49"/>
      <c r="F371" s="22"/>
      <c r="G371" s="50"/>
      <c r="H371" s="9"/>
      <c r="I371" s="11"/>
      <c r="J371" s="46"/>
      <c r="K371" s="45"/>
    </row>
    <row r="372" spans="2:11" x14ac:dyDescent="0.25">
      <c r="B372" s="13"/>
      <c r="C372" s="13"/>
      <c r="E372" s="13"/>
      <c r="F372" s="22"/>
      <c r="G372" s="20"/>
      <c r="H372" s="9"/>
      <c r="I372" s="11"/>
      <c r="J372" s="46"/>
      <c r="K372" s="45"/>
    </row>
    <row r="373" spans="2:11" x14ac:dyDescent="0.25">
      <c r="B373" s="13"/>
      <c r="C373" s="13"/>
      <c r="E373" s="13"/>
      <c r="F373" s="22"/>
      <c r="G373" s="20"/>
      <c r="H373" s="9"/>
      <c r="I373" s="11"/>
      <c r="J373" s="46"/>
      <c r="K373" s="45"/>
    </row>
    <row r="374" spans="2:11" x14ac:dyDescent="0.25">
      <c r="B374" s="13"/>
      <c r="C374" s="13"/>
      <c r="E374" s="13"/>
      <c r="F374" s="22"/>
      <c r="G374" s="20"/>
      <c r="H374" s="9"/>
      <c r="I374" s="11"/>
      <c r="J374" s="46"/>
      <c r="K374" s="45"/>
    </row>
    <row r="375" spans="2:11" x14ac:dyDescent="0.25">
      <c r="B375" s="13"/>
      <c r="C375" s="13"/>
      <c r="E375" s="13"/>
      <c r="F375" s="22"/>
      <c r="G375" s="20"/>
      <c r="H375" s="9"/>
      <c r="I375" s="11"/>
      <c r="J375" s="46"/>
      <c r="K375" s="45"/>
    </row>
    <row r="376" spans="2:11" x14ac:dyDescent="0.25">
      <c r="B376" s="13"/>
      <c r="C376" s="13"/>
      <c r="E376" s="13"/>
      <c r="F376" s="22"/>
      <c r="G376" s="20"/>
      <c r="H376" s="9"/>
      <c r="I376" s="11"/>
      <c r="J376" s="46"/>
      <c r="K376" s="45"/>
    </row>
    <row r="377" spans="2:11" x14ac:dyDescent="0.25">
      <c r="B377" s="13"/>
      <c r="C377" s="13"/>
      <c r="E377" s="13"/>
      <c r="F377" s="22"/>
      <c r="G377" s="20"/>
      <c r="H377" s="9"/>
      <c r="I377" s="11"/>
      <c r="J377" s="46"/>
      <c r="K377" s="45"/>
    </row>
    <row r="378" spans="2:11" x14ac:dyDescent="0.25">
      <c r="B378" s="49"/>
      <c r="C378" s="49"/>
      <c r="E378" s="49"/>
      <c r="F378" s="22"/>
      <c r="G378" s="50"/>
      <c r="H378" s="9"/>
      <c r="I378" s="11"/>
      <c r="J378" s="46"/>
      <c r="K378" s="45"/>
    </row>
    <row r="379" spans="2:11" x14ac:dyDescent="0.25">
      <c r="B379" s="49"/>
      <c r="C379" s="49"/>
      <c r="E379" s="49"/>
      <c r="F379" s="22"/>
      <c r="G379" s="50"/>
      <c r="H379" s="9"/>
      <c r="I379" s="11"/>
      <c r="J379" s="46"/>
      <c r="K379" s="45"/>
    </row>
    <row r="380" spans="2:11" x14ac:dyDescent="0.25">
      <c r="B380" s="49"/>
      <c r="C380" s="49"/>
      <c r="E380" s="49"/>
      <c r="F380" s="22"/>
      <c r="G380" s="50"/>
      <c r="H380" s="9"/>
      <c r="I380" s="11"/>
      <c r="J380" s="46"/>
      <c r="K380" s="45"/>
    </row>
    <row r="381" spans="2:11" x14ac:dyDescent="0.25">
      <c r="B381" s="49"/>
      <c r="C381" s="49"/>
      <c r="E381" s="49"/>
      <c r="F381" s="22"/>
      <c r="G381" s="50"/>
      <c r="H381" s="9"/>
      <c r="I381" s="11"/>
      <c r="J381" s="46"/>
      <c r="K381" s="45"/>
    </row>
    <row r="382" spans="2:11" x14ac:dyDescent="0.25">
      <c r="B382" s="49"/>
      <c r="C382" s="49"/>
      <c r="E382" s="49"/>
      <c r="F382" s="22"/>
      <c r="G382" s="50"/>
      <c r="H382" s="9"/>
      <c r="I382" s="11"/>
      <c r="J382" s="46"/>
      <c r="K382" s="45"/>
    </row>
    <row r="383" spans="2:11" x14ac:dyDescent="0.25">
      <c r="B383" s="49"/>
      <c r="C383" s="49"/>
      <c r="E383" s="49"/>
      <c r="F383" s="22"/>
      <c r="G383" s="50"/>
      <c r="H383" s="9"/>
      <c r="I383" s="11"/>
      <c r="J383" s="46"/>
      <c r="K383" s="45"/>
    </row>
    <row r="384" spans="2:11" x14ac:dyDescent="0.25">
      <c r="B384" s="49"/>
      <c r="C384" s="49"/>
      <c r="E384" s="49"/>
      <c r="F384" s="22"/>
      <c r="G384" s="50"/>
      <c r="H384" s="9"/>
      <c r="I384" s="11"/>
      <c r="J384" s="46"/>
      <c r="K384" s="45"/>
    </row>
    <row r="385" spans="2:11" x14ac:dyDescent="0.25">
      <c r="B385" s="49"/>
      <c r="C385" s="49"/>
      <c r="E385" s="49"/>
      <c r="F385" s="22"/>
      <c r="G385" s="50"/>
      <c r="H385" s="9"/>
      <c r="I385" s="11"/>
      <c r="J385" s="46"/>
      <c r="K385" s="45"/>
    </row>
    <row r="386" spans="2:11" x14ac:dyDescent="0.25">
      <c r="B386" s="49"/>
      <c r="C386" s="49"/>
      <c r="E386" s="49"/>
      <c r="F386" s="22"/>
      <c r="G386" s="50"/>
      <c r="H386" s="9"/>
      <c r="I386" s="11"/>
      <c r="J386" s="46"/>
      <c r="K386" s="45"/>
    </row>
    <row r="387" spans="2:11" x14ac:dyDescent="0.25">
      <c r="B387" s="49"/>
      <c r="C387" s="49"/>
      <c r="E387" s="49"/>
      <c r="F387" s="22"/>
      <c r="G387" s="50"/>
      <c r="H387" s="9"/>
      <c r="I387" s="11"/>
      <c r="J387" s="46"/>
      <c r="K387" s="45"/>
    </row>
    <row r="388" spans="2:11" x14ac:dyDescent="0.25">
      <c r="B388" s="49"/>
      <c r="C388" s="49"/>
      <c r="E388" s="49"/>
      <c r="F388" s="22"/>
      <c r="G388" s="50"/>
      <c r="H388" s="9"/>
      <c r="I388" s="11"/>
      <c r="J388" s="46"/>
      <c r="K388" s="45"/>
    </row>
    <row r="389" spans="2:11" x14ac:dyDescent="0.25">
      <c r="B389" s="49"/>
      <c r="C389" s="49"/>
      <c r="E389" s="49"/>
      <c r="F389" s="22"/>
      <c r="G389" s="50"/>
      <c r="H389" s="9"/>
      <c r="I389" s="11"/>
      <c r="J389" s="46"/>
      <c r="K389" s="45"/>
    </row>
    <row r="390" spans="2:11" x14ac:dyDescent="0.25">
      <c r="B390" s="49"/>
      <c r="C390" s="49"/>
      <c r="E390" s="49"/>
      <c r="F390" s="22"/>
      <c r="G390" s="50"/>
      <c r="H390" s="9"/>
      <c r="I390" s="11"/>
      <c r="J390" s="46"/>
      <c r="K390" s="45"/>
    </row>
    <row r="391" spans="2:11" x14ac:dyDescent="0.25">
      <c r="B391" s="49"/>
      <c r="C391" s="49"/>
      <c r="E391" s="49"/>
      <c r="F391" s="22"/>
      <c r="G391" s="50"/>
      <c r="H391" s="9"/>
      <c r="I391" s="11"/>
      <c r="J391" s="46"/>
      <c r="K391" s="45"/>
    </row>
    <row r="392" spans="2:11" x14ac:dyDescent="0.25">
      <c r="B392" s="49"/>
      <c r="C392" s="49"/>
      <c r="E392" s="49"/>
      <c r="F392" s="22"/>
      <c r="G392" s="50"/>
      <c r="H392" s="9"/>
      <c r="I392" s="11"/>
      <c r="J392" s="46"/>
      <c r="K392" s="45"/>
    </row>
    <row r="393" spans="2:11" x14ac:dyDescent="0.25">
      <c r="B393" s="49"/>
      <c r="C393" s="49"/>
      <c r="E393" s="49"/>
      <c r="F393" s="22"/>
      <c r="G393" s="50"/>
      <c r="H393" s="9"/>
      <c r="I393" s="11"/>
      <c r="J393" s="46"/>
      <c r="K393" s="45"/>
    </row>
    <row r="394" spans="2:11" x14ac:dyDescent="0.25">
      <c r="B394" s="49"/>
      <c r="C394" s="49"/>
      <c r="E394" s="49"/>
      <c r="F394" s="22"/>
      <c r="G394" s="50"/>
      <c r="H394" s="9"/>
      <c r="I394" s="11"/>
      <c r="J394" s="46"/>
      <c r="K394" s="45"/>
    </row>
    <row r="395" spans="2:11" x14ac:dyDescent="0.25">
      <c r="B395" s="49"/>
      <c r="C395" s="49"/>
      <c r="E395" s="49"/>
      <c r="F395" s="22"/>
      <c r="G395" s="50"/>
      <c r="H395" s="9"/>
      <c r="I395" s="11"/>
      <c r="J395" s="46"/>
      <c r="K395" s="45"/>
    </row>
    <row r="396" spans="2:11" x14ac:dyDescent="0.25">
      <c r="B396" s="49"/>
      <c r="C396" s="49"/>
      <c r="E396" s="49"/>
      <c r="F396" s="22"/>
      <c r="G396" s="50"/>
      <c r="H396" s="9"/>
      <c r="I396" s="11"/>
      <c r="J396" s="46"/>
      <c r="K396" s="45"/>
    </row>
    <row r="397" spans="2:11" x14ac:dyDescent="0.25">
      <c r="B397" s="49"/>
      <c r="C397" s="49"/>
      <c r="E397" s="49"/>
      <c r="F397" s="22"/>
      <c r="G397" s="50"/>
      <c r="H397" s="9"/>
      <c r="I397" s="11"/>
      <c r="J397" s="46"/>
      <c r="K397" s="45"/>
    </row>
    <row r="398" spans="2:11" x14ac:dyDescent="0.25">
      <c r="B398" s="49"/>
      <c r="C398" s="49"/>
      <c r="E398" s="49"/>
      <c r="F398" s="22"/>
      <c r="G398" s="50"/>
      <c r="H398" s="9"/>
      <c r="I398" s="11"/>
      <c r="J398" s="46"/>
      <c r="K398" s="45"/>
    </row>
    <row r="399" spans="2:11" x14ac:dyDescent="0.25">
      <c r="B399" s="49"/>
      <c r="C399" s="49"/>
      <c r="E399" s="49"/>
      <c r="F399" s="22"/>
      <c r="G399" s="50"/>
      <c r="H399" s="9"/>
      <c r="I399" s="11"/>
      <c r="J399" s="46"/>
      <c r="K399" s="45"/>
    </row>
    <row r="400" spans="2:11" x14ac:dyDescent="0.25">
      <c r="B400" s="49"/>
      <c r="C400" s="49"/>
      <c r="E400" s="49"/>
      <c r="F400" s="22"/>
      <c r="G400" s="50"/>
      <c r="H400" s="9"/>
      <c r="I400" s="11"/>
      <c r="J400" s="46"/>
      <c r="K400" s="45"/>
    </row>
    <row r="401" spans="2:11" x14ac:dyDescent="0.25">
      <c r="B401" s="49"/>
      <c r="C401" s="49"/>
      <c r="E401" s="49"/>
      <c r="F401" s="22"/>
      <c r="G401" s="50"/>
      <c r="H401" s="9"/>
      <c r="I401" s="11"/>
      <c r="J401" s="46"/>
      <c r="K401" s="45"/>
    </row>
    <row r="402" spans="2:11" x14ac:dyDescent="0.25">
      <c r="B402" s="49"/>
      <c r="C402" s="49"/>
      <c r="E402" s="49"/>
      <c r="F402" s="22"/>
      <c r="G402" s="50"/>
      <c r="H402" s="9"/>
      <c r="I402" s="11"/>
      <c r="J402" s="46"/>
      <c r="K402" s="45"/>
    </row>
    <row r="403" spans="2:11" x14ac:dyDescent="0.25">
      <c r="B403" s="49"/>
      <c r="C403" s="49"/>
      <c r="E403" s="49"/>
      <c r="F403" s="22"/>
      <c r="G403" s="50"/>
      <c r="H403" s="9"/>
      <c r="I403" s="11"/>
      <c r="J403" s="46"/>
      <c r="K403" s="45"/>
    </row>
    <row r="404" spans="2:11" x14ac:dyDescent="0.25">
      <c r="B404" s="49"/>
      <c r="C404" s="49"/>
      <c r="E404" s="49"/>
      <c r="F404" s="22"/>
      <c r="G404" s="50"/>
      <c r="H404" s="9"/>
      <c r="I404" s="11"/>
      <c r="J404" s="46"/>
      <c r="K404" s="45"/>
    </row>
    <row r="405" spans="2:11" x14ac:dyDescent="0.25">
      <c r="B405" s="49"/>
      <c r="C405" s="49"/>
      <c r="E405" s="49"/>
      <c r="F405" s="22"/>
      <c r="G405" s="50"/>
      <c r="H405" s="9"/>
      <c r="I405" s="11"/>
      <c r="J405" s="46"/>
      <c r="K405" s="45"/>
    </row>
    <row r="406" spans="2:11" x14ac:dyDescent="0.25">
      <c r="B406" s="49"/>
      <c r="C406" s="49"/>
      <c r="E406" s="49"/>
      <c r="F406" s="22"/>
      <c r="G406" s="50"/>
      <c r="H406" s="9"/>
      <c r="I406" s="11"/>
      <c r="J406" s="46"/>
      <c r="K406" s="45"/>
    </row>
    <row r="407" spans="2:11" x14ac:dyDescent="0.25">
      <c r="B407" s="49"/>
      <c r="C407" s="49"/>
      <c r="E407" s="49"/>
      <c r="F407" s="22"/>
      <c r="G407" s="50"/>
      <c r="H407" s="9"/>
      <c r="I407" s="11"/>
      <c r="J407" s="46"/>
      <c r="K407" s="45"/>
    </row>
    <row r="408" spans="2:11" x14ac:dyDescent="0.25">
      <c r="B408" s="49"/>
      <c r="C408" s="49"/>
      <c r="E408" s="49"/>
      <c r="F408" s="22"/>
      <c r="G408" s="50"/>
      <c r="H408" s="9"/>
      <c r="I408" s="11"/>
      <c r="J408" s="46"/>
      <c r="K408" s="45"/>
    </row>
    <row r="409" spans="2:11" x14ac:dyDescent="0.25">
      <c r="B409" s="49"/>
      <c r="C409" s="49"/>
      <c r="E409" s="49"/>
      <c r="F409" s="22"/>
      <c r="G409" s="50"/>
      <c r="H409" s="9"/>
      <c r="I409" s="11"/>
      <c r="J409" s="46"/>
      <c r="K409" s="45"/>
    </row>
    <row r="410" spans="2:11" x14ac:dyDescent="0.25">
      <c r="B410" s="49"/>
      <c r="C410" s="49"/>
      <c r="E410" s="49"/>
      <c r="F410" s="22"/>
      <c r="G410" s="50"/>
      <c r="H410" s="9"/>
      <c r="I410" s="11"/>
      <c r="J410" s="46"/>
      <c r="K410" s="45"/>
    </row>
    <row r="411" spans="2:11" x14ac:dyDescent="0.25">
      <c r="B411" s="49"/>
      <c r="C411" s="49"/>
      <c r="E411" s="49"/>
      <c r="F411" s="22"/>
      <c r="G411" s="50"/>
      <c r="H411" s="9"/>
      <c r="I411" s="11"/>
      <c r="J411" s="46"/>
      <c r="K411" s="45"/>
    </row>
    <row r="412" spans="2:11" x14ac:dyDescent="0.25">
      <c r="B412" s="49"/>
      <c r="C412" s="49"/>
      <c r="E412" s="49"/>
      <c r="F412" s="22"/>
      <c r="G412" s="50"/>
      <c r="H412" s="9"/>
      <c r="I412" s="11"/>
      <c r="J412" s="46"/>
      <c r="K412" s="45"/>
    </row>
    <row r="413" spans="2:11" x14ac:dyDescent="0.25">
      <c r="B413" s="49"/>
      <c r="C413" s="49"/>
      <c r="E413" s="49"/>
      <c r="F413" s="22"/>
      <c r="G413" s="50"/>
      <c r="H413" s="9"/>
      <c r="I413" s="11"/>
      <c r="J413" s="46"/>
      <c r="K413" s="45"/>
    </row>
    <row r="414" spans="2:11" x14ac:dyDescent="0.25">
      <c r="B414" s="49"/>
      <c r="C414" s="49"/>
      <c r="E414" s="49"/>
      <c r="F414" s="22"/>
      <c r="G414" s="50"/>
      <c r="H414" s="9"/>
      <c r="I414" s="11"/>
      <c r="J414" s="46"/>
      <c r="K414" s="45"/>
    </row>
    <row r="415" spans="2:11" x14ac:dyDescent="0.25">
      <c r="B415" s="49"/>
      <c r="C415" s="49"/>
      <c r="E415" s="49"/>
      <c r="F415" s="22"/>
      <c r="G415" s="50"/>
      <c r="H415" s="9"/>
      <c r="I415" s="11"/>
      <c r="J415" s="46"/>
      <c r="K415" s="45"/>
    </row>
    <row r="416" spans="2:11" x14ac:dyDescent="0.25">
      <c r="B416" s="49"/>
      <c r="C416" s="49"/>
      <c r="E416" s="49"/>
      <c r="F416" s="22"/>
      <c r="G416" s="50"/>
      <c r="H416" s="9"/>
      <c r="I416" s="11"/>
      <c r="J416" s="46"/>
      <c r="K416" s="45"/>
    </row>
    <row r="417" spans="2:11" x14ac:dyDescent="0.25">
      <c r="B417" s="49"/>
      <c r="C417" s="49"/>
      <c r="E417" s="49"/>
      <c r="F417" s="22"/>
      <c r="G417" s="50"/>
      <c r="H417" s="9"/>
      <c r="I417" s="11"/>
      <c r="J417" s="46"/>
      <c r="K417" s="45"/>
    </row>
    <row r="418" spans="2:11" x14ac:dyDescent="0.25">
      <c r="B418" s="49"/>
      <c r="C418" s="49"/>
      <c r="E418" s="49"/>
      <c r="F418" s="22"/>
      <c r="G418" s="50"/>
      <c r="H418" s="9"/>
      <c r="I418" s="11"/>
      <c r="J418" s="46"/>
      <c r="K418" s="45"/>
    </row>
    <row r="419" spans="2:11" x14ac:dyDescent="0.25">
      <c r="B419" s="49"/>
      <c r="C419" s="49"/>
      <c r="E419" s="49"/>
      <c r="F419" s="22"/>
      <c r="G419" s="50"/>
      <c r="H419" s="9"/>
      <c r="I419" s="11"/>
      <c r="J419" s="46"/>
      <c r="K419" s="45"/>
    </row>
    <row r="420" spans="2:11" x14ac:dyDescent="0.25">
      <c r="B420" s="49"/>
      <c r="C420" s="49"/>
      <c r="E420" s="49"/>
      <c r="F420" s="22"/>
      <c r="G420" s="50"/>
      <c r="H420" s="9"/>
      <c r="I420" s="11"/>
      <c r="J420" s="46"/>
      <c r="K420" s="45"/>
    </row>
    <row r="421" spans="2:11" x14ac:dyDescent="0.25">
      <c r="B421" s="49"/>
      <c r="C421" s="49"/>
      <c r="E421" s="49"/>
      <c r="F421" s="22"/>
      <c r="G421" s="50"/>
      <c r="H421" s="9"/>
      <c r="I421" s="11"/>
      <c r="J421" s="46"/>
      <c r="K421" s="45"/>
    </row>
    <row r="422" spans="2:11" x14ac:dyDescent="0.25">
      <c r="B422" s="49"/>
      <c r="C422" s="49"/>
      <c r="E422" s="49"/>
      <c r="F422" s="22"/>
      <c r="G422" s="50"/>
      <c r="H422" s="9"/>
      <c r="I422" s="11"/>
      <c r="J422" s="46"/>
      <c r="K422" s="45"/>
    </row>
    <row r="423" spans="2:11" x14ac:dyDescent="0.25">
      <c r="B423" s="49"/>
      <c r="C423" s="49"/>
      <c r="E423" s="49"/>
      <c r="F423" s="22"/>
      <c r="G423" s="50"/>
      <c r="H423" s="9"/>
      <c r="I423" s="11"/>
      <c r="J423" s="46"/>
      <c r="K423" s="45"/>
    </row>
    <row r="424" spans="2:11" x14ac:dyDescent="0.25">
      <c r="B424" s="49"/>
      <c r="C424" s="49"/>
      <c r="E424" s="49"/>
      <c r="F424" s="22"/>
      <c r="G424" s="50"/>
      <c r="H424" s="9"/>
      <c r="I424" s="11"/>
      <c r="J424" s="46"/>
      <c r="K424" s="45"/>
    </row>
    <row r="425" spans="2:11" x14ac:dyDescent="0.25">
      <c r="B425" s="49"/>
      <c r="C425" s="49"/>
      <c r="E425" s="49"/>
      <c r="F425" s="22"/>
      <c r="G425" s="50"/>
      <c r="H425" s="9"/>
      <c r="I425" s="11"/>
      <c r="J425" s="46"/>
      <c r="K425" s="45"/>
    </row>
    <row r="426" spans="2:11" x14ac:dyDescent="0.25">
      <c r="B426" s="49"/>
      <c r="C426" s="49"/>
      <c r="E426" s="49"/>
      <c r="F426" s="22"/>
      <c r="G426" s="50"/>
      <c r="H426" s="9"/>
      <c r="I426" s="11"/>
      <c r="J426" s="46"/>
      <c r="K426" s="45"/>
    </row>
    <row r="427" spans="2:11" x14ac:dyDescent="0.25">
      <c r="B427" s="49"/>
      <c r="C427" s="49"/>
      <c r="E427" s="49"/>
      <c r="F427" s="22"/>
      <c r="G427" s="50"/>
      <c r="H427" s="9"/>
      <c r="I427" s="11"/>
      <c r="J427" s="46"/>
      <c r="K427" s="45"/>
    </row>
    <row r="428" spans="2:11" x14ac:dyDescent="0.25">
      <c r="B428" s="49"/>
      <c r="C428" s="49"/>
      <c r="E428" s="49"/>
      <c r="F428" s="22"/>
      <c r="G428" s="50"/>
      <c r="H428" s="9"/>
      <c r="I428" s="11"/>
      <c r="J428" s="46"/>
      <c r="K428" s="45"/>
    </row>
    <row r="429" spans="2:11" x14ac:dyDescent="0.25">
      <c r="B429" s="49"/>
      <c r="C429" s="49"/>
      <c r="E429" s="49"/>
      <c r="F429" s="22"/>
      <c r="G429" s="50"/>
      <c r="H429" s="9"/>
      <c r="I429" s="11"/>
      <c r="J429" s="46"/>
      <c r="K429" s="45"/>
    </row>
    <row r="430" spans="2:11" x14ac:dyDescent="0.25">
      <c r="B430" s="49"/>
      <c r="C430" s="49"/>
      <c r="E430" s="49"/>
      <c r="F430" s="22"/>
      <c r="G430" s="50"/>
      <c r="H430" s="9"/>
      <c r="I430" s="11"/>
      <c r="J430" s="46"/>
      <c r="K430" s="45"/>
    </row>
    <row r="431" spans="2:11" x14ac:dyDescent="0.25">
      <c r="B431" s="49"/>
      <c r="C431" s="49"/>
      <c r="E431" s="49"/>
      <c r="F431" s="22"/>
      <c r="G431" s="50"/>
      <c r="H431" s="9"/>
      <c r="I431" s="11"/>
      <c r="J431" s="46"/>
      <c r="K431" s="45"/>
    </row>
    <row r="432" spans="2:11" x14ac:dyDescent="0.25"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x14ac:dyDescent="0.25">
      <c r="B469" s="49"/>
      <c r="C469" s="49"/>
      <c r="E469" s="49"/>
      <c r="F469" s="22"/>
      <c r="G469" s="50"/>
      <c r="H469" s="9"/>
      <c r="I469" s="45"/>
      <c r="J469" s="55"/>
      <c r="K469" s="46"/>
    </row>
    <row r="470" spans="2:11" x14ac:dyDescent="0.25">
      <c r="B470" s="49"/>
      <c r="C470" s="49"/>
      <c r="E470" s="49"/>
      <c r="F470" s="22"/>
      <c r="G470" s="50"/>
      <c r="H470" s="9"/>
      <c r="I470" s="7"/>
      <c r="J470" s="55"/>
      <c r="K470" s="7"/>
    </row>
    <row r="471" spans="2:11" x14ac:dyDescent="0.25">
      <c r="B471" s="49"/>
      <c r="C471" s="49"/>
      <c r="E471" s="49"/>
      <c r="F471" s="22"/>
      <c r="G471" s="50"/>
      <c r="H471" s="9"/>
      <c r="I471" s="7"/>
      <c r="J471" s="55"/>
      <c r="K471" s="7"/>
    </row>
    <row r="472" spans="2:11" x14ac:dyDescent="0.25">
      <c r="B472" s="49"/>
      <c r="C472" s="49"/>
      <c r="E472" s="49"/>
      <c r="F472" s="22"/>
      <c r="G472" s="50"/>
      <c r="H472" s="9"/>
      <c r="I472" s="7"/>
      <c r="J472" s="55"/>
      <c r="K472" s="7"/>
    </row>
    <row r="473" spans="2:11" x14ac:dyDescent="0.25">
      <c r="B473" s="49"/>
      <c r="C473" s="49"/>
      <c r="E473" s="49"/>
      <c r="F473" s="22"/>
      <c r="G473" s="50"/>
      <c r="H473" s="9"/>
      <c r="I473" s="7"/>
      <c r="J473" s="55"/>
      <c r="K473" s="7"/>
    </row>
    <row r="474" spans="2:11" x14ac:dyDescent="0.25">
      <c r="B474" s="49"/>
      <c r="C474" s="49"/>
      <c r="E474" s="49"/>
      <c r="F474" s="22"/>
      <c r="G474" s="50"/>
      <c r="H474" s="9"/>
      <c r="I474" s="7"/>
      <c r="J474" s="55"/>
      <c r="K474" s="7"/>
    </row>
    <row r="475" spans="2:11" x14ac:dyDescent="0.25">
      <c r="B475" s="49"/>
      <c r="C475" s="49"/>
      <c r="E475" s="49"/>
      <c r="F475" s="22"/>
      <c r="G475" s="50"/>
      <c r="H475" s="9"/>
      <c r="I475" s="7"/>
      <c r="J475" s="55"/>
      <c r="K475" s="7"/>
    </row>
    <row r="476" spans="2:11" x14ac:dyDescent="0.25">
      <c r="B476" s="49"/>
      <c r="C476" s="49"/>
      <c r="E476" s="49"/>
      <c r="F476" s="22"/>
      <c r="G476" s="50"/>
      <c r="H476" s="9"/>
      <c r="I476" s="7"/>
      <c r="J476" s="55"/>
      <c r="K476" s="7"/>
    </row>
    <row r="477" spans="2:11" x14ac:dyDescent="0.25">
      <c r="B477" s="49"/>
      <c r="C477" s="49"/>
      <c r="E477" s="49"/>
      <c r="F477" s="22"/>
      <c r="G477" s="50"/>
      <c r="H477" s="9"/>
      <c r="I477" s="7"/>
      <c r="J477" s="55"/>
      <c r="K477" s="7"/>
    </row>
    <row r="478" spans="2:11" x14ac:dyDescent="0.25">
      <c r="B478" s="49"/>
      <c r="C478" s="49"/>
      <c r="E478" s="49"/>
      <c r="F478" s="22"/>
      <c r="G478" s="50"/>
      <c r="H478" s="9"/>
      <c r="I478" s="7"/>
      <c r="J478" s="55"/>
      <c r="K478" s="7"/>
    </row>
    <row r="479" spans="2:11" x14ac:dyDescent="0.25">
      <c r="B479" s="49"/>
      <c r="C479" s="49"/>
      <c r="E479" s="49"/>
      <c r="F479" s="22"/>
      <c r="G479" s="50"/>
      <c r="H479" s="9"/>
      <c r="I479" s="7"/>
      <c r="J479" s="55"/>
      <c r="K479" s="7"/>
    </row>
    <row r="480" spans="2:1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x14ac:dyDescent="0.25">
      <c r="B500" s="13"/>
      <c r="C500" s="13"/>
      <c r="E500" s="13"/>
      <c r="F500" s="22"/>
      <c r="G500" s="20"/>
      <c r="H500" s="9"/>
      <c r="I500" s="7"/>
      <c r="J500" s="55"/>
      <c r="K500" s="7"/>
    </row>
    <row r="501" spans="2:11" x14ac:dyDescent="0.25">
      <c r="B501" s="13"/>
      <c r="C501" s="13"/>
      <c r="E501" s="13"/>
      <c r="F501" s="22"/>
      <c r="G501" s="20"/>
      <c r="H501" s="9"/>
      <c r="I501" s="7"/>
      <c r="J501" s="55"/>
      <c r="K501" s="7"/>
    </row>
    <row r="502" spans="2:11" x14ac:dyDescent="0.25">
      <c r="B502" s="13"/>
      <c r="C502" s="13"/>
      <c r="E502" s="13"/>
      <c r="F502" s="22"/>
      <c r="G502" s="20"/>
      <c r="H502" s="9"/>
      <c r="I502" s="7"/>
      <c r="J502" s="55"/>
      <c r="K502" s="7"/>
    </row>
    <row r="503" spans="2:11" x14ac:dyDescent="0.25">
      <c r="B503" s="13"/>
      <c r="C503" s="13"/>
      <c r="E503" s="13"/>
      <c r="F503" s="22"/>
      <c r="G503" s="20"/>
      <c r="H503" s="9"/>
      <c r="I503" s="7"/>
      <c r="J503" s="55"/>
      <c r="K503" s="7"/>
    </row>
    <row r="504" spans="2:11" x14ac:dyDescent="0.25">
      <c r="B504" s="13"/>
      <c r="C504" s="13"/>
      <c r="E504" s="13"/>
      <c r="F504" s="22"/>
      <c r="G504" s="20"/>
      <c r="H504" s="9"/>
      <c r="I504" s="7"/>
      <c r="J504" s="55"/>
      <c r="K504" s="7"/>
    </row>
    <row r="505" spans="2:11" x14ac:dyDescent="0.25">
      <c r="B505" s="13"/>
      <c r="C505" s="13"/>
      <c r="E505" s="13"/>
      <c r="F505" s="22"/>
      <c r="G505" s="20"/>
      <c r="H505" s="9"/>
      <c r="I505" s="7"/>
      <c r="J505" s="55"/>
      <c r="K505" s="7"/>
    </row>
    <row r="506" spans="2:11" x14ac:dyDescent="0.25">
      <c r="B506" s="13"/>
      <c r="C506" s="13"/>
      <c r="E506" s="13"/>
      <c r="F506" s="22"/>
      <c r="G506" s="20"/>
      <c r="H506" s="9"/>
      <c r="I506" s="7"/>
      <c r="J506" s="55"/>
      <c r="K506" s="7"/>
    </row>
    <row r="507" spans="2:11" x14ac:dyDescent="0.25">
      <c r="B507" s="13"/>
      <c r="C507" s="13"/>
      <c r="E507" s="13"/>
      <c r="F507" s="22"/>
      <c r="G507" s="20"/>
      <c r="H507" s="9"/>
      <c r="I507" s="7"/>
      <c r="J507" s="55"/>
      <c r="K507" s="7"/>
    </row>
    <row r="508" spans="2:11" x14ac:dyDescent="0.25">
      <c r="B508" s="13"/>
      <c r="C508" s="13"/>
      <c r="E508" s="13"/>
      <c r="F508" s="22"/>
      <c r="G508" s="20"/>
      <c r="H508" s="9"/>
      <c r="I508" s="7"/>
      <c r="J508" s="55"/>
      <c r="K508" s="7"/>
    </row>
    <row r="509" spans="2:11" x14ac:dyDescent="0.25">
      <c r="B509" s="13"/>
      <c r="C509" s="13"/>
      <c r="E509" s="13"/>
      <c r="F509" s="22"/>
      <c r="G509" s="20"/>
      <c r="H509" s="9"/>
      <c r="I509" s="7"/>
      <c r="J509" s="55"/>
      <c r="K509" s="7"/>
    </row>
    <row r="510" spans="2:1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x14ac:dyDescent="0.25">
      <c r="B518" s="49"/>
      <c r="C518" s="49"/>
      <c r="E518" s="49"/>
      <c r="F518" s="22"/>
      <c r="G518" s="50"/>
      <c r="H518" s="9"/>
      <c r="I518" s="7"/>
      <c r="J518" s="55"/>
      <c r="K518" s="7"/>
    </row>
    <row r="519" spans="2:11" x14ac:dyDescent="0.25">
      <c r="B519" s="49"/>
      <c r="C519" s="49"/>
      <c r="E519" s="49"/>
      <c r="F519" s="22"/>
      <c r="G519" s="50"/>
      <c r="H519" s="9"/>
      <c r="I519" s="7"/>
      <c r="J519" s="55"/>
      <c r="K519" s="7"/>
    </row>
    <row r="520" spans="2:11" x14ac:dyDescent="0.25">
      <c r="B520" s="49"/>
      <c r="C520" s="49"/>
      <c r="E520" s="49"/>
      <c r="F520" s="22"/>
      <c r="G520" s="50"/>
      <c r="H520" s="9"/>
      <c r="I520" s="7"/>
      <c r="J520" s="55"/>
      <c r="K520" s="7"/>
    </row>
    <row r="521" spans="2:11" x14ac:dyDescent="0.25">
      <c r="B521" s="49"/>
      <c r="C521" s="49"/>
      <c r="E521" s="49"/>
      <c r="F521" s="22"/>
      <c r="G521" s="50"/>
      <c r="H521" s="9"/>
      <c r="I521" s="7"/>
      <c r="J521" s="55"/>
      <c r="K521" s="7"/>
    </row>
    <row r="522" spans="2:11" x14ac:dyDescent="0.25">
      <c r="B522" s="49"/>
      <c r="C522" s="49"/>
      <c r="E522" s="49"/>
      <c r="F522" s="22"/>
      <c r="G522" s="50"/>
      <c r="H522" s="9"/>
      <c r="I522" s="7"/>
      <c r="J522" s="55"/>
      <c r="K522" s="7"/>
    </row>
    <row r="523" spans="2:11" x14ac:dyDescent="0.25">
      <c r="B523" s="49"/>
      <c r="C523" s="49"/>
      <c r="E523" s="49"/>
      <c r="F523" s="22"/>
      <c r="G523" s="50"/>
      <c r="H523" s="9"/>
      <c r="I523" s="7"/>
      <c r="J523" s="55"/>
      <c r="K523" s="7"/>
    </row>
    <row r="524" spans="2:11" x14ac:dyDescent="0.25">
      <c r="B524" s="49"/>
      <c r="C524" s="49"/>
      <c r="E524" s="49"/>
      <c r="F524" s="22"/>
      <c r="G524" s="50"/>
      <c r="H524" s="9"/>
      <c r="I524" s="7"/>
      <c r="J524" s="55"/>
      <c r="K524" s="7"/>
    </row>
    <row r="525" spans="2:11" x14ac:dyDescent="0.25">
      <c r="B525" s="49"/>
      <c r="C525" s="49"/>
      <c r="E525" s="49"/>
      <c r="F525" s="22"/>
      <c r="G525" s="50"/>
      <c r="H525" s="9"/>
      <c r="I525" s="7"/>
      <c r="J525" s="55"/>
      <c r="K525" s="7"/>
    </row>
    <row r="526" spans="2:11" x14ac:dyDescent="0.25">
      <c r="B526" s="49"/>
      <c r="C526" s="49"/>
      <c r="E526" s="49"/>
      <c r="F526" s="22"/>
      <c r="G526" s="50"/>
      <c r="H526" s="9"/>
      <c r="I526" s="7"/>
      <c r="J526" s="55"/>
      <c r="K526" s="7"/>
    </row>
    <row r="527" spans="2:11" x14ac:dyDescent="0.25">
      <c r="B527" s="49"/>
      <c r="C527" s="49"/>
      <c r="E527" s="49"/>
      <c r="F527" s="22"/>
      <c r="G527" s="50"/>
      <c r="H527" s="9"/>
      <c r="I527" s="7"/>
      <c r="J527" s="55"/>
      <c r="K527" s="7"/>
    </row>
    <row r="528" spans="2:11" x14ac:dyDescent="0.25">
      <c r="B528" s="49"/>
      <c r="C528" s="49"/>
      <c r="E528" s="49"/>
      <c r="F528" s="22"/>
      <c r="G528" s="50"/>
      <c r="H528" s="47"/>
      <c r="I528" s="7"/>
      <c r="J528" s="55"/>
      <c r="K528" s="7"/>
    </row>
    <row r="529" spans="2:11" x14ac:dyDescent="0.25">
      <c r="B529" s="58"/>
      <c r="C529" s="58"/>
      <c r="E529" s="57"/>
      <c r="G529" s="59"/>
      <c r="H529" s="56"/>
      <c r="I529" s="7"/>
      <c r="J529" s="55"/>
      <c r="K529" s="7"/>
    </row>
    <row r="530" spans="2:11" x14ac:dyDescent="0.25">
      <c r="B530" s="58"/>
      <c r="C530" s="58"/>
      <c r="E530" s="57"/>
      <c r="G530" s="59"/>
      <c r="H530" s="56"/>
      <c r="I530" s="7"/>
      <c r="J530" s="55"/>
      <c r="K530" s="7"/>
    </row>
    <row r="531" spans="2:11" x14ac:dyDescent="0.25">
      <c r="B531" s="58"/>
      <c r="C531" s="58"/>
      <c r="E531" s="57"/>
      <c r="G531" s="59"/>
      <c r="H531" s="56"/>
      <c r="I531" s="7"/>
      <c r="J531" s="55"/>
      <c r="K531" s="7"/>
    </row>
    <row r="532" spans="2:11" x14ac:dyDescent="0.25">
      <c r="B532" s="58"/>
      <c r="C532" s="58"/>
      <c r="E532" s="57"/>
      <c r="G532" s="59"/>
      <c r="H532" s="56"/>
      <c r="I532" s="7"/>
      <c r="J532" s="55"/>
      <c r="K532" s="7"/>
    </row>
    <row r="533" spans="2:11" x14ac:dyDescent="0.25">
      <c r="B533" s="58"/>
      <c r="C533" s="58"/>
      <c r="E533" s="57"/>
      <c r="G533" s="59"/>
      <c r="H533" s="56"/>
      <c r="I533" s="7"/>
      <c r="J533" s="55"/>
      <c r="K533" s="7"/>
    </row>
    <row r="534" spans="2:11" x14ac:dyDescent="0.25">
      <c r="B534" s="58"/>
      <c r="C534" s="58"/>
      <c r="E534" s="57"/>
      <c r="G534" s="59"/>
      <c r="H534" s="56"/>
      <c r="I534" s="7"/>
      <c r="J534" s="55"/>
      <c r="K534" s="7"/>
    </row>
    <row r="535" spans="2:11" x14ac:dyDescent="0.25">
      <c r="B535" s="58"/>
      <c r="C535" s="58"/>
      <c r="E535" s="57"/>
      <c r="G535" s="59"/>
      <c r="H535" s="56"/>
      <c r="I535" s="7"/>
      <c r="J535" s="55"/>
      <c r="K535" s="7"/>
    </row>
    <row r="536" spans="2:11" x14ac:dyDescent="0.25">
      <c r="B536" s="58"/>
      <c r="C536" s="58"/>
      <c r="E536" s="57"/>
      <c r="G536" s="59"/>
      <c r="H536" s="56"/>
      <c r="I536" s="7"/>
      <c r="J536" s="55"/>
      <c r="K536" s="7"/>
    </row>
    <row r="537" spans="2:11" x14ac:dyDescent="0.25">
      <c r="B537" s="58"/>
      <c r="C537" s="58"/>
      <c r="E537" s="57"/>
      <c r="G537" s="59"/>
      <c r="H537" s="56"/>
      <c r="I537" s="7"/>
      <c r="J537" s="55"/>
      <c r="K537" s="7"/>
    </row>
    <row r="538" spans="2:11" x14ac:dyDescent="0.25">
      <c r="B538" s="58"/>
      <c r="C538" s="58"/>
      <c r="E538" s="57"/>
      <c r="G538" s="59"/>
      <c r="H538" s="56"/>
      <c r="I538" s="7"/>
      <c r="J538" s="55"/>
      <c r="K538" s="7"/>
    </row>
    <row r="539" spans="2:1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x14ac:dyDescent="0.25">
      <c r="B589" s="58"/>
      <c r="C589" s="58"/>
      <c r="E589" s="57"/>
      <c r="G589" s="59"/>
      <c r="H589" s="56"/>
      <c r="I589" s="55"/>
      <c r="J589" s="55"/>
      <c r="K589" s="55"/>
    </row>
    <row r="590" spans="2:11" x14ac:dyDescent="0.25">
      <c r="B590" s="58"/>
      <c r="C590" s="58"/>
      <c r="E590" s="57"/>
      <c r="G590" s="59"/>
      <c r="H590" s="56"/>
      <c r="I590" s="55"/>
      <c r="J590" s="55"/>
      <c r="K590" s="55"/>
    </row>
    <row r="591" spans="2:11" x14ac:dyDescent="0.25">
      <c r="B591" s="58"/>
      <c r="C591" s="58"/>
      <c r="E591" s="57"/>
      <c r="G591" s="59"/>
      <c r="H591" s="56"/>
      <c r="I591" s="55"/>
      <c r="J591" s="55"/>
      <c r="K591" s="55"/>
    </row>
    <row r="592" spans="2:11" x14ac:dyDescent="0.25">
      <c r="B592" s="58"/>
      <c r="C592" s="58"/>
      <c r="E592" s="57"/>
      <c r="G592" s="59"/>
      <c r="H592" s="56"/>
      <c r="I592" s="55"/>
      <c r="J592" s="55"/>
      <c r="K592" s="55"/>
    </row>
    <row r="593" spans="2:20" x14ac:dyDescent="0.25">
      <c r="B593" s="58"/>
      <c r="C593" s="58"/>
      <c r="E593" s="57"/>
      <c r="G593" s="59"/>
      <c r="H593" s="56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</row>
    <row r="594" spans="2:20" x14ac:dyDescent="0.25">
      <c r="B594" s="58"/>
      <c r="C594" s="58"/>
      <c r="E594" s="57"/>
      <c r="G594" s="59"/>
      <c r="H594" s="56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</row>
    <row r="595" spans="2:20" x14ac:dyDescent="0.25">
      <c r="B595" s="58"/>
      <c r="C595" s="58"/>
      <c r="E595" s="57"/>
      <c r="G595" s="59"/>
      <c r="H595" s="56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</row>
    <row r="596" spans="2:20" x14ac:dyDescent="0.25">
      <c r="B596" s="58"/>
      <c r="C596" s="58"/>
      <c r="E596" s="57"/>
      <c r="G596" s="59"/>
      <c r="H596" s="56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</row>
    <row r="597" spans="2:20" x14ac:dyDescent="0.25">
      <c r="B597" s="58"/>
      <c r="C597" s="58"/>
      <c r="E597" s="57"/>
      <c r="G597" s="59"/>
      <c r="H597" s="56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</row>
    <row r="598" spans="2:20" x14ac:dyDescent="0.25">
      <c r="B598" s="58"/>
      <c r="C598" s="58"/>
      <c r="E598" s="57"/>
      <c r="G598" s="59"/>
      <c r="H598" s="56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</row>
    <row r="599" spans="2:20" customFormat="1" x14ac:dyDescent="0.25">
      <c r="B599" s="58"/>
      <c r="C599" s="58"/>
      <c r="E599" s="57"/>
      <c r="F599" s="21"/>
      <c r="G599" s="59"/>
      <c r="H599" s="56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</row>
    <row r="600" spans="2:20" customFormat="1" x14ac:dyDescent="0.25">
      <c r="B600" s="58"/>
      <c r="C600" s="58"/>
      <c r="E600" s="57"/>
      <c r="F600" s="21"/>
      <c r="G600" s="59"/>
      <c r="H600" s="56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</row>
    <row r="601" spans="2:20" customFormat="1" x14ac:dyDescent="0.25">
      <c r="B601" s="58"/>
      <c r="C601" s="58"/>
      <c r="E601" s="57"/>
      <c r="F601" s="21"/>
      <c r="G601" s="59"/>
      <c r="H601" s="56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</row>
    <row r="602" spans="2:20" customFormat="1" x14ac:dyDescent="0.25">
      <c r="B602" s="58"/>
      <c r="C602" s="58"/>
      <c r="E602" s="57"/>
      <c r="F602" s="21"/>
      <c r="G602" s="59"/>
      <c r="H602" s="56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</row>
    <row r="603" spans="2:20" customFormat="1" x14ac:dyDescent="0.25">
      <c r="B603" s="58"/>
      <c r="C603" s="58"/>
      <c r="E603" s="57"/>
      <c r="F603" s="21"/>
      <c r="G603" s="59"/>
      <c r="H603" s="56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</row>
    <row r="604" spans="2:20" customFormat="1" x14ac:dyDescent="0.25">
      <c r="B604" s="58"/>
      <c r="C604" s="58"/>
      <c r="E604" s="57"/>
      <c r="F604" s="21"/>
      <c r="G604" s="59"/>
      <c r="H604" s="56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</row>
    <row r="605" spans="2:20" customFormat="1" x14ac:dyDescent="0.25">
      <c r="B605" s="58"/>
      <c r="C605" s="58"/>
      <c r="E605" s="57"/>
      <c r="F605" s="21"/>
      <c r="G605" s="59"/>
      <c r="H605" s="56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</row>
    <row r="606" spans="2:20" customFormat="1" x14ac:dyDescent="0.25">
      <c r="B606" s="58"/>
      <c r="C606" s="58"/>
      <c r="E606" s="57"/>
      <c r="F606" s="21"/>
      <c r="G606" s="59"/>
      <c r="H606" s="56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</row>
    <row r="607" spans="2:20" customFormat="1" x14ac:dyDescent="0.25">
      <c r="B607" s="58"/>
      <c r="C607" s="58"/>
      <c r="E607" s="57"/>
      <c r="F607" s="21"/>
      <c r="G607" s="59"/>
      <c r="H607" s="56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</row>
    <row r="608" spans="2:20" customFormat="1" x14ac:dyDescent="0.25">
      <c r="B608" s="58"/>
      <c r="C608" s="58"/>
      <c r="E608" s="57"/>
      <c r="F608" s="21"/>
      <c r="G608" s="59"/>
      <c r="H608" s="56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</row>
    <row r="609" spans="2:20" customFormat="1" x14ac:dyDescent="0.25">
      <c r="B609" s="58"/>
      <c r="C609" s="58"/>
      <c r="E609" s="57"/>
      <c r="F609" s="21"/>
      <c r="G609" s="59"/>
      <c r="H609" s="56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</row>
    <row r="610" spans="2:20" customFormat="1" x14ac:dyDescent="0.25">
      <c r="B610" s="58"/>
      <c r="C610" s="58"/>
      <c r="E610" s="57"/>
      <c r="F610" s="21"/>
      <c r="G610" s="59"/>
      <c r="H610" s="56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</row>
    <row r="611" spans="2:20" customFormat="1" x14ac:dyDescent="0.25">
      <c r="B611" s="58"/>
      <c r="C611" s="58"/>
      <c r="E611" s="57"/>
      <c r="F611" s="21"/>
      <c r="G611" s="59"/>
      <c r="H611" s="56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</row>
    <row r="612" spans="2:20" customFormat="1" x14ac:dyDescent="0.25">
      <c r="B612" s="58"/>
      <c r="C612" s="58"/>
      <c r="E612" s="57"/>
      <c r="F612" s="21"/>
      <c r="G612" s="59"/>
      <c r="H612" s="56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</row>
    <row r="613" spans="2:20" customFormat="1" x14ac:dyDescent="0.25">
      <c r="B613" s="58"/>
      <c r="C613" s="58"/>
      <c r="E613" s="57"/>
      <c r="F613" s="21"/>
      <c r="G613" s="59"/>
      <c r="H613" s="56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</row>
    <row r="614" spans="2:20" customFormat="1" x14ac:dyDescent="0.25">
      <c r="B614" s="58"/>
      <c r="C614" s="58"/>
      <c r="E614" s="57"/>
      <c r="F614" s="21"/>
      <c r="G614" s="59"/>
      <c r="H614" s="56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</row>
    <row r="615" spans="2:20" customFormat="1" x14ac:dyDescent="0.25">
      <c r="B615" s="58"/>
      <c r="C615" s="58"/>
      <c r="E615" s="57"/>
      <c r="F615" s="21"/>
      <c r="G615" s="59"/>
      <c r="H615" s="56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</row>
    <row r="616" spans="2:20" customFormat="1" x14ac:dyDescent="0.25">
      <c r="B616" s="58"/>
      <c r="C616" s="58"/>
      <c r="E616" s="57"/>
      <c r="F616" s="21"/>
      <c r="G616" s="59"/>
      <c r="H616" s="56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</row>
    <row r="617" spans="2:20" customFormat="1" x14ac:dyDescent="0.25">
      <c r="B617" s="58"/>
      <c r="C617" s="58"/>
      <c r="E617" s="57"/>
      <c r="F617" s="21"/>
      <c r="G617" s="59"/>
      <c r="H617" s="56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</row>
    <row r="618" spans="2:20" customFormat="1" x14ac:dyDescent="0.25">
      <c r="B618" s="58"/>
      <c r="C618" s="58"/>
      <c r="E618" s="57"/>
      <c r="F618" s="21"/>
      <c r="G618" s="59"/>
      <c r="H618" s="56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</row>
    <row r="619" spans="2:20" customFormat="1" x14ac:dyDescent="0.25">
      <c r="B619" s="58"/>
      <c r="C619" s="58"/>
      <c r="E619" s="57"/>
      <c r="F619" s="21"/>
      <c r="G619" s="59"/>
      <c r="H619" s="56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</row>
    <row r="620" spans="2:20" customFormat="1" x14ac:dyDescent="0.25">
      <c r="B620" s="58"/>
      <c r="C620" s="58"/>
      <c r="E620" s="57"/>
      <c r="F620" s="21"/>
      <c r="G620" s="59"/>
      <c r="H620" s="56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</row>
    <row r="621" spans="2:20" customFormat="1" x14ac:dyDescent="0.25">
      <c r="B621" s="58"/>
      <c r="C621" s="58"/>
      <c r="E621" s="57"/>
      <c r="F621" s="21"/>
      <c r="G621" s="59"/>
      <c r="H621" s="56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</row>
    <row r="622" spans="2:20" customFormat="1" x14ac:dyDescent="0.25">
      <c r="B622" s="58"/>
      <c r="C622" s="58"/>
      <c r="E622" s="57"/>
      <c r="F622" s="21"/>
      <c r="G622" s="59"/>
      <c r="H622" s="56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</row>
    <row r="623" spans="2:20" customFormat="1" x14ac:dyDescent="0.25">
      <c r="B623" s="58"/>
      <c r="C623" s="58"/>
      <c r="E623" s="57"/>
      <c r="F623" s="21"/>
      <c r="G623" s="59"/>
      <c r="H623" s="56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</row>
    <row r="624" spans="2:20" customFormat="1" x14ac:dyDescent="0.25">
      <c r="B624" s="58"/>
      <c r="C624" s="58"/>
      <c r="E624" s="57"/>
      <c r="F624" s="21"/>
      <c r="G624" s="59"/>
      <c r="H624" s="56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</row>
    <row r="625" spans="2:20" customFormat="1" x14ac:dyDescent="0.25">
      <c r="B625" s="58"/>
      <c r="C625" s="58"/>
      <c r="E625" s="57"/>
      <c r="F625" s="21"/>
      <c r="G625" s="59"/>
      <c r="H625" s="56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</row>
    <row r="626" spans="2:20" customFormat="1" x14ac:dyDescent="0.25">
      <c r="B626" s="58"/>
      <c r="C626" s="58"/>
      <c r="E626" s="57"/>
      <c r="F626" s="21"/>
      <c r="G626" s="59"/>
      <c r="H626" s="56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</row>
    <row r="627" spans="2:20" customFormat="1" x14ac:dyDescent="0.25">
      <c r="B627" s="58"/>
      <c r="C627" s="58"/>
      <c r="E627" s="57"/>
      <c r="F627" s="21"/>
      <c r="G627" s="59"/>
      <c r="H627" s="56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</row>
    <row r="628" spans="2:20" customFormat="1" x14ac:dyDescent="0.25">
      <c r="B628" s="58"/>
      <c r="C628" s="58"/>
      <c r="E628" s="57"/>
      <c r="F628" s="21"/>
      <c r="G628" s="59"/>
      <c r="H628" s="56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</row>
    <row r="629" spans="2:20" customFormat="1" x14ac:dyDescent="0.25">
      <c r="B629" s="58"/>
      <c r="C629" s="58"/>
      <c r="E629" s="57"/>
      <c r="F629" s="21"/>
      <c r="G629" s="59"/>
      <c r="H629" s="56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</row>
    <row r="630" spans="2:20" customFormat="1" x14ac:dyDescent="0.25">
      <c r="B630" s="58"/>
      <c r="C630" s="58"/>
      <c r="E630" s="57"/>
      <c r="F630" s="21"/>
      <c r="G630" s="59"/>
      <c r="H630" s="56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</row>
    <row r="631" spans="2:20" customFormat="1" x14ac:dyDescent="0.25">
      <c r="B631" s="58"/>
      <c r="C631" s="58"/>
      <c r="E631" s="57"/>
      <c r="F631" s="21"/>
      <c r="G631" s="59"/>
      <c r="H631" s="56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</row>
    <row r="632" spans="2:20" customFormat="1" x14ac:dyDescent="0.25">
      <c r="B632" s="58"/>
      <c r="C632" s="58"/>
      <c r="E632" s="57"/>
      <c r="F632" s="21"/>
      <c r="G632" s="59"/>
      <c r="H632" s="56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</row>
    <row r="633" spans="2:20" customFormat="1" x14ac:dyDescent="0.25">
      <c r="B633" s="58"/>
      <c r="C633" s="58"/>
      <c r="E633" s="57"/>
      <c r="F633" s="21"/>
      <c r="G633" s="59"/>
      <c r="H633" s="56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</row>
    <row r="634" spans="2:20" customFormat="1" x14ac:dyDescent="0.25">
      <c r="B634" s="58"/>
      <c r="C634" s="58"/>
      <c r="E634" s="57"/>
      <c r="F634" s="21"/>
      <c r="G634" s="59"/>
      <c r="H634" s="56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</row>
    <row r="635" spans="2:20" customFormat="1" x14ac:dyDescent="0.25">
      <c r="B635" s="58"/>
      <c r="C635" s="58"/>
      <c r="E635" s="57"/>
      <c r="F635" s="21"/>
      <c r="G635" s="59"/>
      <c r="H635" s="56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</row>
    <row r="636" spans="2:20" customFormat="1" x14ac:dyDescent="0.25">
      <c r="B636" s="58"/>
      <c r="C636" s="58"/>
      <c r="E636" s="57"/>
      <c r="F636" s="21"/>
      <c r="G636" s="59"/>
      <c r="H636" s="56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</row>
    <row r="637" spans="2:20" customFormat="1" x14ac:dyDescent="0.25">
      <c r="B637" s="58"/>
      <c r="C637" s="58"/>
      <c r="E637" s="57"/>
      <c r="F637" s="21"/>
      <c r="G637" s="59"/>
      <c r="H637" s="56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</row>
    <row r="638" spans="2:20" customFormat="1" x14ac:dyDescent="0.25">
      <c r="B638" s="58"/>
      <c r="C638" s="58"/>
      <c r="E638" s="57"/>
      <c r="F638" s="21"/>
      <c r="G638" s="59"/>
      <c r="H638" s="56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</row>
    <row r="639" spans="2:20" customFormat="1" x14ac:dyDescent="0.25">
      <c r="B639" s="58"/>
      <c r="C639" s="58"/>
      <c r="E639" s="57"/>
      <c r="F639" s="21"/>
      <c r="G639" s="59"/>
      <c r="H639" s="56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</row>
    <row r="640" spans="2:20" customFormat="1" x14ac:dyDescent="0.25">
      <c r="B640" s="58"/>
      <c r="C640" s="58"/>
      <c r="E640" s="57"/>
      <c r="F640" s="21"/>
      <c r="G640" s="59"/>
      <c r="H640" s="56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</row>
    <row r="641" spans="2:20" customFormat="1" x14ac:dyDescent="0.25">
      <c r="B641" s="58"/>
      <c r="C641" s="58"/>
      <c r="E641" s="57"/>
      <c r="F641" s="21"/>
      <c r="G641" s="59"/>
      <c r="H641" s="56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</row>
    <row r="642" spans="2:20" customFormat="1" x14ac:dyDescent="0.25">
      <c r="B642" s="58"/>
      <c r="C642" s="58"/>
      <c r="E642" s="57"/>
      <c r="F642" s="21"/>
      <c r="G642" s="59"/>
      <c r="H642" s="56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</row>
    <row r="643" spans="2:20" customFormat="1" x14ac:dyDescent="0.25">
      <c r="B643" s="58"/>
      <c r="C643" s="58"/>
      <c r="E643" s="57"/>
      <c r="F643" s="21"/>
      <c r="G643" s="59"/>
      <c r="H643" s="56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</row>
    <row r="644" spans="2:20" customFormat="1" x14ac:dyDescent="0.25">
      <c r="B644" s="58"/>
      <c r="C644" s="58"/>
      <c r="E644" s="57"/>
      <c r="F644" s="21"/>
      <c r="G644" s="59"/>
      <c r="H644" s="56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</row>
    <row r="645" spans="2:20" customFormat="1" x14ac:dyDescent="0.25">
      <c r="B645" s="58"/>
      <c r="C645" s="58"/>
      <c r="E645" s="57"/>
      <c r="F645" s="21"/>
      <c r="G645" s="59"/>
      <c r="H645" s="56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</row>
    <row r="646" spans="2:20" customFormat="1" x14ac:dyDescent="0.25">
      <c r="B646" s="58"/>
      <c r="C646" s="58"/>
      <c r="E646" s="57"/>
      <c r="F646" s="21"/>
      <c r="G646" s="59"/>
      <c r="H646" s="56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</row>
    <row r="647" spans="2:20" customFormat="1" x14ac:dyDescent="0.25">
      <c r="B647" s="58"/>
      <c r="C647" s="58"/>
      <c r="E647" s="57"/>
      <c r="F647" s="21"/>
      <c r="G647" s="59"/>
      <c r="H647" s="56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</row>
    <row r="648" spans="2:20" customFormat="1" x14ac:dyDescent="0.25">
      <c r="B648" s="58"/>
      <c r="C648" s="58"/>
      <c r="E648" s="57"/>
      <c r="F648" s="21"/>
      <c r="G648" s="59"/>
      <c r="H648" s="56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</row>
    <row r="649" spans="2:20" customFormat="1" x14ac:dyDescent="0.25">
      <c r="B649" s="58"/>
      <c r="C649" s="58"/>
      <c r="E649" s="57"/>
      <c r="F649" s="21"/>
      <c r="G649" s="59"/>
      <c r="H649" s="56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</row>
    <row r="650" spans="2:20" customFormat="1" x14ac:dyDescent="0.25">
      <c r="B650" s="58"/>
      <c r="C650" s="58"/>
      <c r="E650" s="57"/>
      <c r="F650" s="21"/>
      <c r="G650" s="59"/>
      <c r="H650" s="56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</row>
    <row r="651" spans="2:20" customFormat="1" x14ac:dyDescent="0.25">
      <c r="B651" s="58"/>
      <c r="C651" s="58"/>
      <c r="E651" s="57"/>
      <c r="F651" s="21"/>
      <c r="G651" s="59"/>
      <c r="H651" s="56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</row>
    <row r="652" spans="2:20" customFormat="1" x14ac:dyDescent="0.25">
      <c r="B652" s="58"/>
      <c r="C652" s="58"/>
      <c r="E652" s="57"/>
      <c r="F652" s="21"/>
      <c r="G652" s="59"/>
      <c r="H652" s="56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</row>
    <row r="653" spans="2:20" customFormat="1" x14ac:dyDescent="0.25">
      <c r="B653" s="58"/>
      <c r="C653" s="58"/>
      <c r="E653" s="57"/>
      <c r="F653" s="21"/>
      <c r="G653" s="59"/>
      <c r="H653" s="56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</row>
    <row r="654" spans="2:20" customFormat="1" x14ac:dyDescent="0.25">
      <c r="B654" s="58"/>
      <c r="C654" s="58"/>
      <c r="E654" s="57"/>
      <c r="F654" s="21"/>
      <c r="G654" s="59"/>
      <c r="H654" s="56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</row>
    <row r="655" spans="2:20" customFormat="1" x14ac:dyDescent="0.25">
      <c r="B655" s="58"/>
      <c r="C655" s="58"/>
      <c r="E655" s="57"/>
      <c r="F655" s="21"/>
      <c r="G655" s="59"/>
      <c r="H655" s="56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</row>
    <row r="656" spans="2:20" customFormat="1" x14ac:dyDescent="0.25">
      <c r="B656" s="58"/>
      <c r="C656" s="58"/>
      <c r="E656" s="57"/>
      <c r="F656" s="21"/>
      <c r="G656" s="59"/>
      <c r="H656" s="56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</row>
    <row r="657" spans="2:20" customFormat="1" x14ac:dyDescent="0.25">
      <c r="B657" s="58"/>
      <c r="C657" s="58"/>
      <c r="E657" s="57"/>
      <c r="F657" s="21"/>
      <c r="G657" s="59"/>
      <c r="H657" s="56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</row>
    <row r="658" spans="2:20" customFormat="1" x14ac:dyDescent="0.25">
      <c r="B658" s="58"/>
      <c r="C658" s="58"/>
      <c r="E658" s="57"/>
      <c r="F658" s="21"/>
      <c r="G658" s="59"/>
      <c r="H658" s="56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</row>
    <row r="659" spans="2:20" customFormat="1" x14ac:dyDescent="0.25">
      <c r="B659" s="58"/>
      <c r="C659" s="58"/>
      <c r="E659" s="57"/>
      <c r="F659" s="21"/>
      <c r="G659" s="59"/>
      <c r="H659" s="56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</row>
    <row r="660" spans="2:20" customFormat="1" x14ac:dyDescent="0.25">
      <c r="B660" s="58"/>
      <c r="C660" s="58"/>
      <c r="E660" s="57"/>
      <c r="F660" s="21"/>
      <c r="G660" s="59"/>
      <c r="H660" s="56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</row>
    <row r="661" spans="2:20" customFormat="1" x14ac:dyDescent="0.25">
      <c r="B661" s="58"/>
      <c r="C661" s="58"/>
      <c r="E661" s="57"/>
      <c r="F661" s="21"/>
      <c r="G661" s="59"/>
      <c r="H661" s="56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</row>
    <row r="662" spans="2:20" customFormat="1" x14ac:dyDescent="0.25">
      <c r="B662" s="58"/>
      <c r="C662" s="58"/>
      <c r="E662" s="57"/>
      <c r="F662" s="21"/>
      <c r="G662" s="59"/>
      <c r="H662" s="56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</row>
    <row r="663" spans="2:20" customFormat="1" x14ac:dyDescent="0.25">
      <c r="B663" s="58"/>
      <c r="C663" s="58"/>
      <c r="E663" s="57"/>
      <c r="F663" s="21"/>
      <c r="G663" s="59"/>
      <c r="H663" s="56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</row>
    <row r="664" spans="2:20" customFormat="1" x14ac:dyDescent="0.25">
      <c r="B664" s="58"/>
      <c r="C664" s="58"/>
      <c r="E664" s="57"/>
      <c r="F664" s="21"/>
      <c r="G664" s="59"/>
      <c r="H664" s="56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</row>
    <row r="665" spans="2:20" customFormat="1" x14ac:dyDescent="0.25">
      <c r="B665" s="58"/>
      <c r="C665" s="58"/>
      <c r="E665" s="57"/>
      <c r="F665" s="21"/>
      <c r="G665" s="59"/>
      <c r="H665" s="56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</row>
    <row r="666" spans="2:20" customFormat="1" x14ac:dyDescent="0.25">
      <c r="B666" s="58"/>
      <c r="C666" s="58"/>
      <c r="E666" s="57"/>
      <c r="F666" s="21"/>
      <c r="G666" s="59"/>
      <c r="H666" s="56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</row>
    <row r="667" spans="2:20" customFormat="1" x14ac:dyDescent="0.25">
      <c r="B667" s="58"/>
      <c r="C667" s="58"/>
      <c r="E667" s="57"/>
      <c r="F667" s="21"/>
      <c r="G667" s="59"/>
      <c r="H667" s="56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</row>
    <row r="668" spans="2:20" customFormat="1" x14ac:dyDescent="0.25">
      <c r="B668" s="58"/>
      <c r="C668" s="58"/>
      <c r="E668" s="57"/>
      <c r="F668" s="21"/>
      <c r="G668" s="59"/>
      <c r="H668" s="56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</row>
    <row r="669" spans="2:20" customFormat="1" x14ac:dyDescent="0.25">
      <c r="B669" s="58"/>
      <c r="C669" s="58"/>
      <c r="E669" s="57"/>
      <c r="F669" s="21"/>
      <c r="G669" s="59"/>
      <c r="H669" s="56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</row>
    <row r="670" spans="2:20" customFormat="1" x14ac:dyDescent="0.25">
      <c r="B670" s="58"/>
      <c r="C670" s="58"/>
      <c r="E670" s="57"/>
      <c r="F670" s="21"/>
      <c r="G670" s="59"/>
      <c r="H670" s="56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</row>
    <row r="671" spans="2:20" customFormat="1" x14ac:dyDescent="0.25">
      <c r="B671" s="58"/>
      <c r="C671" s="58"/>
      <c r="E671" s="57"/>
      <c r="F671" s="21"/>
      <c r="G671" s="59"/>
      <c r="H671" s="56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</row>
    <row r="672" spans="2:20" customFormat="1" x14ac:dyDescent="0.25">
      <c r="B672" s="58"/>
      <c r="C672" s="58"/>
      <c r="E672" s="57"/>
      <c r="F672" s="21"/>
      <c r="G672" s="59"/>
      <c r="H672" s="56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</row>
    <row r="673" spans="2:20" customFormat="1" x14ac:dyDescent="0.25">
      <c r="B673" s="58"/>
      <c r="C673" s="58"/>
      <c r="E673" s="57"/>
      <c r="F673" s="21"/>
      <c r="G673" s="59"/>
      <c r="H673" s="56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</row>
    <row r="674" spans="2:20" customFormat="1" x14ac:dyDescent="0.25">
      <c r="B674" s="58"/>
      <c r="C674" s="58"/>
      <c r="E674" s="57"/>
      <c r="F674" s="21"/>
      <c r="G674" s="59"/>
      <c r="H674" s="56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</row>
    <row r="675" spans="2:20" customFormat="1" x14ac:dyDescent="0.25">
      <c r="B675" s="58"/>
      <c r="C675" s="58"/>
      <c r="E675" s="57"/>
      <c r="F675" s="21"/>
      <c r="G675" s="59"/>
      <c r="H675" s="56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</row>
    <row r="676" spans="2:20" customFormat="1" x14ac:dyDescent="0.25">
      <c r="B676" s="58"/>
      <c r="C676" s="58"/>
      <c r="E676" s="57"/>
      <c r="F676" s="21"/>
      <c r="G676" s="59"/>
      <c r="H676" s="56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</row>
    <row r="677" spans="2:20" customFormat="1" x14ac:dyDescent="0.25">
      <c r="B677" s="58"/>
      <c r="C677" s="58"/>
      <c r="E677" s="57"/>
      <c r="F677" s="21"/>
      <c r="G677" s="59"/>
      <c r="H677" s="56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</row>
    <row r="678" spans="2:20" customFormat="1" x14ac:dyDescent="0.25">
      <c r="B678" s="58"/>
      <c r="C678" s="58"/>
      <c r="E678" s="57"/>
      <c r="F678" s="21"/>
      <c r="G678" s="59"/>
      <c r="H678" s="56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</row>
    <row r="679" spans="2:20" customFormat="1" x14ac:dyDescent="0.25">
      <c r="B679" s="58"/>
      <c r="C679" s="58"/>
      <c r="E679" s="57"/>
      <c r="F679" s="21"/>
      <c r="G679" s="59"/>
      <c r="H679" s="56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</row>
    <row r="680" spans="2:20" customFormat="1" x14ac:dyDescent="0.25">
      <c r="B680" s="58"/>
      <c r="C680" s="58"/>
      <c r="E680" s="57"/>
      <c r="F680" s="21"/>
      <c r="G680" s="59"/>
      <c r="H680" s="56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</row>
    <row r="681" spans="2:20" customFormat="1" x14ac:dyDescent="0.25">
      <c r="B681" s="58"/>
      <c r="C681" s="58"/>
      <c r="E681" s="57"/>
      <c r="F681" s="21"/>
      <c r="G681" s="59"/>
      <c r="H681" s="56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</row>
    <row r="682" spans="2:20" customFormat="1" x14ac:dyDescent="0.25">
      <c r="B682" s="58"/>
      <c r="C682" s="58"/>
      <c r="E682" s="57"/>
      <c r="F682" s="21"/>
      <c r="G682" s="59"/>
      <c r="H682" s="56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</row>
    <row r="683" spans="2:20" customFormat="1" x14ac:dyDescent="0.25">
      <c r="B683" s="58"/>
      <c r="C683" s="58"/>
      <c r="E683" s="57"/>
      <c r="F683" s="21"/>
      <c r="G683" s="59"/>
      <c r="H683" s="56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</row>
    <row r="684" spans="2:20" customFormat="1" x14ac:dyDescent="0.25">
      <c r="B684" s="58"/>
      <c r="C684" s="58"/>
      <c r="E684" s="57"/>
      <c r="F684" s="21"/>
      <c r="G684" s="59"/>
      <c r="H684" s="56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</row>
    <row r="685" spans="2:20" customFormat="1" x14ac:dyDescent="0.25">
      <c r="B685" s="58"/>
      <c r="C685" s="58"/>
      <c r="E685" s="57"/>
      <c r="F685" s="21"/>
      <c r="G685" s="59"/>
      <c r="H685" s="56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</row>
    <row r="686" spans="2:20" customFormat="1" x14ac:dyDescent="0.25">
      <c r="B686" s="58"/>
      <c r="C686" s="58"/>
      <c r="E686" s="57"/>
      <c r="F686" s="21"/>
      <c r="G686" s="59"/>
      <c r="H686" s="56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</row>
    <row r="687" spans="2:20" customFormat="1" x14ac:dyDescent="0.25">
      <c r="B687" s="58"/>
      <c r="C687" s="58"/>
      <c r="E687" s="57"/>
      <c r="F687" s="21"/>
      <c r="G687" s="59"/>
      <c r="H687" s="56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</row>
    <row r="688" spans="2:20" customFormat="1" x14ac:dyDescent="0.25">
      <c r="B688" s="58"/>
      <c r="C688" s="58"/>
      <c r="E688" s="57"/>
      <c r="F688" s="21"/>
      <c r="G688" s="59"/>
      <c r="H688" s="56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</row>
    <row r="689" spans="2:20" customFormat="1" x14ac:dyDescent="0.25">
      <c r="B689" s="58"/>
      <c r="C689" s="58"/>
      <c r="E689" s="57"/>
      <c r="F689" s="21"/>
      <c r="G689" s="59"/>
      <c r="H689" s="56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</row>
    <row r="690" spans="2:20" customFormat="1" x14ac:dyDescent="0.25">
      <c r="B690" s="58"/>
      <c r="C690" s="58"/>
      <c r="E690" s="57"/>
      <c r="F690" s="21"/>
      <c r="G690" s="59"/>
      <c r="H690" s="56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</row>
    <row r="691" spans="2:20" customFormat="1" x14ac:dyDescent="0.25">
      <c r="B691" s="58"/>
      <c r="C691" s="58"/>
      <c r="E691" s="57"/>
      <c r="F691" s="21"/>
      <c r="G691" s="59"/>
      <c r="H691" s="56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</row>
    <row r="692" spans="2:20" customFormat="1" x14ac:dyDescent="0.25">
      <c r="B692" s="58"/>
      <c r="C692" s="58"/>
      <c r="E692" s="57"/>
      <c r="F692" s="21"/>
      <c r="G692" s="59"/>
      <c r="H692" s="56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</row>
    <row r="693" spans="2:20" customFormat="1" x14ac:dyDescent="0.25">
      <c r="B693" s="58"/>
      <c r="C693" s="58"/>
      <c r="E693" s="57"/>
      <c r="F693" s="21"/>
      <c r="G693" s="59"/>
      <c r="H693" s="56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</row>
    <row r="694" spans="2:20" customFormat="1" x14ac:dyDescent="0.25">
      <c r="B694" s="58"/>
      <c r="C694" s="58"/>
      <c r="E694" s="57"/>
      <c r="F694" s="21"/>
      <c r="G694" s="59"/>
      <c r="H694" s="56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</row>
    <row r="695" spans="2:20" customFormat="1" x14ac:dyDescent="0.25">
      <c r="B695" s="58"/>
      <c r="C695" s="58"/>
      <c r="E695" s="57"/>
      <c r="F695" s="21"/>
      <c r="G695" s="59"/>
      <c r="H695" s="56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</row>
    <row r="696" spans="2:20" customFormat="1" x14ac:dyDescent="0.25">
      <c r="B696" s="58"/>
      <c r="C696" s="58"/>
      <c r="E696" s="57"/>
      <c r="F696" s="21"/>
      <c r="G696" s="59"/>
      <c r="H696" s="56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</row>
    <row r="697" spans="2:20" customFormat="1" x14ac:dyDescent="0.25">
      <c r="B697" s="58"/>
      <c r="C697" s="58"/>
      <c r="E697" s="57"/>
      <c r="F697" s="21"/>
      <c r="G697" s="59"/>
      <c r="H697" s="56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</row>
    <row r="698" spans="2:20" customFormat="1" x14ac:dyDescent="0.25">
      <c r="B698" s="58"/>
      <c r="C698" s="58"/>
      <c r="E698" s="57"/>
      <c r="F698" s="21"/>
      <c r="G698" s="59"/>
      <c r="H698" s="56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</row>
    <row r="699" spans="2:20" customFormat="1" x14ac:dyDescent="0.25">
      <c r="B699" s="58"/>
      <c r="C699" s="58"/>
      <c r="E699" s="57"/>
      <c r="F699" s="21"/>
      <c r="G699" s="59"/>
      <c r="H699" s="56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</row>
    <row r="700" spans="2:20" customFormat="1" x14ac:dyDescent="0.25">
      <c r="B700" s="58"/>
      <c r="C700" s="58"/>
      <c r="E700" s="57"/>
      <c r="F700" s="21"/>
      <c r="G700" s="59"/>
      <c r="H700" s="56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</row>
    <row r="701" spans="2:20" customFormat="1" x14ac:dyDescent="0.25">
      <c r="B701" s="58"/>
      <c r="C701" s="58"/>
      <c r="E701" s="57"/>
      <c r="F701" s="21"/>
      <c r="G701" s="59"/>
      <c r="H701" s="56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</row>
    <row r="702" spans="2:20" customFormat="1" x14ac:dyDescent="0.25">
      <c r="B702" s="58"/>
      <c r="C702" s="58"/>
      <c r="E702" s="57"/>
      <c r="F702" s="21"/>
      <c r="G702" s="59"/>
      <c r="H702" s="56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</row>
    <row r="703" spans="2:20" customFormat="1" x14ac:dyDescent="0.25">
      <c r="B703" s="58"/>
      <c r="C703" s="58"/>
      <c r="E703" s="57"/>
      <c r="F703" s="21"/>
      <c r="G703" s="59"/>
      <c r="H703" s="56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</row>
    <row r="704" spans="2:20" customFormat="1" x14ac:dyDescent="0.25">
      <c r="B704" s="58"/>
      <c r="C704" s="58"/>
      <c r="E704" s="57"/>
      <c r="F704" s="21"/>
      <c r="G704" s="59"/>
      <c r="H704" s="56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</row>
    <row r="705" spans="2:20" customFormat="1" x14ac:dyDescent="0.25">
      <c r="B705" s="58"/>
      <c r="C705" s="58"/>
      <c r="E705" s="57"/>
      <c r="F705" s="21"/>
      <c r="G705" s="59"/>
      <c r="H705" s="56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</row>
    <row r="706" spans="2:20" customFormat="1" x14ac:dyDescent="0.25">
      <c r="B706" s="58"/>
      <c r="C706" s="58"/>
      <c r="E706" s="57"/>
      <c r="F706" s="21"/>
      <c r="G706" s="59"/>
      <c r="H706" s="56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</row>
    <row r="707" spans="2:20" customFormat="1" x14ac:dyDescent="0.25">
      <c r="B707" s="58"/>
      <c r="C707" s="58"/>
      <c r="E707" s="57"/>
      <c r="F707" s="21"/>
      <c r="G707" s="59"/>
      <c r="H707" s="56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</row>
    <row r="708" spans="2:20" customFormat="1" x14ac:dyDescent="0.25">
      <c r="B708" s="58"/>
      <c r="C708" s="58"/>
      <c r="E708" s="57"/>
      <c r="F708" s="21"/>
      <c r="G708" s="59"/>
      <c r="H708" s="56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</row>
    <row r="709" spans="2:20" customFormat="1" x14ac:dyDescent="0.25">
      <c r="B709" s="58"/>
      <c r="C709" s="58"/>
      <c r="E709" s="57"/>
      <c r="F709" s="21"/>
      <c r="G709" s="59"/>
      <c r="H709" s="56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</row>
    <row r="710" spans="2:20" customFormat="1" x14ac:dyDescent="0.25">
      <c r="B710" s="58"/>
      <c r="C710" s="58"/>
      <c r="E710" s="57"/>
      <c r="F710" s="21"/>
      <c r="G710" s="59"/>
      <c r="H710" s="56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</row>
    <row r="711" spans="2:20" customFormat="1" x14ac:dyDescent="0.25">
      <c r="B711" s="58"/>
      <c r="C711" s="58"/>
      <c r="E711" s="57"/>
      <c r="F711" s="21"/>
      <c r="G711" s="59"/>
      <c r="H711" s="56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</row>
    <row r="712" spans="2:20" customFormat="1" x14ac:dyDescent="0.25">
      <c r="B712" s="58"/>
      <c r="C712" s="58"/>
      <c r="E712" s="57"/>
      <c r="F712" s="21"/>
      <c r="G712" s="59"/>
      <c r="H712" s="56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</row>
    <row r="713" spans="2:20" customFormat="1" x14ac:dyDescent="0.25">
      <c r="B713" s="58"/>
      <c r="C713" s="58"/>
      <c r="E713" s="57"/>
      <c r="F713" s="21"/>
      <c r="G713" s="59"/>
      <c r="H713" s="56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</row>
    <row r="714" spans="2:20" customFormat="1" x14ac:dyDescent="0.25">
      <c r="B714" s="58"/>
      <c r="C714" s="58"/>
      <c r="E714" s="57"/>
      <c r="F714" s="21"/>
      <c r="G714" s="59"/>
      <c r="H714" s="56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</row>
    <row r="715" spans="2:20" customFormat="1" x14ac:dyDescent="0.25">
      <c r="B715" s="58"/>
      <c r="C715" s="58"/>
      <c r="E715" s="57"/>
      <c r="F715" s="21"/>
      <c r="G715" s="59"/>
      <c r="H715" s="56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</row>
    <row r="716" spans="2:20" customFormat="1" x14ac:dyDescent="0.25">
      <c r="B716" s="58"/>
      <c r="C716" s="58"/>
      <c r="E716" s="57"/>
      <c r="F716" s="21"/>
      <c r="G716" s="59"/>
      <c r="H716" s="56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</row>
    <row r="717" spans="2:20" customFormat="1" x14ac:dyDescent="0.25">
      <c r="B717" s="58"/>
      <c r="C717" s="58"/>
      <c r="E717" s="57"/>
      <c r="F717" s="21"/>
      <c r="G717" s="59"/>
      <c r="H717" s="56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</row>
    <row r="718" spans="2:20" customFormat="1" x14ac:dyDescent="0.25">
      <c r="B718" s="58"/>
      <c r="C718" s="58"/>
      <c r="E718" s="57"/>
      <c r="F718" s="21"/>
      <c r="G718" s="59"/>
      <c r="H718" s="56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</row>
    <row r="719" spans="2:20" customFormat="1" x14ac:dyDescent="0.25">
      <c r="B719" s="58"/>
      <c r="C719" s="58"/>
      <c r="E719" s="57"/>
      <c r="F719" s="21"/>
      <c r="G719" s="59"/>
      <c r="H719" s="56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</row>
    <row r="720" spans="2:20" customFormat="1" x14ac:dyDescent="0.25">
      <c r="B720" s="58"/>
      <c r="C720" s="58"/>
      <c r="E720" s="57"/>
      <c r="F720" s="21"/>
      <c r="G720" s="59"/>
      <c r="H720" s="56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</row>
    <row r="721" spans="2:20" customFormat="1" x14ac:dyDescent="0.25">
      <c r="B721" s="58"/>
      <c r="C721" s="58"/>
      <c r="E721" s="57"/>
      <c r="F721" s="21"/>
      <c r="G721" s="59"/>
      <c r="H721" s="56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</row>
    <row r="722" spans="2:20" customFormat="1" x14ac:dyDescent="0.25">
      <c r="B722" s="58"/>
      <c r="C722" s="58"/>
      <c r="E722" s="57"/>
      <c r="F722" s="21"/>
      <c r="G722" s="59"/>
      <c r="H722" s="56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</row>
    <row r="723" spans="2:20" customFormat="1" x14ac:dyDescent="0.25">
      <c r="B723" s="58"/>
      <c r="C723" s="58"/>
      <c r="E723" s="57"/>
      <c r="F723" s="21"/>
      <c r="G723" s="59"/>
      <c r="H723" s="56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</row>
    <row r="724" spans="2:20" customFormat="1" x14ac:dyDescent="0.25">
      <c r="B724" s="58"/>
      <c r="C724" s="58"/>
      <c r="E724" s="57"/>
      <c r="F724" s="21"/>
      <c r="G724" s="59"/>
      <c r="H724" s="56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</row>
    <row r="725" spans="2:20" customFormat="1" x14ac:dyDescent="0.25">
      <c r="B725" s="58"/>
      <c r="C725" s="58"/>
      <c r="E725" s="57"/>
      <c r="F725" s="21"/>
      <c r="G725" s="59"/>
      <c r="H725" s="56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</row>
    <row r="726" spans="2:20" customFormat="1" x14ac:dyDescent="0.25">
      <c r="B726" s="58"/>
      <c r="C726" s="58"/>
      <c r="E726" s="57"/>
      <c r="F726" s="21"/>
      <c r="G726" s="59"/>
      <c r="H726" s="56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</row>
    <row r="727" spans="2:20" customFormat="1" x14ac:dyDescent="0.25">
      <c r="B727" s="58"/>
      <c r="C727" s="58"/>
      <c r="E727" s="57"/>
      <c r="F727" s="21"/>
      <c r="G727" s="59"/>
      <c r="H727" s="56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</row>
    <row r="728" spans="2:20" customFormat="1" x14ac:dyDescent="0.25">
      <c r="B728" s="58"/>
      <c r="C728" s="58"/>
      <c r="E728" s="57"/>
      <c r="F728" s="21"/>
      <c r="G728" s="59"/>
      <c r="H728" s="56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</row>
    <row r="729" spans="2:20" customFormat="1" x14ac:dyDescent="0.25">
      <c r="B729" s="58"/>
      <c r="C729" s="58"/>
      <c r="E729" s="57"/>
      <c r="F729" s="21"/>
      <c r="G729" s="59"/>
      <c r="H729" s="56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</row>
    <row r="730" spans="2:20" customFormat="1" x14ac:dyDescent="0.25">
      <c r="B730" s="58"/>
      <c r="C730" s="58"/>
      <c r="E730" s="57"/>
      <c r="F730" s="21"/>
      <c r="G730" s="59"/>
      <c r="H730" s="56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</row>
    <row r="731" spans="2:20" customFormat="1" x14ac:dyDescent="0.25">
      <c r="B731" s="58"/>
      <c r="C731" s="58"/>
      <c r="E731" s="57"/>
      <c r="F731" s="21"/>
      <c r="G731" s="59"/>
      <c r="H731" s="56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</row>
    <row r="732" spans="2:20" customFormat="1" x14ac:dyDescent="0.25">
      <c r="B732" s="58"/>
      <c r="C732" s="58"/>
      <c r="E732" s="57"/>
      <c r="F732" s="21"/>
      <c r="G732" s="59"/>
      <c r="H732" s="56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</row>
    <row r="733" spans="2:20" customFormat="1" x14ac:dyDescent="0.25">
      <c r="B733" s="58"/>
      <c r="C733" s="58"/>
      <c r="E733" s="57"/>
      <c r="F733" s="21"/>
      <c r="G733" s="59"/>
      <c r="H733" s="56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</row>
    <row r="734" spans="2:20" customFormat="1" x14ac:dyDescent="0.25">
      <c r="B734" s="58"/>
      <c r="C734" s="58"/>
      <c r="E734" s="57"/>
      <c r="F734" s="21"/>
      <c r="G734" s="59"/>
      <c r="H734" s="56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</row>
    <row r="735" spans="2:20" customFormat="1" x14ac:dyDescent="0.25">
      <c r="B735" s="58"/>
      <c r="C735" s="58"/>
      <c r="E735" s="57"/>
      <c r="F735" s="21"/>
      <c r="G735" s="59"/>
      <c r="H735" s="56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</row>
    <row r="736" spans="2:20" customFormat="1" x14ac:dyDescent="0.25">
      <c r="B736" s="58"/>
      <c r="C736" s="58"/>
      <c r="E736" s="57"/>
      <c r="F736" s="21"/>
      <c r="G736" s="59"/>
      <c r="H736" s="56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</row>
    <row r="737" spans="2:20" customFormat="1" x14ac:dyDescent="0.25">
      <c r="B737" s="58"/>
      <c r="C737" s="58"/>
      <c r="E737" s="57"/>
      <c r="F737" s="21"/>
      <c r="G737" s="59"/>
      <c r="H737" s="56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</row>
    <row r="738" spans="2:20" customFormat="1" x14ac:dyDescent="0.25">
      <c r="B738" s="58"/>
      <c r="C738" s="58"/>
      <c r="E738" s="57"/>
      <c r="F738" s="21"/>
      <c r="G738" s="59"/>
      <c r="H738" s="56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</row>
    <row r="739" spans="2:20" customFormat="1" x14ac:dyDescent="0.25">
      <c r="B739" s="58"/>
      <c r="C739" s="58"/>
      <c r="E739" s="57"/>
      <c r="F739" s="21"/>
      <c r="G739" s="59"/>
      <c r="H739" s="56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</row>
    <row r="740" spans="2:20" customFormat="1" x14ac:dyDescent="0.25">
      <c r="B740" s="58"/>
      <c r="C740" s="58"/>
      <c r="E740" s="57"/>
      <c r="F740" s="21"/>
      <c r="G740" s="59"/>
      <c r="H740" s="56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</row>
    <row r="741" spans="2:20" customFormat="1" x14ac:dyDescent="0.25">
      <c r="B741" s="58"/>
      <c r="C741" s="58"/>
      <c r="E741" s="57"/>
      <c r="F741" s="21"/>
      <c r="G741" s="59"/>
      <c r="H741" s="56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</row>
    <row r="742" spans="2:20" customFormat="1" x14ac:dyDescent="0.25">
      <c r="B742" s="58"/>
      <c r="C742" s="58"/>
      <c r="E742" s="57"/>
      <c r="F742" s="21"/>
      <c r="G742" s="59"/>
      <c r="H742" s="56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</row>
    <row r="743" spans="2:20" customFormat="1" x14ac:dyDescent="0.25">
      <c r="B743" s="58"/>
      <c r="C743" s="58"/>
      <c r="E743" s="57"/>
      <c r="F743" s="21"/>
      <c r="G743" s="59"/>
      <c r="H743" s="56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</row>
    <row r="744" spans="2:20" customFormat="1" x14ac:dyDescent="0.25">
      <c r="B744" s="58"/>
      <c r="C744" s="58"/>
      <c r="E744" s="57"/>
      <c r="F744" s="21"/>
      <c r="G744" s="59"/>
      <c r="H744" s="56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</row>
    <row r="745" spans="2:20" customFormat="1" x14ac:dyDescent="0.25">
      <c r="B745" s="58"/>
      <c r="C745" s="58"/>
      <c r="E745" s="57"/>
      <c r="F745" s="21"/>
      <c r="G745" s="59"/>
      <c r="H745" s="56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</row>
    <row r="746" spans="2:20" customFormat="1" x14ac:dyDescent="0.25">
      <c r="B746" s="58"/>
      <c r="C746" s="58"/>
      <c r="E746" s="57"/>
      <c r="F746" s="21"/>
      <c r="G746" s="59"/>
      <c r="H746" s="56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</row>
    <row r="747" spans="2:20" customFormat="1" x14ac:dyDescent="0.25">
      <c r="B747" s="58"/>
      <c r="C747" s="58"/>
      <c r="E747" s="57"/>
      <c r="F747" s="21"/>
      <c r="G747" s="59"/>
      <c r="H747" s="56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</row>
    <row r="748" spans="2:20" customFormat="1" x14ac:dyDescent="0.25">
      <c r="B748" s="58"/>
      <c r="C748" s="58"/>
      <c r="E748" s="57"/>
      <c r="F748" s="21"/>
      <c r="G748" s="59"/>
      <c r="H748" s="56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</row>
    <row r="749" spans="2:20" customFormat="1" x14ac:dyDescent="0.25">
      <c r="B749" s="58"/>
      <c r="C749" s="58"/>
      <c r="E749" s="57"/>
      <c r="F749" s="21"/>
      <c r="G749" s="59"/>
      <c r="H749" s="56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</row>
    <row r="750" spans="2:20" customFormat="1" x14ac:dyDescent="0.25">
      <c r="B750" s="58"/>
      <c r="C750" s="58"/>
      <c r="E750" s="57"/>
      <c r="F750" s="21"/>
      <c r="G750" s="59"/>
      <c r="H750" s="56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</row>
    <row r="751" spans="2:20" customFormat="1" x14ac:dyDescent="0.25">
      <c r="B751" s="58"/>
      <c r="C751" s="58"/>
      <c r="E751" s="57"/>
      <c r="F751" s="21"/>
      <c r="G751" s="59"/>
      <c r="H751" s="56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</row>
    <row r="752" spans="2:20" customFormat="1" x14ac:dyDescent="0.25">
      <c r="B752" s="58"/>
      <c r="C752" s="58"/>
      <c r="E752" s="57"/>
      <c r="F752" s="21"/>
      <c r="G752" s="59"/>
      <c r="H752" s="56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</row>
    <row r="753" spans="2:20" customFormat="1" x14ac:dyDescent="0.25">
      <c r="B753" s="58"/>
      <c r="C753" s="58"/>
      <c r="E753" s="57"/>
      <c r="F753" s="21"/>
      <c r="G753" s="59"/>
      <c r="H753" s="56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</row>
    <row r="754" spans="2:20" customFormat="1" x14ac:dyDescent="0.25">
      <c r="B754" s="58"/>
      <c r="C754" s="58"/>
      <c r="E754" s="57"/>
      <c r="F754" s="21"/>
      <c r="G754" s="59"/>
      <c r="H754" s="56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</row>
    <row r="755" spans="2:20" customFormat="1" x14ac:dyDescent="0.25">
      <c r="B755" s="58"/>
      <c r="C755" s="58"/>
      <c r="E755" s="57"/>
      <c r="F755" s="21"/>
      <c r="G755" s="59"/>
      <c r="H755" s="56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</row>
    <row r="756" spans="2:20" customFormat="1" x14ac:dyDescent="0.25">
      <c r="B756" s="58"/>
      <c r="C756" s="58"/>
      <c r="E756" s="57"/>
      <c r="F756" s="21"/>
      <c r="G756" s="59"/>
      <c r="H756" s="56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</row>
    <row r="757" spans="2:20" customFormat="1" x14ac:dyDescent="0.25">
      <c r="B757" s="58"/>
      <c r="C757" s="58"/>
      <c r="E757" s="57"/>
      <c r="F757" s="21"/>
      <c r="G757" s="59"/>
      <c r="H757" s="56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</row>
    <row r="758" spans="2:20" customFormat="1" x14ac:dyDescent="0.25">
      <c r="B758" s="58"/>
      <c r="C758" s="58"/>
      <c r="E758" s="57"/>
      <c r="F758" s="21"/>
      <c r="G758" s="59"/>
      <c r="H758" s="56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</row>
    <row r="759" spans="2:20" customFormat="1" x14ac:dyDescent="0.25">
      <c r="B759" s="58"/>
      <c r="C759" s="58"/>
      <c r="E759" s="57"/>
      <c r="F759" s="21"/>
      <c r="G759" s="59"/>
      <c r="H759" s="56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</row>
    <row r="760" spans="2:20" customFormat="1" x14ac:dyDescent="0.25">
      <c r="B760" s="58"/>
      <c r="C760" s="58"/>
      <c r="E760" s="57"/>
      <c r="F760" s="21"/>
      <c r="G760" s="59"/>
      <c r="H760" s="56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</row>
    <row r="761" spans="2:20" customFormat="1" x14ac:dyDescent="0.25">
      <c r="B761" s="58"/>
      <c r="C761" s="58"/>
      <c r="E761" s="57"/>
      <c r="F761" s="21"/>
      <c r="G761" s="59"/>
      <c r="H761" s="56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</row>
    <row r="762" spans="2:20" customFormat="1" x14ac:dyDescent="0.25">
      <c r="B762" s="58"/>
      <c r="C762" s="58"/>
      <c r="E762" s="57"/>
      <c r="F762" s="21"/>
      <c r="G762" s="59"/>
      <c r="H762" s="56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</row>
    <row r="763" spans="2:20" customFormat="1" x14ac:dyDescent="0.25">
      <c r="B763" s="58"/>
      <c r="C763" s="58"/>
      <c r="E763" s="57"/>
      <c r="F763" s="21"/>
      <c r="G763" s="59"/>
      <c r="H763" s="56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</row>
    <row r="764" spans="2:20" customFormat="1" x14ac:dyDescent="0.25">
      <c r="B764" s="58"/>
      <c r="C764" s="58"/>
      <c r="E764" s="57"/>
      <c r="F764" s="21"/>
      <c r="G764" s="59"/>
      <c r="H764" s="56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</row>
    <row r="765" spans="2:20" customFormat="1" x14ac:dyDescent="0.25">
      <c r="B765" s="58"/>
      <c r="C765" s="58"/>
      <c r="E765" s="57"/>
      <c r="F765" s="21"/>
      <c r="G765" s="59"/>
      <c r="H765" s="56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</row>
    <row r="766" spans="2:20" customFormat="1" x14ac:dyDescent="0.25">
      <c r="B766" s="58"/>
      <c r="C766" s="58"/>
      <c r="E766" s="57"/>
      <c r="F766" s="21"/>
      <c r="G766" s="59"/>
      <c r="H766" s="56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</row>
    <row r="767" spans="2:20" customFormat="1" x14ac:dyDescent="0.25">
      <c r="B767" s="58"/>
      <c r="C767" s="58"/>
      <c r="E767" s="57"/>
      <c r="F767" s="21"/>
      <c r="G767" s="59"/>
      <c r="H767" s="56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</row>
    <row r="768" spans="2:20" customFormat="1" x14ac:dyDescent="0.25">
      <c r="B768" s="58"/>
      <c r="C768" s="58"/>
      <c r="E768" s="57"/>
      <c r="F768" s="21"/>
      <c r="G768" s="59"/>
      <c r="H768" s="56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</row>
    <row r="769" spans="2:20" customFormat="1" x14ac:dyDescent="0.25">
      <c r="B769" s="58"/>
      <c r="C769" s="58"/>
      <c r="E769" s="57"/>
      <c r="F769" s="21"/>
      <c r="G769" s="59"/>
      <c r="H769" s="56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</row>
    <row r="770" spans="2:20" customFormat="1" x14ac:dyDescent="0.25">
      <c r="B770" s="58"/>
      <c r="C770" s="58"/>
      <c r="E770" s="57"/>
      <c r="F770" s="21"/>
      <c r="G770" s="59"/>
      <c r="H770" s="56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</row>
    <row r="771" spans="2:20" customFormat="1" x14ac:dyDescent="0.25">
      <c r="B771" s="58"/>
      <c r="C771" s="58"/>
      <c r="E771" s="57"/>
      <c r="F771" s="21"/>
      <c r="G771" s="59"/>
      <c r="H771" s="56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</row>
    <row r="772" spans="2:20" customFormat="1" x14ac:dyDescent="0.25">
      <c r="B772" s="58"/>
      <c r="C772" s="58"/>
      <c r="E772" s="57"/>
      <c r="F772" s="21"/>
      <c r="G772" s="59"/>
      <c r="H772" s="56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</row>
    <row r="773" spans="2:20" customFormat="1" x14ac:dyDescent="0.25">
      <c r="B773" s="58"/>
      <c r="C773" s="58"/>
      <c r="E773" s="57"/>
      <c r="F773" s="21"/>
      <c r="G773" s="59"/>
      <c r="H773" s="56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</row>
    <row r="774" spans="2:20" customFormat="1" x14ac:dyDescent="0.25">
      <c r="B774" s="58"/>
      <c r="C774" s="58"/>
      <c r="E774" s="57"/>
      <c r="F774" s="21"/>
      <c r="G774" s="59"/>
      <c r="H774" s="56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</row>
    <row r="775" spans="2:20" customFormat="1" x14ac:dyDescent="0.25">
      <c r="B775" s="58"/>
      <c r="C775" s="58"/>
      <c r="E775" s="57"/>
      <c r="F775" s="21"/>
      <c r="G775" s="59"/>
      <c r="H775" s="56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</row>
    <row r="776" spans="2:20" customFormat="1" x14ac:dyDescent="0.25">
      <c r="B776" s="58"/>
      <c r="C776" s="58"/>
      <c r="E776" s="57"/>
      <c r="F776" s="21"/>
      <c r="G776" s="59"/>
      <c r="H776" s="56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</row>
    <row r="777" spans="2:20" customFormat="1" x14ac:dyDescent="0.25">
      <c r="B777" s="58"/>
      <c r="C777" s="58"/>
      <c r="E777" s="57"/>
      <c r="F777" s="21"/>
      <c r="G777" s="59"/>
      <c r="H777" s="56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</row>
    <row r="778" spans="2:20" customFormat="1" x14ac:dyDescent="0.25">
      <c r="B778" s="58"/>
      <c r="C778" s="58"/>
      <c r="E778" s="57"/>
      <c r="F778" s="21"/>
      <c r="G778" s="59"/>
      <c r="H778" s="56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</row>
    <row r="779" spans="2:20" customFormat="1" x14ac:dyDescent="0.25">
      <c r="B779" s="58"/>
      <c r="C779" s="58"/>
      <c r="E779" s="57"/>
      <c r="F779" s="21"/>
      <c r="G779" s="59"/>
      <c r="H779" s="56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</row>
    <row r="780" spans="2:20" customFormat="1" x14ac:dyDescent="0.25">
      <c r="B780" s="58"/>
      <c r="C780" s="58"/>
      <c r="E780" s="57"/>
      <c r="F780" s="21"/>
      <c r="G780" s="59"/>
      <c r="H780" s="56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</row>
    <row r="781" spans="2:20" customFormat="1" x14ac:dyDescent="0.25">
      <c r="B781" s="58"/>
      <c r="C781" s="58"/>
      <c r="E781" s="57"/>
      <c r="F781" s="21"/>
      <c r="G781" s="59"/>
      <c r="H781" s="56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</row>
    <row r="782" spans="2:20" customFormat="1" x14ac:dyDescent="0.25">
      <c r="B782" s="58"/>
      <c r="C782" s="58"/>
      <c r="E782" s="57"/>
      <c r="F782" s="21"/>
      <c r="G782" s="59"/>
      <c r="H782" s="56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</row>
    <row r="783" spans="2:20" customFormat="1" x14ac:dyDescent="0.25">
      <c r="B783" s="58"/>
      <c r="C783" s="58"/>
      <c r="E783" s="57"/>
      <c r="F783" s="21"/>
      <c r="G783" s="59"/>
      <c r="H783" s="56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</row>
    <row r="784" spans="2:20" customFormat="1" x14ac:dyDescent="0.25">
      <c r="B784" s="58"/>
      <c r="C784" s="58"/>
      <c r="E784" s="57"/>
      <c r="F784" s="21"/>
      <c r="G784" s="59"/>
      <c r="H784" s="56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</row>
    <row r="785" spans="2:20" customFormat="1" x14ac:dyDescent="0.25">
      <c r="B785" s="58"/>
      <c r="C785" s="58"/>
      <c r="E785" s="57"/>
      <c r="F785" s="21"/>
      <c r="G785" s="59"/>
      <c r="H785" s="56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</row>
    <row r="786" spans="2:20" customFormat="1" x14ac:dyDescent="0.25">
      <c r="B786" s="58"/>
      <c r="C786" s="58"/>
      <c r="E786" s="57"/>
      <c r="F786" s="21"/>
      <c r="G786" s="59"/>
      <c r="H786" s="56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</row>
    <row r="787" spans="2:20" customFormat="1" x14ac:dyDescent="0.25">
      <c r="B787" s="58"/>
      <c r="C787" s="58"/>
      <c r="E787" s="57"/>
      <c r="F787" s="21"/>
      <c r="G787" s="59"/>
      <c r="H787" s="56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</row>
    <row r="788" spans="2:20" customFormat="1" x14ac:dyDescent="0.25">
      <c r="B788" s="58"/>
      <c r="C788" s="58"/>
      <c r="E788" s="57"/>
      <c r="F788" s="21"/>
      <c r="G788" s="59"/>
      <c r="H788" s="56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</row>
    <row r="789" spans="2:20" customFormat="1" x14ac:dyDescent="0.25">
      <c r="B789" s="58"/>
      <c r="C789" s="58"/>
      <c r="E789" s="57"/>
      <c r="F789" s="21"/>
      <c r="G789" s="59"/>
      <c r="H789" s="56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</row>
    <row r="790" spans="2:20" customFormat="1" x14ac:dyDescent="0.25">
      <c r="B790" s="58"/>
      <c r="C790" s="58"/>
      <c r="E790" s="57"/>
      <c r="F790" s="21"/>
      <c r="G790" s="59"/>
      <c r="H790" s="56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</row>
    <row r="791" spans="2:20" customFormat="1" x14ac:dyDescent="0.25">
      <c r="B791" s="58"/>
      <c r="C791" s="58"/>
      <c r="E791" s="57"/>
      <c r="F791" s="21"/>
      <c r="G791" s="59"/>
      <c r="H791" s="56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</row>
    <row r="792" spans="2:20" customFormat="1" x14ac:dyDescent="0.25">
      <c r="B792" s="58"/>
      <c r="C792" s="58"/>
      <c r="E792" s="57"/>
      <c r="F792" s="21"/>
      <c r="G792" s="59"/>
      <c r="H792" s="56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</row>
    <row r="793" spans="2:20" customFormat="1" x14ac:dyDescent="0.25">
      <c r="B793" s="58"/>
      <c r="C793" s="58"/>
      <c r="E793" s="57"/>
      <c r="F793" s="21"/>
      <c r="G793" s="59"/>
      <c r="H793" s="56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</row>
    <row r="794" spans="2:20" customFormat="1" x14ac:dyDescent="0.25">
      <c r="B794" s="58"/>
      <c r="C794" s="58"/>
      <c r="E794" s="57"/>
      <c r="F794" s="21"/>
      <c r="G794" s="59"/>
      <c r="H794" s="56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</row>
    <row r="795" spans="2:20" customFormat="1" x14ac:dyDescent="0.25">
      <c r="B795" s="58"/>
      <c r="C795" s="58"/>
      <c r="E795" s="57"/>
      <c r="F795" s="21"/>
      <c r="G795" s="59"/>
      <c r="H795" s="56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</row>
    <row r="796" spans="2:20" customFormat="1" x14ac:dyDescent="0.25">
      <c r="B796" s="58"/>
      <c r="C796" s="58"/>
      <c r="E796" s="57"/>
      <c r="F796" s="21"/>
      <c r="G796" s="59"/>
      <c r="H796" s="56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</row>
    <row r="797" spans="2:20" customFormat="1" x14ac:dyDescent="0.25">
      <c r="B797" s="58"/>
      <c r="C797" s="58"/>
      <c r="E797" s="57"/>
      <c r="F797" s="21"/>
      <c r="G797" s="59"/>
      <c r="H797" s="56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</row>
    <row r="798" spans="2:20" customFormat="1" x14ac:dyDescent="0.25">
      <c r="B798" s="58"/>
      <c r="C798" s="58"/>
      <c r="E798" s="57"/>
      <c r="F798" s="21"/>
      <c r="G798" s="59"/>
      <c r="H798" s="56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</row>
    <row r="799" spans="2:20" customFormat="1" x14ac:dyDescent="0.25">
      <c r="B799" s="58"/>
      <c r="C799" s="58"/>
      <c r="E799" s="57"/>
      <c r="F799" s="21"/>
      <c r="G799" s="59"/>
      <c r="H799" s="56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</row>
    <row r="800" spans="2:20" customFormat="1" x14ac:dyDescent="0.25">
      <c r="B800" s="58"/>
      <c r="C800" s="58"/>
      <c r="E800" s="57"/>
      <c r="F800" s="21"/>
      <c r="G800" s="59"/>
      <c r="H800" s="56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</row>
    <row r="801" spans="2:20" customFormat="1" x14ac:dyDescent="0.25">
      <c r="B801" s="58"/>
      <c r="C801" s="58"/>
      <c r="E801" s="57"/>
      <c r="F801" s="21"/>
      <c r="G801" s="59"/>
      <c r="H801" s="56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</row>
    <row r="802" spans="2:20" customFormat="1" x14ac:dyDescent="0.25">
      <c r="B802" s="58"/>
      <c r="C802" s="58"/>
      <c r="E802" s="57"/>
      <c r="F802" s="21"/>
      <c r="G802" s="59"/>
      <c r="H802" s="56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</row>
    <row r="803" spans="2:20" customFormat="1" x14ac:dyDescent="0.25">
      <c r="B803" s="58"/>
      <c r="C803" s="58"/>
      <c r="E803" s="57"/>
      <c r="F803" s="21"/>
      <c r="G803" s="59"/>
      <c r="H803" s="56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</row>
    <row r="804" spans="2:20" customFormat="1" x14ac:dyDescent="0.25">
      <c r="B804" s="58"/>
      <c r="C804" s="58"/>
      <c r="E804" s="57"/>
      <c r="F804" s="21"/>
      <c r="G804" s="59"/>
      <c r="H804" s="56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</row>
    <row r="805" spans="2:20" customFormat="1" x14ac:dyDescent="0.25">
      <c r="B805" s="58"/>
      <c r="C805" s="58"/>
      <c r="E805" s="57"/>
      <c r="F805" s="21"/>
      <c r="G805" s="59"/>
      <c r="H805" s="56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</row>
    <row r="806" spans="2:20" customFormat="1" x14ac:dyDescent="0.25">
      <c r="B806" s="58"/>
      <c r="C806" s="58"/>
      <c r="E806" s="57"/>
      <c r="F806" s="21"/>
      <c r="G806" s="59"/>
      <c r="H806" s="56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</row>
    <row r="807" spans="2:20" customFormat="1" x14ac:dyDescent="0.25">
      <c r="B807" s="58"/>
      <c r="C807" s="58"/>
      <c r="E807" s="57"/>
      <c r="F807" s="21"/>
      <c r="G807" s="59"/>
      <c r="H807" s="56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</row>
    <row r="808" spans="2:20" customFormat="1" x14ac:dyDescent="0.25">
      <c r="B808" s="58"/>
      <c r="C808" s="58"/>
      <c r="E808" s="57"/>
      <c r="F808" s="21"/>
      <c r="G808" s="59"/>
      <c r="H808" s="56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</row>
    <row r="809" spans="2:20" customFormat="1" x14ac:dyDescent="0.25">
      <c r="B809" s="58"/>
      <c r="C809" s="58"/>
      <c r="E809" s="57"/>
      <c r="F809" s="21"/>
      <c r="G809" s="59"/>
      <c r="H809" s="56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</row>
    <row r="810" spans="2:20" customFormat="1" x14ac:dyDescent="0.25">
      <c r="B810" s="58"/>
      <c r="C810" s="58"/>
      <c r="E810" s="57"/>
      <c r="F810" s="21"/>
      <c r="G810" s="59"/>
      <c r="H810" s="56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</row>
    <row r="811" spans="2:20" customFormat="1" x14ac:dyDescent="0.25">
      <c r="B811" s="58"/>
      <c r="C811" s="58"/>
      <c r="E811" s="57"/>
      <c r="F811" s="21"/>
      <c r="G811" s="59"/>
      <c r="H811" s="56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</row>
    <row r="812" spans="2:20" customFormat="1" x14ac:dyDescent="0.25">
      <c r="B812" s="58"/>
      <c r="C812" s="58"/>
      <c r="E812" s="57"/>
      <c r="F812" s="21"/>
      <c r="G812" s="59"/>
      <c r="H812" s="56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</row>
    <row r="813" spans="2:20" customFormat="1" x14ac:dyDescent="0.25">
      <c r="B813" s="58"/>
      <c r="C813" s="58"/>
      <c r="E813" s="57"/>
      <c r="F813" s="21"/>
      <c r="G813" s="59"/>
      <c r="H813" s="56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</row>
    <row r="814" spans="2:20" customFormat="1" x14ac:dyDescent="0.25">
      <c r="B814" s="58"/>
      <c r="C814" s="58"/>
      <c r="E814" s="57"/>
      <c r="F814" s="21"/>
      <c r="G814" s="59"/>
      <c r="H814" s="56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</row>
    <row r="815" spans="2:20" customFormat="1" x14ac:dyDescent="0.25">
      <c r="B815" s="58"/>
      <c r="C815" s="58"/>
      <c r="E815" s="57"/>
      <c r="F815" s="21"/>
      <c r="G815" s="59"/>
      <c r="H815" s="56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</row>
    <row r="816" spans="2:20" customFormat="1" x14ac:dyDescent="0.25">
      <c r="B816" s="58"/>
      <c r="C816" s="58"/>
      <c r="E816" s="57"/>
      <c r="F816" s="21"/>
      <c r="G816" s="59"/>
      <c r="H816" s="56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</row>
    <row r="817" spans="2:20" customFormat="1" x14ac:dyDescent="0.25">
      <c r="B817" s="58"/>
      <c r="C817" s="58"/>
      <c r="E817" s="57"/>
      <c r="F817" s="21"/>
      <c r="G817" s="59"/>
      <c r="H817" s="56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</row>
    <row r="818" spans="2:20" customFormat="1" x14ac:dyDescent="0.25">
      <c r="B818" s="58"/>
      <c r="C818" s="58"/>
      <c r="E818" s="57"/>
      <c r="F818" s="21"/>
      <c r="G818" s="59"/>
      <c r="H818" s="56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</row>
    <row r="819" spans="2:20" customFormat="1" x14ac:dyDescent="0.25">
      <c r="B819" s="58"/>
      <c r="C819" s="58"/>
      <c r="E819" s="57"/>
      <c r="F819" s="21"/>
      <c r="G819" s="59"/>
      <c r="H819" s="56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</row>
    <row r="820" spans="2:20" customFormat="1" x14ac:dyDescent="0.25">
      <c r="B820" s="58"/>
      <c r="C820" s="58"/>
      <c r="E820" s="57"/>
      <c r="F820" s="21"/>
      <c r="G820" s="59"/>
      <c r="H820" s="56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</row>
    <row r="821" spans="2:20" customFormat="1" x14ac:dyDescent="0.25">
      <c r="B821" s="58"/>
      <c r="C821" s="58"/>
      <c r="E821" s="57"/>
      <c r="F821" s="21"/>
      <c r="G821" s="59"/>
      <c r="H821" s="56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</row>
    <row r="822" spans="2:20" customFormat="1" x14ac:dyDescent="0.25">
      <c r="B822" s="58"/>
      <c r="C822" s="58"/>
      <c r="E822" s="57"/>
      <c r="F822" s="21"/>
      <c r="G822" s="59"/>
      <c r="H822" s="56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</row>
    <row r="823" spans="2:20" customFormat="1" x14ac:dyDescent="0.25">
      <c r="B823" s="58"/>
      <c r="C823" s="58"/>
      <c r="E823" s="57"/>
      <c r="F823" s="21"/>
      <c r="G823" s="59"/>
      <c r="H823" s="56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</row>
    <row r="824" spans="2:20" customFormat="1" x14ac:dyDescent="0.25">
      <c r="B824" s="58"/>
      <c r="C824" s="58"/>
      <c r="E824" s="57"/>
      <c r="F824" s="21"/>
      <c r="G824" s="59"/>
      <c r="H824" s="56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</row>
    <row r="825" spans="2:20" customFormat="1" x14ac:dyDescent="0.25">
      <c r="B825" s="58"/>
      <c r="C825" s="58"/>
      <c r="E825" s="57"/>
      <c r="F825" s="21"/>
      <c r="G825" s="59"/>
      <c r="H825" s="56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</row>
    <row r="826" spans="2:20" customFormat="1" x14ac:dyDescent="0.25">
      <c r="B826" s="58"/>
      <c r="C826" s="58"/>
      <c r="E826" s="57"/>
      <c r="F826" s="21"/>
      <c r="G826" s="59"/>
      <c r="H826" s="56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</row>
    <row r="827" spans="2:20" customFormat="1" x14ac:dyDescent="0.25">
      <c r="B827" s="58"/>
      <c r="C827" s="58"/>
      <c r="E827" s="57"/>
      <c r="F827" s="21"/>
      <c r="G827" s="59"/>
      <c r="H827" s="56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</row>
    <row r="828" spans="2:20" customFormat="1" x14ac:dyDescent="0.25">
      <c r="B828" s="58"/>
      <c r="C828" s="58"/>
      <c r="E828" s="57"/>
      <c r="F828" s="21"/>
      <c r="G828" s="59"/>
      <c r="H828" s="56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</row>
    <row r="829" spans="2:20" customFormat="1" x14ac:dyDescent="0.25">
      <c r="B829" s="58"/>
      <c r="C829" s="58"/>
      <c r="E829" s="57"/>
      <c r="F829" s="21"/>
      <c r="G829" s="59"/>
      <c r="H829" s="56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</row>
    <row r="830" spans="2:20" customFormat="1" x14ac:dyDescent="0.25">
      <c r="B830" s="58"/>
      <c r="C830" s="58"/>
      <c r="E830" s="57"/>
      <c r="F830" s="21"/>
      <c r="G830" s="59"/>
      <c r="H830" s="56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</row>
    <row r="831" spans="2:20" customFormat="1" x14ac:dyDescent="0.25">
      <c r="B831" s="58"/>
      <c r="C831" s="58"/>
      <c r="E831" s="57"/>
      <c r="F831" s="21"/>
      <c r="G831" s="59"/>
      <c r="H831" s="56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</row>
    <row r="832" spans="2:20" customFormat="1" x14ac:dyDescent="0.25">
      <c r="B832" s="58"/>
      <c r="C832" s="58"/>
      <c r="E832" s="57"/>
      <c r="F832" s="21"/>
      <c r="G832" s="59"/>
      <c r="H832" s="56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</row>
    <row r="833" spans="2:20" customFormat="1" x14ac:dyDescent="0.25">
      <c r="B833" s="58"/>
      <c r="C833" s="58"/>
      <c r="E833" s="57"/>
      <c r="F833" s="21"/>
      <c r="G833" s="59"/>
      <c r="H833" s="56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</row>
    <row r="834" spans="2:20" customFormat="1" x14ac:dyDescent="0.25">
      <c r="B834" s="58"/>
      <c r="C834" s="58"/>
      <c r="E834" s="57"/>
      <c r="F834" s="21"/>
      <c r="G834" s="59"/>
      <c r="H834" s="56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</row>
    <row r="835" spans="2:20" customFormat="1" x14ac:dyDescent="0.25">
      <c r="B835" s="58"/>
      <c r="C835" s="58"/>
      <c r="E835" s="57"/>
      <c r="F835" s="21"/>
      <c r="G835" s="59"/>
      <c r="H835" s="56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</row>
    <row r="836" spans="2:20" customFormat="1" x14ac:dyDescent="0.25">
      <c r="B836" s="58"/>
      <c r="C836" s="58"/>
      <c r="E836" s="57"/>
      <c r="F836" s="21"/>
      <c r="G836" s="59"/>
      <c r="H836" s="56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</row>
    <row r="837" spans="2:20" customFormat="1" x14ac:dyDescent="0.25">
      <c r="B837" s="58"/>
      <c r="C837" s="58"/>
      <c r="E837" s="57"/>
      <c r="F837" s="21"/>
      <c r="G837" s="59"/>
      <c r="H837" s="56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</row>
    <row r="838" spans="2:20" customFormat="1" x14ac:dyDescent="0.25">
      <c r="B838" s="58"/>
      <c r="C838" s="58"/>
      <c r="E838" s="57"/>
      <c r="F838" s="21"/>
      <c r="G838" s="59"/>
      <c r="H838" s="56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</row>
    <row r="839" spans="2:20" customFormat="1" x14ac:dyDescent="0.25">
      <c r="B839" s="58"/>
      <c r="C839" s="58"/>
      <c r="E839" s="57"/>
      <c r="F839" s="21"/>
      <c r="G839" s="59"/>
      <c r="H839" s="56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</row>
    <row r="840" spans="2:20" customFormat="1" x14ac:dyDescent="0.25">
      <c r="B840" s="58"/>
      <c r="C840" s="58"/>
      <c r="E840" s="57"/>
      <c r="F840" s="21"/>
      <c r="G840" s="59"/>
      <c r="H840" s="56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</row>
    <row r="841" spans="2:20" customFormat="1" x14ac:dyDescent="0.25">
      <c r="B841" s="58"/>
      <c r="C841" s="58"/>
      <c r="E841" s="57"/>
      <c r="F841" s="21"/>
      <c r="G841" s="59"/>
      <c r="H841" s="56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</row>
    <row r="842" spans="2:20" customFormat="1" x14ac:dyDescent="0.25">
      <c r="B842" s="58"/>
      <c r="C842" s="58"/>
      <c r="E842" s="57"/>
      <c r="F842" s="21"/>
      <c r="G842" s="59"/>
      <c r="H842" s="56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</row>
    <row r="843" spans="2:20" customFormat="1" x14ac:dyDescent="0.25">
      <c r="B843" s="58"/>
      <c r="C843" s="58"/>
      <c r="E843" s="57"/>
      <c r="F843" s="21"/>
      <c r="G843" s="59"/>
      <c r="H843" s="56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</row>
    <row r="844" spans="2:20" customFormat="1" x14ac:dyDescent="0.25">
      <c r="B844" s="58"/>
      <c r="C844" s="58"/>
      <c r="E844" s="57"/>
      <c r="F844" s="21"/>
      <c r="G844" s="59"/>
      <c r="H844" s="56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</row>
    <row r="845" spans="2:20" customFormat="1" x14ac:dyDescent="0.25">
      <c r="B845" s="58"/>
      <c r="C845" s="58"/>
      <c r="E845" s="57"/>
      <c r="F845" s="21"/>
      <c r="G845" s="59"/>
      <c r="H845" s="56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</row>
    <row r="846" spans="2:20" customFormat="1" x14ac:dyDescent="0.25">
      <c r="B846" s="58"/>
      <c r="C846" s="58"/>
      <c r="E846" s="57"/>
      <c r="F846" s="21"/>
      <c r="G846" s="59"/>
      <c r="H846" s="56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</row>
    <row r="847" spans="2:20" customFormat="1" x14ac:dyDescent="0.25">
      <c r="B847" s="58"/>
      <c r="C847" s="58"/>
      <c r="E847" s="57"/>
      <c r="F847" s="21"/>
      <c r="G847" s="59"/>
      <c r="H847" s="56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</row>
    <row r="848" spans="2:20" customFormat="1" x14ac:dyDescent="0.25">
      <c r="B848" s="58"/>
      <c r="C848" s="58"/>
      <c r="E848" s="57"/>
      <c r="F848" s="21"/>
      <c r="G848" s="59"/>
      <c r="H848" s="56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</row>
    <row r="849" spans="2:20" customFormat="1" x14ac:dyDescent="0.25">
      <c r="B849" s="58"/>
      <c r="C849" s="58"/>
      <c r="E849" s="57"/>
      <c r="F849" s="21"/>
      <c r="G849" s="59"/>
      <c r="H849" s="56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</row>
    <row r="850" spans="2:20" customFormat="1" x14ac:dyDescent="0.25">
      <c r="B850" s="58"/>
      <c r="C850" s="58"/>
      <c r="E850" s="57"/>
      <c r="F850" s="21"/>
      <c r="G850" s="59"/>
      <c r="H850" s="56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</row>
    <row r="851" spans="2:20" customFormat="1" x14ac:dyDescent="0.25">
      <c r="B851" s="58"/>
      <c r="C851" s="58"/>
      <c r="E851" s="57"/>
      <c r="F851" s="21"/>
      <c r="G851" s="59"/>
      <c r="H851" s="56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</row>
    <row r="852" spans="2:20" customFormat="1" x14ac:dyDescent="0.25">
      <c r="B852" s="58"/>
      <c r="C852" s="58"/>
      <c r="E852" s="57"/>
      <c r="F852" s="21"/>
      <c r="G852" s="59"/>
      <c r="H852" s="56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</row>
    <row r="853" spans="2:20" customFormat="1" x14ac:dyDescent="0.25">
      <c r="B853" s="58"/>
      <c r="C853" s="58"/>
      <c r="E853" s="57"/>
      <c r="F853" s="21"/>
      <c r="G853" s="59"/>
      <c r="H853" s="56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</row>
    <row r="854" spans="2:20" customFormat="1" x14ac:dyDescent="0.25">
      <c r="B854" s="58"/>
      <c r="C854" s="58"/>
      <c r="E854" s="57"/>
      <c r="F854" s="21"/>
      <c r="G854" s="59"/>
      <c r="H854" s="56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</row>
    <row r="855" spans="2:20" customFormat="1" x14ac:dyDescent="0.25">
      <c r="B855" s="58"/>
      <c r="C855" s="58"/>
      <c r="E855" s="57"/>
      <c r="F855" s="21"/>
      <c r="G855" s="59"/>
      <c r="H855" s="56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</row>
    <row r="856" spans="2:20" customFormat="1" x14ac:dyDescent="0.25">
      <c r="B856" s="58"/>
      <c r="C856" s="58"/>
      <c r="E856" s="57"/>
      <c r="F856" s="21"/>
      <c r="G856" s="59"/>
      <c r="H856" s="56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</row>
    <row r="857" spans="2:20" customFormat="1" x14ac:dyDescent="0.25">
      <c r="B857" s="58"/>
      <c r="C857" s="58"/>
      <c r="E857" s="57"/>
      <c r="F857" s="21"/>
      <c r="G857" s="59"/>
      <c r="H857" s="56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</row>
    <row r="858" spans="2:20" customFormat="1" x14ac:dyDescent="0.25">
      <c r="B858" s="58"/>
      <c r="C858" s="58"/>
      <c r="E858" s="57"/>
      <c r="F858" s="21"/>
      <c r="G858" s="59"/>
      <c r="H858" s="56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</row>
    <row r="859" spans="2:20" customFormat="1" x14ac:dyDescent="0.25">
      <c r="B859" s="58"/>
      <c r="C859" s="58"/>
      <c r="E859" s="57"/>
      <c r="F859" s="21"/>
      <c r="G859" s="59"/>
      <c r="H859" s="56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</row>
    <row r="860" spans="2:20" customFormat="1" x14ac:dyDescent="0.25">
      <c r="B860" s="58"/>
      <c r="C860" s="58"/>
      <c r="E860" s="57"/>
      <c r="F860" s="21"/>
      <c r="G860" s="59"/>
      <c r="H860" s="56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</row>
    <row r="861" spans="2:20" customFormat="1" x14ac:dyDescent="0.25">
      <c r="B861" s="58"/>
      <c r="C861" s="58"/>
      <c r="E861" s="57"/>
      <c r="F861" s="21"/>
      <c r="G861" s="59"/>
      <c r="H861" s="56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</row>
    <row r="862" spans="2:20" customFormat="1" x14ac:dyDescent="0.25">
      <c r="B862" s="58"/>
      <c r="C862" s="58"/>
      <c r="E862" s="57"/>
      <c r="F862" s="21"/>
      <c r="G862" s="59"/>
      <c r="H862" s="56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</row>
    <row r="863" spans="2:20" customFormat="1" x14ac:dyDescent="0.25">
      <c r="B863" s="58"/>
      <c r="C863" s="58"/>
      <c r="E863" s="57"/>
      <c r="F863" s="21"/>
      <c r="G863" s="59"/>
      <c r="H863" s="56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</row>
    <row r="864" spans="2:20" customFormat="1" x14ac:dyDescent="0.25">
      <c r="B864" s="58"/>
      <c r="C864" s="58"/>
      <c r="E864" s="57"/>
      <c r="F864" s="21"/>
      <c r="G864" s="59"/>
      <c r="H864" s="56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</row>
    <row r="865" spans="2:20" customFormat="1" x14ac:dyDescent="0.25">
      <c r="B865" s="58"/>
      <c r="C865" s="58"/>
      <c r="E865" s="57"/>
      <c r="F865" s="21"/>
      <c r="G865" s="59"/>
      <c r="H865" s="56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</row>
    <row r="866" spans="2:20" customFormat="1" x14ac:dyDescent="0.25">
      <c r="B866" s="58"/>
      <c r="C866" s="58"/>
      <c r="E866" s="57"/>
      <c r="F866" s="21"/>
      <c r="G866" s="59"/>
      <c r="H866" s="56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</row>
    <row r="867" spans="2:20" customFormat="1" x14ac:dyDescent="0.25">
      <c r="B867" s="58"/>
      <c r="C867" s="58"/>
      <c r="E867" s="57"/>
      <c r="F867" s="21"/>
      <c r="G867" s="59"/>
      <c r="H867" s="56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</row>
    <row r="868" spans="2:20" customFormat="1" x14ac:dyDescent="0.25">
      <c r="B868" s="58"/>
      <c r="C868" s="58"/>
      <c r="E868" s="57"/>
      <c r="F868" s="21"/>
      <c r="G868" s="59"/>
      <c r="H868" s="56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</row>
    <row r="869" spans="2:20" customFormat="1" x14ac:dyDescent="0.25">
      <c r="B869" s="58"/>
      <c r="C869" s="58"/>
      <c r="E869" s="57"/>
      <c r="F869" s="21"/>
      <c r="G869" s="59"/>
      <c r="H869" s="56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</row>
    <row r="870" spans="2:20" customFormat="1" x14ac:dyDescent="0.25">
      <c r="B870" s="58"/>
      <c r="C870" s="58"/>
      <c r="E870" s="57"/>
      <c r="F870" s="21"/>
      <c r="G870" s="59"/>
      <c r="H870" s="56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</row>
    <row r="871" spans="2:20" customFormat="1" x14ac:dyDescent="0.25">
      <c r="B871" s="58"/>
      <c r="C871" s="58"/>
      <c r="E871" s="57"/>
      <c r="F871" s="21"/>
      <c r="G871" s="59"/>
      <c r="H871" s="56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</row>
    <row r="872" spans="2:20" customFormat="1" x14ac:dyDescent="0.25">
      <c r="B872" s="58"/>
      <c r="C872" s="58"/>
      <c r="E872" s="57"/>
      <c r="F872" s="21"/>
      <c r="G872" s="59"/>
      <c r="H872" s="56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</row>
    <row r="873" spans="2:20" customFormat="1" x14ac:dyDescent="0.25">
      <c r="B873" s="58"/>
      <c r="C873" s="58"/>
      <c r="E873" s="57"/>
      <c r="F873" s="21"/>
      <c r="G873" s="59"/>
      <c r="H873" s="56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</row>
    <row r="874" spans="2:20" customFormat="1" x14ac:dyDescent="0.25">
      <c r="B874" s="58"/>
      <c r="C874" s="58"/>
      <c r="E874" s="57"/>
      <c r="F874" s="21"/>
      <c r="G874" s="59"/>
      <c r="H874" s="56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</row>
    <row r="875" spans="2:20" customFormat="1" x14ac:dyDescent="0.25">
      <c r="B875" s="58"/>
      <c r="C875" s="58"/>
      <c r="E875" s="57"/>
      <c r="F875" s="21"/>
      <c r="G875" s="59"/>
      <c r="H875" s="56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</row>
    <row r="876" spans="2:20" customFormat="1" x14ac:dyDescent="0.25">
      <c r="B876" s="58"/>
      <c r="C876" s="58"/>
      <c r="E876" s="57"/>
      <c r="F876" s="21"/>
      <c r="G876" s="59"/>
      <c r="H876" s="56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</row>
    <row r="877" spans="2:20" customFormat="1" x14ac:dyDescent="0.25">
      <c r="B877" s="58"/>
      <c r="C877" s="58"/>
      <c r="E877" s="57"/>
      <c r="F877" s="21"/>
      <c r="G877" s="59"/>
      <c r="H877" s="56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</row>
    <row r="878" spans="2:20" customFormat="1" x14ac:dyDescent="0.25">
      <c r="B878" s="58"/>
      <c r="C878" s="58"/>
      <c r="E878" s="57"/>
      <c r="F878" s="21"/>
      <c r="G878" s="59"/>
      <c r="H878" s="56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</row>
    <row r="879" spans="2:20" customFormat="1" x14ac:dyDescent="0.25">
      <c r="B879" s="58"/>
      <c r="C879" s="58"/>
      <c r="E879" s="57"/>
      <c r="F879" s="21"/>
      <c r="G879" s="59"/>
      <c r="H879" s="56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</row>
    <row r="880" spans="2:20" customFormat="1" x14ac:dyDescent="0.25">
      <c r="B880" s="58"/>
      <c r="C880" s="58"/>
      <c r="E880" s="57"/>
      <c r="F880" s="21"/>
      <c r="G880" s="59"/>
      <c r="H880" s="56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</row>
    <row r="881" spans="2:20" customFormat="1" x14ac:dyDescent="0.25">
      <c r="B881" s="58"/>
      <c r="C881" s="58"/>
      <c r="E881" s="57"/>
      <c r="F881" s="21"/>
      <c r="G881" s="59"/>
      <c r="H881" s="56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</row>
    <row r="882" spans="2:20" customFormat="1" x14ac:dyDescent="0.25">
      <c r="B882" s="58"/>
      <c r="C882" s="58"/>
      <c r="E882" s="57"/>
      <c r="F882" s="21"/>
      <c r="G882" s="59"/>
      <c r="H882" s="56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</row>
    <row r="883" spans="2:20" customFormat="1" x14ac:dyDescent="0.25">
      <c r="B883" s="58"/>
      <c r="C883" s="58"/>
      <c r="E883" s="57"/>
      <c r="F883" s="21"/>
      <c r="G883" s="59"/>
      <c r="H883" s="56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</row>
    <row r="884" spans="2:20" customFormat="1" x14ac:dyDescent="0.25">
      <c r="B884" s="58"/>
      <c r="C884" s="58"/>
      <c r="E884" s="57"/>
      <c r="F884" s="21"/>
      <c r="G884" s="59"/>
      <c r="H884" s="56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</row>
    <row r="885" spans="2:20" customFormat="1" x14ac:dyDescent="0.25">
      <c r="B885" s="58"/>
      <c r="C885" s="58"/>
      <c r="E885" s="57"/>
      <c r="F885" s="21"/>
      <c r="G885" s="59"/>
      <c r="H885" s="56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</row>
    <row r="886" spans="2:20" customFormat="1" x14ac:dyDescent="0.25">
      <c r="B886" s="58"/>
      <c r="C886" s="58"/>
      <c r="E886" s="57"/>
      <c r="F886" s="21"/>
      <c r="G886" s="59"/>
      <c r="H886" s="56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</row>
    <row r="887" spans="2:20" customFormat="1" x14ac:dyDescent="0.25">
      <c r="B887" s="58"/>
      <c r="C887" s="58"/>
      <c r="E887" s="57"/>
      <c r="F887" s="21"/>
      <c r="G887" s="59"/>
      <c r="H887" s="56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</row>
    <row r="888" spans="2:20" customFormat="1" x14ac:dyDescent="0.25">
      <c r="B888" s="58"/>
      <c r="C888" s="58"/>
      <c r="E888" s="57"/>
      <c r="F888" s="21"/>
      <c r="G888" s="59"/>
      <c r="H888" s="56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</row>
    <row r="889" spans="2:20" customFormat="1" x14ac:dyDescent="0.25">
      <c r="B889" s="58"/>
      <c r="C889" s="58"/>
      <c r="E889" s="57"/>
      <c r="F889" s="21"/>
      <c r="G889" s="59"/>
      <c r="H889" s="56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</row>
    <row r="890" spans="2:20" customFormat="1" x14ac:dyDescent="0.25">
      <c r="B890" s="58"/>
      <c r="C890" s="58"/>
      <c r="E890" s="57"/>
      <c r="F890" s="21"/>
      <c r="G890" s="59"/>
      <c r="H890" s="56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</row>
    <row r="891" spans="2:20" customFormat="1" x14ac:dyDescent="0.25">
      <c r="B891" s="58"/>
      <c r="C891" s="58"/>
      <c r="E891" s="57"/>
      <c r="F891" s="21"/>
      <c r="G891" s="59"/>
      <c r="H891" s="56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</row>
    <row r="892" spans="2:20" customFormat="1" x14ac:dyDescent="0.25">
      <c r="B892" s="58"/>
      <c r="C892" s="58"/>
      <c r="E892" s="57"/>
      <c r="F892" s="21"/>
      <c r="G892" s="59"/>
      <c r="H892" s="56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</row>
    <row r="893" spans="2:20" customFormat="1" x14ac:dyDescent="0.25">
      <c r="B893" s="58"/>
      <c r="C893" s="58"/>
      <c r="E893" s="57"/>
      <c r="F893" s="21"/>
      <c r="G893" s="59"/>
      <c r="H893" s="56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</row>
    <row r="894" spans="2:20" customFormat="1" x14ac:dyDescent="0.25">
      <c r="B894" s="58"/>
      <c r="C894" s="58"/>
      <c r="E894" s="57"/>
      <c r="F894" s="21"/>
      <c r="G894" s="59"/>
      <c r="H894" s="56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</row>
    <row r="895" spans="2:20" customFormat="1" x14ac:dyDescent="0.25">
      <c r="B895" s="58"/>
      <c r="C895" s="58"/>
      <c r="E895" s="57"/>
      <c r="F895" s="21"/>
      <c r="G895" s="59"/>
      <c r="H895" s="56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</row>
    <row r="896" spans="2:20" customFormat="1" x14ac:dyDescent="0.25">
      <c r="B896" s="58"/>
      <c r="C896" s="58"/>
      <c r="E896" s="57"/>
      <c r="F896" s="21"/>
      <c r="G896" s="59"/>
      <c r="H896" s="56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</row>
    <row r="897" spans="2:20" customFormat="1" x14ac:dyDescent="0.25">
      <c r="B897" s="58"/>
      <c r="C897" s="58"/>
      <c r="E897" s="57"/>
      <c r="F897" s="21"/>
      <c r="G897" s="59"/>
      <c r="H897" s="56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</row>
    <row r="898" spans="2:20" customFormat="1" x14ac:dyDescent="0.25">
      <c r="B898" s="58"/>
      <c r="C898" s="58"/>
      <c r="E898" s="57"/>
      <c r="F898" s="21"/>
      <c r="G898" s="59"/>
      <c r="H898" s="56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</row>
    <row r="899" spans="2:20" customFormat="1" x14ac:dyDescent="0.25">
      <c r="B899" s="58"/>
      <c r="C899" s="58"/>
      <c r="E899" s="57"/>
      <c r="F899" s="21"/>
      <c r="G899" s="59"/>
      <c r="H899" s="56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</row>
    <row r="900" spans="2:20" customFormat="1" x14ac:dyDescent="0.25">
      <c r="B900" s="58"/>
      <c r="C900" s="58"/>
      <c r="E900" s="57"/>
      <c r="F900" s="21"/>
      <c r="G900" s="59"/>
      <c r="H900" s="56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</row>
    <row r="901" spans="2:20" customFormat="1" x14ac:dyDescent="0.25">
      <c r="B901" s="58"/>
      <c r="C901" s="58"/>
      <c r="E901" s="57"/>
      <c r="F901" s="21"/>
      <c r="G901" s="59"/>
      <c r="H901" s="56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</row>
    <row r="902" spans="2:20" customFormat="1" x14ac:dyDescent="0.25">
      <c r="B902" s="58"/>
      <c r="C902" s="58"/>
      <c r="E902" s="57"/>
      <c r="F902" s="21"/>
      <c r="G902" s="59"/>
      <c r="H902" s="56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</row>
    <row r="903" spans="2:20" customFormat="1" x14ac:dyDescent="0.25">
      <c r="B903" s="58"/>
      <c r="C903" s="58"/>
      <c r="E903" s="57"/>
      <c r="F903" s="21"/>
      <c r="G903" s="59"/>
      <c r="H903" s="56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</row>
    <row r="904" spans="2:20" customFormat="1" x14ac:dyDescent="0.25">
      <c r="B904" s="58"/>
      <c r="C904" s="58"/>
      <c r="E904" s="57"/>
      <c r="F904" s="21"/>
      <c r="G904" s="59"/>
      <c r="H904" s="56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</row>
    <row r="905" spans="2:20" customFormat="1" x14ac:dyDescent="0.25">
      <c r="B905" s="58"/>
      <c r="C905" s="58"/>
      <c r="E905" s="57"/>
      <c r="F905" s="21"/>
      <c r="G905" s="59"/>
      <c r="H905" s="56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</row>
    <row r="906" spans="2:20" customFormat="1" x14ac:dyDescent="0.25">
      <c r="B906" s="58"/>
      <c r="C906" s="58"/>
      <c r="E906" s="57"/>
      <c r="F906" s="21"/>
      <c r="G906" s="59"/>
      <c r="H906" s="56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</row>
    <row r="907" spans="2:20" customFormat="1" x14ac:dyDescent="0.25">
      <c r="B907" s="58"/>
      <c r="C907" s="58"/>
      <c r="E907" s="57"/>
      <c r="F907" s="21"/>
      <c r="G907" s="59"/>
      <c r="H907" s="56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</row>
    <row r="908" spans="2:20" customFormat="1" x14ac:dyDescent="0.25">
      <c r="B908" s="58"/>
      <c r="C908" s="58"/>
      <c r="E908" s="57"/>
      <c r="F908" s="21"/>
      <c r="G908" s="59"/>
      <c r="H908" s="56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</row>
    <row r="909" spans="2:20" customFormat="1" x14ac:dyDescent="0.25">
      <c r="B909" s="58"/>
      <c r="C909" s="58"/>
      <c r="E909" s="57"/>
      <c r="F909" s="21"/>
      <c r="G909" s="59"/>
      <c r="H909" s="56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</row>
    <row r="910" spans="2:20" customFormat="1" x14ac:dyDescent="0.25">
      <c r="B910" s="58"/>
      <c r="C910" s="58"/>
      <c r="E910" s="57"/>
      <c r="F910" s="21"/>
      <c r="G910" s="59"/>
      <c r="H910" s="56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</row>
    <row r="911" spans="2:20" customFormat="1" x14ac:dyDescent="0.25">
      <c r="B911" s="58"/>
      <c r="C911" s="58"/>
      <c r="E911" s="57"/>
      <c r="F911" s="21"/>
      <c r="G911" s="59"/>
      <c r="H911" s="56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</row>
    <row r="912" spans="2:20" customFormat="1" x14ac:dyDescent="0.25">
      <c r="B912" s="58"/>
      <c r="C912" s="58"/>
      <c r="E912" s="57"/>
      <c r="F912" s="21"/>
      <c r="G912" s="59"/>
      <c r="H912" s="56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</row>
    <row r="913" spans="2:20" customFormat="1" x14ac:dyDescent="0.25">
      <c r="B913" s="58"/>
      <c r="C913" s="58"/>
      <c r="E913" s="57"/>
      <c r="F913" s="21"/>
      <c r="G913" s="59"/>
      <c r="H913" s="56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</row>
    <row r="914" spans="2:20" customFormat="1" x14ac:dyDescent="0.25">
      <c r="B914" s="58"/>
      <c r="C914" s="58"/>
      <c r="E914" s="57"/>
      <c r="F914" s="21"/>
      <c r="G914" s="59"/>
      <c r="H914" s="56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</row>
    <row r="915" spans="2:20" customFormat="1" x14ac:dyDescent="0.25">
      <c r="B915" s="58"/>
      <c r="C915" s="58"/>
      <c r="E915" s="57"/>
      <c r="F915" s="21"/>
      <c r="G915" s="59"/>
      <c r="H915" s="56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</row>
    <row r="916" spans="2:20" customFormat="1" x14ac:dyDescent="0.25">
      <c r="B916" s="58"/>
      <c r="C916" s="58"/>
      <c r="E916" s="57"/>
      <c r="F916" s="21"/>
      <c r="G916" s="59"/>
      <c r="H916" s="56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</row>
    <row r="917" spans="2:20" customFormat="1" x14ac:dyDescent="0.25">
      <c r="B917" s="58"/>
      <c r="C917" s="58"/>
      <c r="E917" s="57"/>
      <c r="F917" s="21"/>
      <c r="G917" s="59"/>
      <c r="H917" s="56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</row>
    <row r="918" spans="2:20" customFormat="1" x14ac:dyDescent="0.25">
      <c r="B918" s="58"/>
      <c r="C918" s="58"/>
      <c r="E918" s="57"/>
      <c r="F918" s="21"/>
      <c r="G918" s="59"/>
      <c r="H918" s="56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</row>
    <row r="919" spans="2:20" customFormat="1" x14ac:dyDescent="0.25">
      <c r="B919" s="58"/>
      <c r="C919" s="58"/>
      <c r="E919" s="57"/>
      <c r="F919" s="21"/>
      <c r="G919" s="59"/>
      <c r="H919" s="56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</row>
    <row r="920" spans="2:20" customFormat="1" x14ac:dyDescent="0.25">
      <c r="B920" s="58"/>
      <c r="C920" s="58"/>
      <c r="E920" s="57"/>
      <c r="F920" s="21"/>
      <c r="G920" s="59"/>
      <c r="H920" s="56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</row>
    <row r="921" spans="2:20" customFormat="1" x14ac:dyDescent="0.25">
      <c r="B921" s="58"/>
      <c r="C921" s="58"/>
      <c r="E921" s="57"/>
      <c r="F921" s="21"/>
      <c r="G921" s="59"/>
      <c r="H921" s="56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</row>
    <row r="922" spans="2:20" customFormat="1" x14ac:dyDescent="0.25">
      <c r="B922" s="58"/>
      <c r="C922" s="58"/>
      <c r="E922" s="57"/>
      <c r="F922" s="21"/>
      <c r="G922" s="59"/>
      <c r="H922" s="56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</row>
    <row r="923" spans="2:20" customFormat="1" x14ac:dyDescent="0.25">
      <c r="B923" s="58"/>
      <c r="C923" s="58"/>
      <c r="E923" s="57"/>
      <c r="F923" s="21"/>
      <c r="G923" s="59"/>
      <c r="H923" s="56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</row>
    <row r="924" spans="2:20" customFormat="1" x14ac:dyDescent="0.25">
      <c r="B924" s="58"/>
      <c r="C924" s="58"/>
      <c r="E924" s="57"/>
      <c r="F924" s="21"/>
      <c r="G924" s="59"/>
      <c r="H924" s="56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</row>
    <row r="925" spans="2:20" customFormat="1" x14ac:dyDescent="0.25">
      <c r="B925" s="58"/>
      <c r="C925" s="58"/>
      <c r="E925" s="57"/>
      <c r="F925" s="21"/>
      <c r="G925" s="59"/>
      <c r="H925" s="56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</row>
    <row r="926" spans="2:20" customFormat="1" x14ac:dyDescent="0.25">
      <c r="B926" s="58"/>
      <c r="C926" s="58"/>
      <c r="E926" s="57"/>
      <c r="F926" s="21"/>
      <c r="G926" s="59"/>
      <c r="H926" s="56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</row>
    <row r="927" spans="2:20" customFormat="1" x14ac:dyDescent="0.25">
      <c r="B927" s="58"/>
      <c r="C927" s="58"/>
      <c r="E927" s="57"/>
      <c r="F927" s="21"/>
      <c r="G927" s="59"/>
      <c r="H927" s="56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</row>
    <row r="928" spans="2:20" customFormat="1" x14ac:dyDescent="0.25">
      <c r="B928" s="58"/>
      <c r="C928" s="58"/>
      <c r="E928" s="57"/>
      <c r="F928" s="21"/>
      <c r="G928" s="59"/>
      <c r="H928" s="56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</row>
    <row r="929" spans="2:20" customFormat="1" x14ac:dyDescent="0.25">
      <c r="B929" s="58"/>
      <c r="C929" s="58"/>
      <c r="E929" s="57"/>
      <c r="F929" s="21"/>
      <c r="G929" s="59"/>
      <c r="H929" s="56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</row>
    <row r="930" spans="2:20" customFormat="1" x14ac:dyDescent="0.25">
      <c r="B930" s="58"/>
      <c r="C930" s="58"/>
      <c r="E930" s="57"/>
      <c r="F930" s="21"/>
      <c r="G930" s="59"/>
      <c r="H930" s="56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</row>
    <row r="931" spans="2:20" customFormat="1" x14ac:dyDescent="0.25">
      <c r="B931" s="58"/>
      <c r="C931" s="58"/>
      <c r="E931" s="57"/>
      <c r="F931" s="21"/>
      <c r="G931" s="59"/>
      <c r="H931" s="56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</row>
    <row r="932" spans="2:20" customFormat="1" x14ac:dyDescent="0.25">
      <c r="B932" s="58"/>
      <c r="C932" s="58"/>
      <c r="E932" s="57"/>
      <c r="F932" s="21"/>
      <c r="G932" s="59"/>
      <c r="H932" s="56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</row>
    <row r="933" spans="2:20" customFormat="1" x14ac:dyDescent="0.25">
      <c r="B933" s="58"/>
      <c r="C933" s="58"/>
      <c r="E933" s="57"/>
      <c r="F933" s="21"/>
      <c r="G933" s="59"/>
      <c r="H933" s="56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</row>
    <row r="934" spans="2:20" customFormat="1" x14ac:dyDescent="0.25">
      <c r="B934" s="58"/>
      <c r="C934" s="58"/>
      <c r="E934" s="57"/>
      <c r="F934" s="21"/>
      <c r="G934" s="59"/>
      <c r="H934" s="56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</row>
    <row r="935" spans="2:20" customFormat="1" x14ac:dyDescent="0.25">
      <c r="B935" s="58"/>
      <c r="C935" s="58"/>
      <c r="E935" s="57"/>
      <c r="F935" s="21"/>
      <c r="G935" s="59"/>
      <c r="H935" s="56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</row>
    <row r="936" spans="2:20" customFormat="1" x14ac:dyDescent="0.25">
      <c r="B936" s="58"/>
      <c r="C936" s="58"/>
      <c r="E936" s="57"/>
      <c r="F936" s="21"/>
      <c r="G936" s="59"/>
      <c r="H936" s="56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</row>
    <row r="937" spans="2:20" customFormat="1" x14ac:dyDescent="0.25">
      <c r="B937" s="58"/>
      <c r="C937" s="58"/>
      <c r="E937" s="57"/>
      <c r="F937" s="21"/>
      <c r="G937" s="59"/>
      <c r="H937" s="56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</row>
    <row r="938" spans="2:20" customFormat="1" x14ac:dyDescent="0.25">
      <c r="B938" s="58"/>
      <c r="C938" s="58"/>
      <c r="E938" s="57"/>
      <c r="F938" s="21"/>
      <c r="G938" s="59"/>
      <c r="H938" s="56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</row>
    <row r="939" spans="2:20" customFormat="1" x14ac:dyDescent="0.25">
      <c r="B939" s="58"/>
      <c r="C939" s="58"/>
      <c r="E939" s="57"/>
      <c r="F939" s="21"/>
      <c r="G939" s="59"/>
      <c r="H939" s="56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</row>
    <row r="940" spans="2:20" customFormat="1" x14ac:dyDescent="0.25">
      <c r="B940" s="58"/>
      <c r="C940" s="58"/>
      <c r="E940" s="57"/>
      <c r="F940" s="21"/>
      <c r="G940" s="59"/>
      <c r="H940" s="56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</row>
    <row r="941" spans="2:20" customFormat="1" x14ac:dyDescent="0.25">
      <c r="B941" s="58"/>
      <c r="C941" s="58"/>
      <c r="E941" s="57"/>
      <c r="F941" s="21"/>
      <c r="G941" s="59"/>
      <c r="H941" s="56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</row>
    <row r="942" spans="2:20" customFormat="1" x14ac:dyDescent="0.25">
      <c r="B942" s="58"/>
      <c r="C942" s="58"/>
      <c r="E942" s="57"/>
      <c r="F942" s="21"/>
      <c r="G942" s="59"/>
      <c r="H942" s="56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</row>
    <row r="943" spans="2:20" customFormat="1" x14ac:dyDescent="0.25">
      <c r="B943" s="58"/>
      <c r="C943" s="58"/>
      <c r="E943" s="57"/>
      <c r="F943" s="21"/>
      <c r="G943" s="59"/>
      <c r="H943" s="56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</row>
    <row r="944" spans="2:20" customFormat="1" x14ac:dyDescent="0.25">
      <c r="B944" s="58"/>
      <c r="C944" s="58"/>
      <c r="E944" s="57"/>
      <c r="F944" s="21"/>
      <c r="G944" s="59"/>
      <c r="H944" s="56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</row>
    <row r="945" spans="2:20" customFormat="1" x14ac:dyDescent="0.25">
      <c r="B945" s="58"/>
      <c r="C945" s="58"/>
      <c r="E945" s="57"/>
      <c r="F945" s="21"/>
      <c r="G945" s="59"/>
      <c r="H945" s="56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</row>
    <row r="946" spans="2:20" customFormat="1" x14ac:dyDescent="0.25">
      <c r="B946" s="58"/>
      <c r="C946" s="58"/>
      <c r="E946" s="57"/>
      <c r="F946" s="21"/>
      <c r="G946" s="59"/>
      <c r="H946" s="56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</row>
    <row r="947" spans="2:20" customFormat="1" x14ac:dyDescent="0.25">
      <c r="B947" s="58"/>
      <c r="C947" s="58"/>
      <c r="E947" s="57"/>
      <c r="F947" s="21"/>
      <c r="G947" s="59"/>
      <c r="H947" s="56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</row>
    <row r="948" spans="2:20" customFormat="1" x14ac:dyDescent="0.25">
      <c r="B948" s="58"/>
      <c r="C948" s="58"/>
      <c r="E948" s="57"/>
      <c r="F948" s="21"/>
      <c r="G948" s="59"/>
      <c r="H948" s="56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</row>
    <row r="949" spans="2:20" customFormat="1" x14ac:dyDescent="0.25">
      <c r="B949" s="58"/>
      <c r="C949" s="58"/>
      <c r="E949" s="57"/>
      <c r="F949" s="21"/>
      <c r="G949" s="59"/>
      <c r="H949" s="56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</row>
    <row r="950" spans="2:20" customFormat="1" x14ac:dyDescent="0.25">
      <c r="B950" s="58"/>
      <c r="C950" s="58"/>
      <c r="E950" s="57"/>
      <c r="F950" s="21"/>
      <c r="G950" s="59"/>
      <c r="H950" s="56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</row>
    <row r="951" spans="2:20" customFormat="1" x14ac:dyDescent="0.25">
      <c r="B951" s="58"/>
      <c r="C951" s="58"/>
      <c r="E951" s="57"/>
      <c r="F951" s="21"/>
      <c r="G951" s="59"/>
      <c r="H951" s="56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</row>
    <row r="952" spans="2:20" customFormat="1" x14ac:dyDescent="0.25">
      <c r="B952" s="58"/>
      <c r="C952" s="58"/>
      <c r="E952" s="57"/>
      <c r="F952" s="21"/>
      <c r="G952" s="59"/>
      <c r="H952" s="56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</row>
    <row r="953" spans="2:20" customFormat="1" x14ac:dyDescent="0.25">
      <c r="B953" s="58"/>
      <c r="C953" s="58"/>
      <c r="E953" s="57"/>
      <c r="F953" s="21"/>
      <c r="G953" s="59"/>
      <c r="H953" s="56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</row>
    <row r="954" spans="2:20" customFormat="1" x14ac:dyDescent="0.25">
      <c r="B954" s="58"/>
      <c r="C954" s="58"/>
      <c r="E954" s="57"/>
      <c r="F954" s="21"/>
      <c r="G954" s="59"/>
      <c r="H954" s="56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</row>
    <row r="955" spans="2:20" customFormat="1" x14ac:dyDescent="0.25">
      <c r="B955" s="58"/>
      <c r="C955" s="58"/>
      <c r="E955" s="57"/>
      <c r="F955" s="21"/>
      <c r="G955" s="59"/>
      <c r="H955" s="56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</row>
    <row r="956" spans="2:20" customFormat="1" x14ac:dyDescent="0.25">
      <c r="B956" s="58"/>
      <c r="C956" s="58"/>
      <c r="E956" s="57"/>
      <c r="F956" s="21"/>
      <c r="G956" s="59"/>
      <c r="H956" s="56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</row>
    <row r="957" spans="2:20" customFormat="1" x14ac:dyDescent="0.25">
      <c r="B957" s="58"/>
      <c r="C957" s="58"/>
      <c r="E957" s="57"/>
      <c r="F957" s="21"/>
      <c r="G957" s="59"/>
      <c r="H957" s="56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</row>
    <row r="958" spans="2:20" customFormat="1" x14ac:dyDescent="0.25">
      <c r="B958" s="58"/>
      <c r="C958" s="58"/>
      <c r="E958" s="57"/>
      <c r="F958" s="21"/>
      <c r="G958" s="59"/>
      <c r="H958" s="56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</row>
    <row r="959" spans="2:20" customFormat="1" x14ac:dyDescent="0.25">
      <c r="B959" s="58"/>
      <c r="C959" s="58"/>
      <c r="E959" s="57"/>
      <c r="F959" s="21"/>
      <c r="G959" s="59"/>
      <c r="H959" s="56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</row>
    <row r="960" spans="2:20" customFormat="1" x14ac:dyDescent="0.25">
      <c r="B960" s="58"/>
      <c r="C960" s="58"/>
      <c r="E960" s="57"/>
      <c r="F960" s="21"/>
      <c r="G960" s="59"/>
      <c r="H960" s="56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</row>
    <row r="961" spans="2:20" customFormat="1" x14ac:dyDescent="0.25">
      <c r="B961" s="58"/>
      <c r="C961" s="58"/>
      <c r="E961" s="57"/>
      <c r="F961" s="21"/>
      <c r="G961" s="59"/>
      <c r="H961" s="56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</row>
    <row r="962" spans="2:20" customFormat="1" x14ac:dyDescent="0.25">
      <c r="B962" s="58"/>
      <c r="C962" s="58"/>
      <c r="E962" s="57"/>
      <c r="F962" s="21"/>
      <c r="G962" s="59"/>
      <c r="H962" s="56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</row>
    <row r="963" spans="2:20" customFormat="1" x14ac:dyDescent="0.25">
      <c r="B963" s="58"/>
      <c r="C963" s="58"/>
      <c r="E963" s="57"/>
      <c r="F963" s="21"/>
      <c r="G963" s="59"/>
      <c r="H963" s="56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</row>
    <row r="964" spans="2:20" customFormat="1" x14ac:dyDescent="0.25">
      <c r="B964" s="58"/>
      <c r="C964" s="58"/>
      <c r="E964" s="57"/>
      <c r="F964" s="21"/>
      <c r="G964" s="59"/>
      <c r="H964" s="56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</row>
    <row r="965" spans="2:20" customFormat="1" x14ac:dyDescent="0.25">
      <c r="B965" s="58"/>
      <c r="C965" s="58"/>
      <c r="E965" s="57"/>
      <c r="F965" s="21"/>
      <c r="G965" s="59"/>
      <c r="H965" s="56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</row>
    <row r="966" spans="2:20" customFormat="1" x14ac:dyDescent="0.25">
      <c r="B966" s="58"/>
      <c r="C966" s="58"/>
      <c r="E966" s="57"/>
      <c r="F966" s="21"/>
      <c r="G966" s="59"/>
      <c r="H966" s="56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</row>
    <row r="967" spans="2:20" customFormat="1" x14ac:dyDescent="0.25">
      <c r="B967" s="58"/>
      <c r="C967" s="58"/>
      <c r="E967" s="57"/>
      <c r="F967" s="21"/>
      <c r="G967" s="59"/>
      <c r="H967" s="56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</row>
    <row r="968" spans="2:20" customFormat="1" x14ac:dyDescent="0.25">
      <c r="B968" s="58"/>
      <c r="C968" s="58"/>
      <c r="E968" s="57"/>
      <c r="F968" s="21"/>
      <c r="G968" s="59"/>
      <c r="H968" s="56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</row>
    <row r="969" spans="2:20" customFormat="1" x14ac:dyDescent="0.25">
      <c r="B969" s="58"/>
      <c r="C969" s="58"/>
      <c r="E969" s="57"/>
      <c r="F969" s="21"/>
      <c r="G969" s="59"/>
      <c r="H969" s="56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</row>
    <row r="970" spans="2:20" customFormat="1" x14ac:dyDescent="0.25">
      <c r="B970" s="58"/>
      <c r="C970" s="58"/>
      <c r="E970" s="57"/>
      <c r="F970" s="21"/>
      <c r="G970" s="59"/>
      <c r="H970" s="56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</row>
    <row r="971" spans="2:20" customFormat="1" x14ac:dyDescent="0.25">
      <c r="B971" s="58"/>
      <c r="C971" s="58"/>
      <c r="E971" s="57"/>
      <c r="F971" s="21"/>
      <c r="G971" s="59"/>
      <c r="H971" s="56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</row>
    <row r="972" spans="2:20" customFormat="1" x14ac:dyDescent="0.25">
      <c r="B972" s="58"/>
      <c r="C972" s="58"/>
      <c r="E972" s="57"/>
      <c r="F972" s="21"/>
      <c r="G972" s="59"/>
      <c r="H972" s="56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</row>
    <row r="973" spans="2:20" customFormat="1" x14ac:dyDescent="0.25">
      <c r="B973" s="58"/>
      <c r="C973" s="58"/>
      <c r="E973" s="57"/>
      <c r="F973" s="21"/>
      <c r="G973" s="59"/>
      <c r="H973" s="56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</row>
    <row r="974" spans="2:20" customFormat="1" x14ac:dyDescent="0.25">
      <c r="B974" s="58"/>
      <c r="C974" s="58"/>
      <c r="E974" s="57"/>
      <c r="F974" s="21"/>
      <c r="G974" s="59"/>
      <c r="H974" s="56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</row>
    <row r="975" spans="2:20" customFormat="1" x14ac:dyDescent="0.25">
      <c r="B975" s="58"/>
      <c r="C975" s="58"/>
      <c r="E975" s="57"/>
      <c r="F975" s="21"/>
      <c r="G975" s="59"/>
      <c r="H975" s="56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</row>
    <row r="976" spans="2:20" customFormat="1" x14ac:dyDescent="0.25">
      <c r="B976" s="58"/>
      <c r="C976" s="58"/>
      <c r="E976" s="57"/>
      <c r="F976" s="21"/>
      <c r="G976" s="59"/>
      <c r="H976" s="56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</row>
    <row r="977" spans="2:20" customFormat="1" x14ac:dyDescent="0.25">
      <c r="B977" s="58"/>
      <c r="C977" s="58"/>
      <c r="E977" s="57"/>
      <c r="F977" s="21"/>
      <c r="G977" s="59"/>
      <c r="H977" s="56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</row>
    <row r="978" spans="2:20" customFormat="1" x14ac:dyDescent="0.25">
      <c r="B978" s="58"/>
      <c r="C978" s="58"/>
      <c r="E978" s="57"/>
      <c r="F978" s="21"/>
      <c r="G978" s="59"/>
      <c r="H978" s="56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</row>
    <row r="979" spans="2:20" customFormat="1" x14ac:dyDescent="0.25">
      <c r="B979" s="58"/>
      <c r="C979" s="58"/>
      <c r="E979" s="57"/>
      <c r="F979" s="21"/>
      <c r="G979" s="59"/>
      <c r="H979" s="56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</row>
    <row r="980" spans="2:20" customFormat="1" x14ac:dyDescent="0.25">
      <c r="B980" s="58"/>
      <c r="C980" s="58"/>
      <c r="E980" s="57"/>
      <c r="F980" s="21"/>
      <c r="G980" s="59"/>
      <c r="H980" s="56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</row>
    <row r="981" spans="2:20" customFormat="1" x14ac:dyDescent="0.25">
      <c r="B981" s="58"/>
      <c r="C981" s="58"/>
      <c r="E981" s="57"/>
      <c r="F981" s="21"/>
      <c r="G981" s="59"/>
      <c r="H981" s="56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</row>
    <row r="982" spans="2:20" customFormat="1" x14ac:dyDescent="0.25">
      <c r="B982" s="58"/>
      <c r="C982" s="58"/>
      <c r="E982" s="57"/>
      <c r="F982" s="21"/>
      <c r="G982" s="59"/>
      <c r="H982" s="56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</row>
    <row r="983" spans="2:20" customFormat="1" x14ac:dyDescent="0.25">
      <c r="B983" s="58"/>
      <c r="C983" s="58"/>
      <c r="E983" s="57"/>
      <c r="F983" s="21"/>
      <c r="G983" s="59"/>
      <c r="H983" s="56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</row>
    <row r="984" spans="2:20" customFormat="1" x14ac:dyDescent="0.25">
      <c r="B984" s="58"/>
      <c r="C984" s="58"/>
      <c r="E984" s="57"/>
      <c r="F984" s="21"/>
      <c r="G984" s="59"/>
      <c r="H984" s="56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</row>
    <row r="985" spans="2:20" customFormat="1" x14ac:dyDescent="0.25">
      <c r="B985" s="58"/>
      <c r="C985" s="58"/>
      <c r="E985" s="57"/>
      <c r="F985" s="21"/>
      <c r="G985" s="59"/>
      <c r="H985" s="56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</row>
    <row r="986" spans="2:20" customFormat="1" x14ac:dyDescent="0.25">
      <c r="B986" s="58"/>
      <c r="C986" s="58"/>
      <c r="E986" s="57"/>
      <c r="F986" s="21"/>
      <c r="G986" s="59"/>
      <c r="H986" s="56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</row>
    <row r="987" spans="2:20" customFormat="1" x14ac:dyDescent="0.25">
      <c r="B987" s="58"/>
      <c r="C987" s="58"/>
      <c r="E987" s="57"/>
      <c r="F987" s="21"/>
      <c r="G987" s="59"/>
      <c r="H987" s="56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</row>
    <row r="988" spans="2:20" customFormat="1" x14ac:dyDescent="0.25">
      <c r="B988" s="58"/>
      <c r="C988" s="58"/>
      <c r="E988" s="57"/>
      <c r="F988" s="21"/>
      <c r="G988" s="59"/>
      <c r="H988" s="56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</row>
    <row r="989" spans="2:20" customFormat="1" x14ac:dyDescent="0.25">
      <c r="B989" s="58"/>
      <c r="C989" s="58"/>
      <c r="E989" s="57"/>
      <c r="F989" s="21"/>
      <c r="G989" s="59"/>
      <c r="H989" s="56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</row>
    <row r="990" spans="2:20" customFormat="1" x14ac:dyDescent="0.25">
      <c r="B990" s="58"/>
      <c r="C990" s="58"/>
      <c r="E990" s="57"/>
      <c r="F990" s="21"/>
      <c r="G990" s="59"/>
      <c r="H990" s="56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</row>
  </sheetData>
  <mergeCells count="5">
    <mergeCell ref="L1:M1"/>
    <mergeCell ref="L3:M4"/>
    <mergeCell ref="O3:O4"/>
    <mergeCell ref="L7:M8"/>
    <mergeCell ref="O7:O8"/>
  </mergeCells>
  <conditionalFormatting sqref="I2:I211">
    <cfRule type="containsText" dxfId="132" priority="6" operator="containsText" text="NON">
      <formula>NOT(ISERROR(SEARCH("NON",I2)))</formula>
    </cfRule>
    <cfRule type="containsText" dxfId="131" priority="7" operator="containsText" text="OUI">
      <formula>NOT(ISERROR(SEARCH("OUI",I2)))</formula>
    </cfRule>
  </conditionalFormatting>
  <conditionalFormatting sqref="G3:G211">
    <cfRule type="containsText" dxfId="130" priority="4" operator="containsText" text="1">
      <formula>NOT(ISERROR(SEARCH("1",G3)))</formula>
    </cfRule>
  </conditionalFormatting>
  <conditionalFormatting sqref="K187:K1048576">
    <cfRule type="expression" dxfId="129" priority="8">
      <formula>AND($E187=4)</formula>
    </cfRule>
  </conditionalFormatting>
  <conditionalFormatting sqref="C202:G211 D187:D201 F187:G201 J3:J211 C3:G186">
    <cfRule type="expression" dxfId="128" priority="5">
      <formula>AND($J3=0)</formula>
    </cfRule>
  </conditionalFormatting>
  <conditionalFormatting sqref="E187:E201">
    <cfRule type="expression" dxfId="127" priority="3">
      <formula>AND($J187=0)</formula>
    </cfRule>
  </conditionalFormatting>
  <conditionalFormatting sqref="C2 B3:C186 B202:C211 B187:B201">
    <cfRule type="duplicateValues" dxfId="126" priority="1058"/>
  </conditionalFormatting>
  <conditionalFormatting sqref="C187:C201">
    <cfRule type="duplicateValues" dxfId="125" priority="2"/>
  </conditionalFormatting>
  <conditionalFormatting sqref="C187:C201">
    <cfRule type="expression" dxfId="124" priority="1">
      <formula>AND($J187=0)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I990"/>
  <sheetViews>
    <sheetView topLeftCell="A275" zoomScaleNormal="100" workbookViewId="0"/>
  </sheetViews>
  <sheetFormatPr baseColWidth="10" defaultColWidth="11.42578125" defaultRowHeight="15" customHeight="1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5" customHeight="1" x14ac:dyDescent="0.25">
      <c r="B2" s="26" t="s">
        <v>24</v>
      </c>
      <c r="C2" s="2" t="s">
        <v>25</v>
      </c>
      <c r="D2" s="2" t="s">
        <v>26</v>
      </c>
      <c r="E2" s="2" t="s">
        <v>27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5" customHeight="1" x14ac:dyDescent="0.25">
      <c r="B3" s="31" t="s">
        <v>1779</v>
      </c>
      <c r="C3" s="3" t="s">
        <v>2532</v>
      </c>
      <c r="D3" s="49">
        <v>1</v>
      </c>
      <c r="E3" s="73" t="s">
        <v>36</v>
      </c>
      <c r="F3" s="28" t="s">
        <v>1089</v>
      </c>
      <c r="G3" s="1"/>
      <c r="H3" s="7"/>
      <c r="I3" s="1" t="str">
        <f>IF(NOT(Tableau1175791820[[#This Row],[Qu.]]&gt;=1),"OUI","NON")</f>
        <v>NON</v>
      </c>
      <c r="J3" s="11">
        <f>SUM(1&gt;Tableau1175791820[[#This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ht="15" customHeight="1" x14ac:dyDescent="0.25">
      <c r="B4" s="31" t="s">
        <v>1781</v>
      </c>
      <c r="C4" s="3" t="s">
        <v>2533</v>
      </c>
      <c r="D4" s="49">
        <v>1</v>
      </c>
      <c r="E4" s="74" t="s">
        <v>50</v>
      </c>
      <c r="F4" s="28" t="s">
        <v>1111</v>
      </c>
      <c r="G4" s="1"/>
      <c r="H4" s="7"/>
      <c r="I4" s="1" t="str">
        <f>IF(NOT(Tableau1175791820[[#This Row],[Qu.]]&gt;=1),"OUI","NON")</f>
        <v>NON</v>
      </c>
      <c r="J4" s="11">
        <f>SUM(1&gt;Tableau1175791820[[#This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5" customHeight="1" x14ac:dyDescent="0.25">
      <c r="B5" s="34" t="s">
        <v>1783</v>
      </c>
      <c r="C5" s="12" t="s">
        <v>2534</v>
      </c>
      <c r="D5" s="49">
        <v>1</v>
      </c>
      <c r="E5" s="73" t="s">
        <v>39</v>
      </c>
      <c r="F5" s="29" t="s">
        <v>1111</v>
      </c>
      <c r="G5" s="1"/>
      <c r="H5" s="7"/>
      <c r="I5" s="1" t="str">
        <f>IF(NOT(Tableau1175791820[[#This Row],[Qu.]]&gt;=1),"OUI","NON")</f>
        <v>NON</v>
      </c>
      <c r="J5" s="11">
        <f>SUM(1&gt;Tableau1175791820[[#This Row],[Qu.]])</f>
        <v>0</v>
      </c>
      <c r="K5" s="46"/>
      <c r="L5" s="72" t="str">
        <f>COUNTIF(D3:D291,"&gt;0")&amp;"/"</f>
        <v>245/</v>
      </c>
      <c r="M5" s="71">
        <f>COUNTA(C3:C291)</f>
        <v>289</v>
      </c>
      <c r="N5" s="55"/>
      <c r="O5" s="70">
        <f>COUNTIF(D3:D291,"&gt;0")/COUNTA(C3:C291)</f>
        <v>0.84775086505190311</v>
      </c>
      <c r="P5" s="55"/>
      <c r="Q5" s="55"/>
      <c r="R5" s="55"/>
      <c r="S5" s="16"/>
      <c r="T5" s="17"/>
    </row>
    <row r="6" spans="2:20" ht="15" customHeight="1" x14ac:dyDescent="0.25">
      <c r="B6" s="34" t="s">
        <v>1785</v>
      </c>
      <c r="C6" s="12" t="s">
        <v>2535</v>
      </c>
      <c r="D6" s="49">
        <v>0</v>
      </c>
      <c r="E6" s="74" t="s">
        <v>36</v>
      </c>
      <c r="F6" s="29" t="s">
        <v>1089</v>
      </c>
      <c r="G6" s="1"/>
      <c r="H6" s="7"/>
      <c r="I6" s="1" t="str">
        <f>IF(NOT(Tableau1175791820[[#This Row],[Qu.]]&gt;=1),"OUI","NON")</f>
        <v>OUI</v>
      </c>
      <c r="J6" s="11">
        <f>SUM(1&gt;Tableau1175791820[[#This Row],[Qu.]])</f>
        <v>1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ht="15" customHeight="1" x14ac:dyDescent="0.25">
      <c r="B7" s="31" t="s">
        <v>1787</v>
      </c>
      <c r="C7" s="3" t="s">
        <v>2536</v>
      </c>
      <c r="D7" s="49">
        <v>1</v>
      </c>
      <c r="E7" s="73" t="s">
        <v>50</v>
      </c>
      <c r="F7" s="28" t="s">
        <v>1089</v>
      </c>
      <c r="G7" s="1"/>
      <c r="H7" s="7"/>
      <c r="I7" s="1" t="str">
        <f>IF(NOT(Tableau1175791820[[#This Row],[Qu.]]&gt;=1),"OUI","NON")</f>
        <v>NON</v>
      </c>
      <c r="J7" s="11">
        <f>SUM(1&gt;Tableau1175791820[[#This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ht="15" customHeight="1" x14ac:dyDescent="0.25">
      <c r="B8" s="31" t="s">
        <v>1789</v>
      </c>
      <c r="C8" s="3" t="s">
        <v>2537</v>
      </c>
      <c r="D8" s="49">
        <v>1</v>
      </c>
      <c r="E8" s="74" t="s">
        <v>32</v>
      </c>
      <c r="F8" s="28" t="s">
        <v>1089</v>
      </c>
      <c r="G8" s="1"/>
      <c r="H8" s="7"/>
      <c r="I8" s="1" t="str">
        <f>IF(NOT(Tableau1175791820[[#This Row],[Qu.]]&gt;=1),"OUI","NON")</f>
        <v>NON</v>
      </c>
      <c r="J8" s="11">
        <f>SUM(1&gt;Tableau1175791820[[#This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" customHeight="1" x14ac:dyDescent="0.25">
      <c r="B9" s="31" t="s">
        <v>1791</v>
      </c>
      <c r="C9" s="3" t="s">
        <v>2538</v>
      </c>
      <c r="D9" s="49">
        <v>1</v>
      </c>
      <c r="E9" s="73" t="s">
        <v>36</v>
      </c>
      <c r="F9" s="28" t="s">
        <v>1107</v>
      </c>
      <c r="G9" s="1"/>
      <c r="H9" s="7"/>
      <c r="I9" s="1" t="str">
        <f>IF(NOT(Tableau1175791820[[#This Row],[Qu.]]&gt;=1),"OUI","NON")</f>
        <v>NON</v>
      </c>
      <c r="J9" s="11">
        <f>SUM(1&gt;Tableau1175791820[[#This Row],[Qu.]])</f>
        <v>0</v>
      </c>
      <c r="K9" s="46"/>
      <c r="L9" s="69" t="str">
        <f>COUNTIF(G3:G291,"&gt;0")&amp;"/"</f>
        <v>0/</v>
      </c>
      <c r="M9" s="68">
        <f>COUNTA(C3:C291)</f>
        <v>289</v>
      </c>
      <c r="N9" s="55"/>
      <c r="O9" s="67">
        <f>COUNTIF(G3:G291,"&gt;0")/COUNTA(C3:C291)</f>
        <v>0</v>
      </c>
      <c r="P9" s="55"/>
      <c r="Q9" s="55"/>
      <c r="R9" s="55"/>
      <c r="S9" s="55"/>
      <c r="T9" s="55"/>
    </row>
    <row r="10" spans="2:20" ht="15" customHeight="1" x14ac:dyDescent="0.25">
      <c r="B10" s="53" t="s">
        <v>1793</v>
      </c>
      <c r="C10" s="48" t="s">
        <v>2539</v>
      </c>
      <c r="D10" s="49">
        <v>1</v>
      </c>
      <c r="E10" s="74" t="s">
        <v>32</v>
      </c>
      <c r="F10" s="29" t="s">
        <v>1107</v>
      </c>
      <c r="G10" s="1"/>
      <c r="H10" s="7"/>
      <c r="I10" s="1" t="str">
        <f>IF(NOT(Tableau1175791820[[#This Row],[Qu.]]&gt;=1),"OUI","NON")</f>
        <v>NON</v>
      </c>
      <c r="J10" s="11">
        <f>SUM(1&gt;Tableau1175791820[[#This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ht="15" customHeight="1" x14ac:dyDescent="0.25">
      <c r="B11" s="34" t="s">
        <v>1795</v>
      </c>
      <c r="C11" s="12" t="s">
        <v>2540</v>
      </c>
      <c r="D11" s="49">
        <v>1</v>
      </c>
      <c r="E11" s="73" t="s">
        <v>36</v>
      </c>
      <c r="F11" s="29" t="s">
        <v>1089</v>
      </c>
      <c r="G11" s="1"/>
      <c r="H11" s="7"/>
      <c r="I11" s="1" t="str">
        <f>IF(NOT(Tableau1175791820[[#This Row],[Qu.]]&gt;=1),"OUI","NON")</f>
        <v>NON</v>
      </c>
      <c r="J11" s="11">
        <f>SUM(1&gt;Tableau1175791820[[#This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ht="15" customHeight="1" x14ac:dyDescent="0.25">
      <c r="B12" s="31" t="s">
        <v>1797</v>
      </c>
      <c r="C12" s="3" t="s">
        <v>2541</v>
      </c>
      <c r="D12" s="49">
        <v>1</v>
      </c>
      <c r="E12" s="74" t="s">
        <v>36</v>
      </c>
      <c r="F12" s="28" t="s">
        <v>1089</v>
      </c>
      <c r="G12" s="1"/>
      <c r="H12" s="7"/>
      <c r="I12" s="1" t="str">
        <f>IF(NOT(Tableau1175791820[[#This Row],[Qu.]]&gt;=1),"OUI","NON")</f>
        <v>NON</v>
      </c>
      <c r="J12" s="11">
        <f>SUM(1&gt;Tableau1175791820[[#This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ht="15" customHeight="1" x14ac:dyDescent="0.25">
      <c r="B13" s="34" t="s">
        <v>1799</v>
      </c>
      <c r="C13" s="12" t="s">
        <v>2542</v>
      </c>
      <c r="D13" s="49">
        <v>1</v>
      </c>
      <c r="E13" s="73" t="s">
        <v>32</v>
      </c>
      <c r="F13" s="29" t="s">
        <v>1089</v>
      </c>
      <c r="G13" s="1"/>
      <c r="H13" s="7"/>
      <c r="I13" s="1" t="str">
        <f>IF(NOT(Tableau1175791820[[#This Row],[Qu.]]&gt;=1),"OUI","NON")</f>
        <v>NON</v>
      </c>
      <c r="J13" s="11">
        <f>SUM(1&gt;Tableau1175791820[[#This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ht="15" customHeight="1" x14ac:dyDescent="0.25">
      <c r="B14" s="34" t="s">
        <v>1801</v>
      </c>
      <c r="C14" s="12" t="s">
        <v>2543</v>
      </c>
      <c r="D14" s="49">
        <v>1</v>
      </c>
      <c r="E14" s="74" t="s">
        <v>36</v>
      </c>
      <c r="F14" s="29" t="s">
        <v>1089</v>
      </c>
      <c r="G14" s="1"/>
      <c r="H14" s="7"/>
      <c r="I14" s="1" t="str">
        <f>IF(NOT(Tableau1175791820[[#This Row],[Qu.]]&gt;=1),"OUI","NON")</f>
        <v>NON</v>
      </c>
      <c r="J14" s="11">
        <f>SUM(1&gt;Tableau1175791820[[#This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 t="s">
        <v>1803</v>
      </c>
      <c r="C15" s="12" t="s">
        <v>2544</v>
      </c>
      <c r="D15" s="49">
        <v>1</v>
      </c>
      <c r="E15" s="73" t="s">
        <v>50</v>
      </c>
      <c r="F15" s="29" t="s">
        <v>1089</v>
      </c>
      <c r="G15" s="1"/>
      <c r="H15" s="7"/>
      <c r="I15" s="1" t="str">
        <f>IF(NOT(Tableau1175791820[[#This Row],[Qu.]]&gt;=1),"OUI","NON")</f>
        <v>NON</v>
      </c>
      <c r="J15" s="11">
        <f>SUM(1&gt;Tableau1175791820[[#This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 t="s">
        <v>1805</v>
      </c>
      <c r="C16" s="48" t="s">
        <v>2545</v>
      </c>
      <c r="D16" s="49">
        <v>1</v>
      </c>
      <c r="E16" s="74" t="s">
        <v>36</v>
      </c>
      <c r="F16" s="29" t="s">
        <v>1089</v>
      </c>
      <c r="G16" s="1"/>
      <c r="H16" s="7"/>
      <c r="I16" s="1" t="str">
        <f>IF(NOT(Tableau1175791820[[#This Row],[Qu.]]&gt;=1),"OUI","NON")</f>
        <v>NON</v>
      </c>
      <c r="J16" s="11">
        <f>SUM(1&gt;Tableau1175791820[[#This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2" ht="15" customHeight="1" x14ac:dyDescent="0.25">
      <c r="B17" s="31" t="s">
        <v>1807</v>
      </c>
      <c r="C17" s="3" t="s">
        <v>2546</v>
      </c>
      <c r="D17" s="49">
        <v>1</v>
      </c>
      <c r="E17" s="73" t="s">
        <v>36</v>
      </c>
      <c r="F17" s="28" t="s">
        <v>1089</v>
      </c>
      <c r="G17" s="1"/>
      <c r="H17" s="7"/>
      <c r="I17" s="1" t="str">
        <f>IF(NOT(Tableau1175791820[[#This Row],[Qu.]]&gt;=1),"OUI","NON")</f>
        <v>NON</v>
      </c>
      <c r="J17" s="11">
        <f>SUM(1&gt;Tableau1175791820[[#This Row],[Qu.]])</f>
        <v>0</v>
      </c>
      <c r="K17" s="46"/>
      <c r="L17" s="55"/>
    </row>
    <row r="18" spans="2:12" ht="15" customHeight="1" x14ac:dyDescent="0.25">
      <c r="B18" s="53" t="s">
        <v>1809</v>
      </c>
      <c r="C18" s="48" t="s">
        <v>2547</v>
      </c>
      <c r="D18" s="49">
        <v>1</v>
      </c>
      <c r="E18" s="74" t="s">
        <v>36</v>
      </c>
      <c r="F18" s="29" t="s">
        <v>1089</v>
      </c>
      <c r="G18" s="1"/>
      <c r="H18" s="7"/>
      <c r="I18" s="1" t="str">
        <f>IF(NOT(Tableau1175791820[[#This Row],[Qu.]]&gt;=1),"OUI","NON")</f>
        <v>NON</v>
      </c>
      <c r="J18" s="11">
        <f>SUM(1&gt;Tableau1175791820[[#This Row],[Qu.]])</f>
        <v>0</v>
      </c>
      <c r="K18" s="46"/>
      <c r="L18" s="55"/>
    </row>
    <row r="19" spans="2:12" ht="15" customHeight="1" x14ac:dyDescent="0.25">
      <c r="B19" s="34" t="s">
        <v>1811</v>
      </c>
      <c r="C19" s="12" t="s">
        <v>2548</v>
      </c>
      <c r="D19" s="49">
        <v>1</v>
      </c>
      <c r="E19" s="73" t="s">
        <v>36</v>
      </c>
      <c r="F19" s="29" t="s">
        <v>1111</v>
      </c>
      <c r="G19" s="1"/>
      <c r="H19" s="7"/>
      <c r="I19" s="1" t="str">
        <f>IF(NOT(Tableau1175791820[[#This Row],[Qu.]]&gt;=1),"OUI","NON")</f>
        <v>NON</v>
      </c>
      <c r="J19" s="11">
        <f>SUM(1&gt;Tableau1175791820[[#This Row],[Qu.]])</f>
        <v>0</v>
      </c>
      <c r="K19" s="46"/>
      <c r="L19" s="55"/>
    </row>
    <row r="20" spans="2:12" ht="15" customHeight="1" x14ac:dyDescent="0.25">
      <c r="B20" s="53" t="s">
        <v>1813</v>
      </c>
      <c r="C20" s="48" t="s">
        <v>2549</v>
      </c>
      <c r="D20" s="49">
        <v>1</v>
      </c>
      <c r="E20" s="74" t="s">
        <v>32</v>
      </c>
      <c r="F20" s="29" t="s">
        <v>1089</v>
      </c>
      <c r="G20" s="1"/>
      <c r="H20" s="7"/>
      <c r="I20" s="1" t="str">
        <f>IF(NOT(Tableau1175791820[[#This Row],[Qu.]]&gt;=1),"OUI","NON")</f>
        <v>NON</v>
      </c>
      <c r="J20" s="11">
        <f>SUM(1&gt;Tableau1175791820[[#This Row],[Qu.]])</f>
        <v>0</v>
      </c>
      <c r="K20" s="46"/>
      <c r="L20" s="55"/>
    </row>
    <row r="21" spans="2:12" ht="15" customHeight="1" x14ac:dyDescent="0.25">
      <c r="B21" s="34" t="s">
        <v>1814</v>
      </c>
      <c r="C21" s="12" t="s">
        <v>2550</v>
      </c>
      <c r="D21" s="49">
        <v>0</v>
      </c>
      <c r="E21" s="73" t="s">
        <v>50</v>
      </c>
      <c r="F21" s="29" t="s">
        <v>1089</v>
      </c>
      <c r="G21" s="1"/>
      <c r="H21" s="7"/>
      <c r="I21" s="1" t="str">
        <f>IF(NOT(Tableau1175791820[[#This Row],[Qu.]]&gt;=1),"OUI","NON")</f>
        <v>OUI</v>
      </c>
      <c r="J21" s="11">
        <f>SUM(1&gt;Tableau1175791820[[#This Row],[Qu.]])</f>
        <v>1</v>
      </c>
      <c r="K21" s="46"/>
      <c r="L21" s="55"/>
    </row>
    <row r="22" spans="2:12" ht="15" customHeight="1" x14ac:dyDescent="0.25">
      <c r="B22" s="31" t="s">
        <v>1816</v>
      </c>
      <c r="C22" s="3" t="s">
        <v>2551</v>
      </c>
      <c r="D22" s="49">
        <v>1</v>
      </c>
      <c r="E22" s="74" t="s">
        <v>32</v>
      </c>
      <c r="F22" s="28" t="s">
        <v>1089</v>
      </c>
      <c r="G22" s="1"/>
      <c r="H22" s="7"/>
      <c r="I22" s="1" t="str">
        <f>IF(NOT(Tableau1175791820[[#This Row],[Qu.]]&gt;=1),"OUI","NON")</f>
        <v>NON</v>
      </c>
      <c r="J22" s="11">
        <f>SUM(1&gt;Tableau1175791820[[#This Row],[Qu.]])</f>
        <v>0</v>
      </c>
      <c r="K22" s="46"/>
      <c r="L22" s="55"/>
    </row>
    <row r="23" spans="2:12" ht="15" customHeight="1" x14ac:dyDescent="0.25">
      <c r="B23" s="34" t="s">
        <v>1818</v>
      </c>
      <c r="C23" s="12" t="s">
        <v>2552</v>
      </c>
      <c r="D23" s="49">
        <v>1</v>
      </c>
      <c r="E23" s="73" t="s">
        <v>32</v>
      </c>
      <c r="F23" s="29" t="s">
        <v>1113</v>
      </c>
      <c r="G23" s="1"/>
      <c r="H23" s="7"/>
      <c r="I23" s="1" t="str">
        <f>IF(NOT(Tableau1175791820[[#This Row],[Qu.]]&gt;=1),"OUI","NON")</f>
        <v>NON</v>
      </c>
      <c r="J23" s="11">
        <f>SUM(1&gt;Tableau1175791820[[#This Row],[Qu.]])</f>
        <v>0</v>
      </c>
      <c r="K23" s="46"/>
      <c r="L23" s="55"/>
    </row>
    <row r="24" spans="2:12" ht="15" customHeight="1" x14ac:dyDescent="0.25">
      <c r="B24" s="34" t="s">
        <v>1820</v>
      </c>
      <c r="C24" s="12" t="s">
        <v>2553</v>
      </c>
      <c r="D24" s="49">
        <v>1</v>
      </c>
      <c r="E24" s="73" t="s">
        <v>50</v>
      </c>
      <c r="F24" s="29" t="s">
        <v>1111</v>
      </c>
      <c r="G24" s="1"/>
      <c r="H24" s="7"/>
      <c r="I24" s="1" t="str">
        <f>IF(NOT(Tableau1175791820[[#This Row],[Qu.]]&gt;=1),"OUI","NON")</f>
        <v>NON</v>
      </c>
      <c r="J24" s="11">
        <f>SUM(1&gt;Tableau1175791820[[#This Row],[Qu.]])</f>
        <v>0</v>
      </c>
      <c r="K24" s="46"/>
      <c r="L24" s="55"/>
    </row>
    <row r="25" spans="2:12" ht="15" customHeight="1" x14ac:dyDescent="0.25">
      <c r="B25" s="34" t="s">
        <v>1822</v>
      </c>
      <c r="C25" s="12" t="s">
        <v>2554</v>
      </c>
      <c r="D25" s="49">
        <v>1</v>
      </c>
      <c r="E25" s="74" t="s">
        <v>32</v>
      </c>
      <c r="F25" s="29" t="s">
        <v>1089</v>
      </c>
      <c r="G25" s="1"/>
      <c r="H25" s="7"/>
      <c r="I25" s="1" t="str">
        <f>IF(NOT(Tableau1175791820[[#This Row],[Qu.]]&gt;=1),"OUI","NON")</f>
        <v>NON</v>
      </c>
      <c r="J25" s="11">
        <f>SUM(1&gt;Tableau1175791820[[#This Row],[Qu.]])</f>
        <v>0</v>
      </c>
      <c r="K25" s="46"/>
      <c r="L25" s="55"/>
    </row>
    <row r="26" spans="2:12" ht="15" customHeight="1" x14ac:dyDescent="0.25">
      <c r="B26" s="34" t="s">
        <v>1824</v>
      </c>
      <c r="C26" s="12" t="s">
        <v>2555</v>
      </c>
      <c r="D26" s="49">
        <v>1</v>
      </c>
      <c r="E26" s="73" t="s">
        <v>50</v>
      </c>
      <c r="F26" s="29" t="s">
        <v>1099</v>
      </c>
      <c r="G26" s="1"/>
      <c r="H26" s="7"/>
      <c r="I26" s="1" t="str">
        <f>IF(NOT(Tableau1175791820[[#This Row],[Qu.]]&gt;=1),"OUI","NON")</f>
        <v>NON</v>
      </c>
      <c r="J26" s="11">
        <f>SUM(1&gt;Tableau1175791820[[#This Row],[Qu.]])</f>
        <v>0</v>
      </c>
      <c r="K26" s="46"/>
      <c r="L26" s="55"/>
    </row>
    <row r="27" spans="2:12" ht="15" customHeight="1" x14ac:dyDescent="0.25">
      <c r="B27" s="53" t="s">
        <v>1826</v>
      </c>
      <c r="C27" s="48" t="s">
        <v>2556</v>
      </c>
      <c r="D27" s="49">
        <v>1</v>
      </c>
      <c r="E27" s="74" t="s">
        <v>32</v>
      </c>
      <c r="F27" s="29" t="s">
        <v>1089</v>
      </c>
      <c r="G27" s="1"/>
      <c r="H27" s="7"/>
      <c r="I27" s="1" t="str">
        <f>IF(NOT(Tableau1175791820[[#This Row],[Qu.]]&gt;=1),"OUI","NON")</f>
        <v>NON</v>
      </c>
      <c r="J27" s="11">
        <f>SUM(1&gt;Tableau1175791820[[#This Row],[Qu.]])</f>
        <v>0</v>
      </c>
      <c r="K27" s="46"/>
      <c r="L27" s="55"/>
    </row>
    <row r="28" spans="2:12" ht="15" customHeight="1" x14ac:dyDescent="0.25">
      <c r="B28" s="34" t="s">
        <v>1828</v>
      </c>
      <c r="C28" s="12" t="s">
        <v>2557</v>
      </c>
      <c r="D28" s="49">
        <v>1</v>
      </c>
      <c r="E28" s="73" t="s">
        <v>32</v>
      </c>
      <c r="F28" s="29" t="s">
        <v>1111</v>
      </c>
      <c r="G28" s="1"/>
      <c r="H28" s="7"/>
      <c r="I28" s="1" t="str">
        <f>IF(NOT(Tableau1175791820[[#This Row],[Qu.]]&gt;=1),"OUI","NON")</f>
        <v>NON</v>
      </c>
      <c r="J28" s="11">
        <f>SUM(1&gt;Tableau1175791820[[#This Row],[Qu.]])</f>
        <v>0</v>
      </c>
      <c r="K28" s="46"/>
      <c r="L28" s="55"/>
    </row>
    <row r="29" spans="2:12" ht="15" customHeight="1" x14ac:dyDescent="0.25">
      <c r="B29" s="31" t="s">
        <v>1830</v>
      </c>
      <c r="C29" s="3" t="s">
        <v>2558</v>
      </c>
      <c r="D29" s="49">
        <v>0</v>
      </c>
      <c r="E29" s="74" t="s">
        <v>50</v>
      </c>
      <c r="F29" s="28" t="s">
        <v>1089</v>
      </c>
      <c r="G29" s="1"/>
      <c r="H29" s="7"/>
      <c r="I29" s="1" t="str">
        <f>IF(NOT(Tableau1175791820[[#This Row],[Qu.]]&gt;=1),"OUI","NON")</f>
        <v>OUI</v>
      </c>
      <c r="J29" s="11">
        <f>SUM(1&gt;Tableau1175791820[[#This Row],[Qu.]])</f>
        <v>1</v>
      </c>
      <c r="K29" s="46"/>
      <c r="L29" s="55"/>
    </row>
    <row r="30" spans="2:12" ht="15" customHeight="1" x14ac:dyDescent="0.25">
      <c r="B30" s="34" t="s">
        <v>1832</v>
      </c>
      <c r="C30" s="12" t="s">
        <v>2559</v>
      </c>
      <c r="D30" s="49">
        <v>1</v>
      </c>
      <c r="E30" s="73" t="s">
        <v>32</v>
      </c>
      <c r="F30" s="29" t="s">
        <v>1089</v>
      </c>
      <c r="G30" s="1"/>
      <c r="H30" s="7"/>
      <c r="I30" s="1" t="str">
        <f>IF(NOT(Tableau1175791820[[#This Row],[Qu.]]&gt;=1),"OUI","NON")</f>
        <v>NON</v>
      </c>
      <c r="J30" s="11">
        <f>SUM(1&gt;Tableau1175791820[[#This Row],[Qu.]])</f>
        <v>0</v>
      </c>
      <c r="K30" s="46"/>
      <c r="L30" s="55"/>
    </row>
    <row r="31" spans="2:12" ht="15" customHeight="1" x14ac:dyDescent="0.25">
      <c r="B31" s="34" t="s">
        <v>1834</v>
      </c>
      <c r="C31" s="12" t="s">
        <v>2560</v>
      </c>
      <c r="D31" s="49">
        <v>1</v>
      </c>
      <c r="E31" s="74" t="s">
        <v>32</v>
      </c>
      <c r="F31" s="29" t="s">
        <v>1113</v>
      </c>
      <c r="G31" s="1"/>
      <c r="H31" s="7"/>
      <c r="I31" s="1" t="str">
        <f>IF(NOT(Tableau1175791820[[#This Row],[Qu.]]&gt;=1),"OUI","NON")</f>
        <v>NON</v>
      </c>
      <c r="J31" s="11">
        <f>SUM(1&gt;Tableau1175791820[[#This Row],[Qu.]])</f>
        <v>0</v>
      </c>
      <c r="K31" s="46"/>
      <c r="L31" s="55"/>
    </row>
    <row r="32" spans="2:12" ht="15" customHeight="1" x14ac:dyDescent="0.25">
      <c r="B32" s="34" t="s">
        <v>1836</v>
      </c>
      <c r="C32" s="12" t="s">
        <v>2561</v>
      </c>
      <c r="D32" s="49">
        <v>1</v>
      </c>
      <c r="E32" s="73" t="s">
        <v>36</v>
      </c>
      <c r="F32" s="29" t="s">
        <v>1107</v>
      </c>
      <c r="G32" s="1"/>
      <c r="H32" s="7"/>
      <c r="I32" s="1" t="str">
        <f>IF(NOT(Tableau1175791820[[#This Row],[Qu.]]&gt;=1),"OUI","NON")</f>
        <v>NON</v>
      </c>
      <c r="J32" s="11">
        <f>SUM(1&gt;Tableau1175791820[[#This Row],[Qu.]])</f>
        <v>0</v>
      </c>
      <c r="K32" s="46"/>
      <c r="L32" s="55"/>
    </row>
    <row r="33" spans="2:12" ht="15" customHeight="1" x14ac:dyDescent="0.25">
      <c r="B33" s="31" t="s">
        <v>1838</v>
      </c>
      <c r="C33" s="3" t="s">
        <v>2562</v>
      </c>
      <c r="D33" s="49">
        <v>1</v>
      </c>
      <c r="E33" s="74" t="s">
        <v>32</v>
      </c>
      <c r="F33" s="28" t="s">
        <v>1089</v>
      </c>
      <c r="G33" s="1"/>
      <c r="H33" s="7"/>
      <c r="I33" s="1" t="str">
        <f>IF(NOT(Tableau1175791820[[#This Row],[Qu.]]&gt;=1),"OUI","NON")</f>
        <v>NON</v>
      </c>
      <c r="J33" s="11">
        <f>SUM(1&gt;Tableau1175791820[[#This Row],[Qu.]])</f>
        <v>0</v>
      </c>
      <c r="K33" s="46"/>
      <c r="L33" s="46"/>
    </row>
    <row r="34" spans="2:12" ht="15" customHeight="1" x14ac:dyDescent="0.25">
      <c r="B34" s="34" t="s">
        <v>1840</v>
      </c>
      <c r="C34" s="12" t="s">
        <v>2563</v>
      </c>
      <c r="D34" s="49">
        <v>1</v>
      </c>
      <c r="E34" s="73" t="s">
        <v>32</v>
      </c>
      <c r="F34" s="29" t="s">
        <v>1107</v>
      </c>
      <c r="G34" s="1"/>
      <c r="H34" s="7"/>
      <c r="I34" s="1" t="str">
        <f>IF(NOT(Tableau1175791820[[#This Row],[Qu.]]&gt;=1),"OUI","NON")</f>
        <v>NON</v>
      </c>
      <c r="J34" s="11">
        <f>SUM(1&gt;Tableau1175791820[[#This Row],[Qu.]])</f>
        <v>0</v>
      </c>
      <c r="K34" s="46"/>
      <c r="L34" s="55"/>
    </row>
    <row r="35" spans="2:12" ht="15" customHeight="1" x14ac:dyDescent="0.25">
      <c r="B35" s="34" t="s">
        <v>1842</v>
      </c>
      <c r="C35" s="12" t="s">
        <v>2564</v>
      </c>
      <c r="D35" s="49">
        <v>1</v>
      </c>
      <c r="E35" s="74" t="s">
        <v>50</v>
      </c>
      <c r="F35" s="29" t="s">
        <v>1107</v>
      </c>
      <c r="G35" s="1"/>
      <c r="H35" s="7"/>
      <c r="I35" s="1" t="str">
        <f>IF(NOT(Tableau1175791820[[#This Row],[Qu.]]&gt;=1),"OUI","NON")</f>
        <v>NON</v>
      </c>
      <c r="J35" s="11">
        <f>SUM(1&gt;Tableau1175791820[[#This Row],[Qu.]])</f>
        <v>0</v>
      </c>
      <c r="K35" s="46"/>
      <c r="L35" s="55"/>
    </row>
    <row r="36" spans="2:12" ht="15" customHeight="1" x14ac:dyDescent="0.25">
      <c r="B36" s="34" t="s">
        <v>1844</v>
      </c>
      <c r="C36" s="12" t="s">
        <v>2565</v>
      </c>
      <c r="D36" s="49">
        <v>0</v>
      </c>
      <c r="E36" s="73" t="s">
        <v>50</v>
      </c>
      <c r="F36" s="29" t="s">
        <v>1107</v>
      </c>
      <c r="G36" s="1"/>
      <c r="H36" s="7"/>
      <c r="I36" s="1" t="str">
        <f>IF(NOT(Tableau1175791820[[#This Row],[Qu.]]&gt;=1),"OUI","NON")</f>
        <v>OUI</v>
      </c>
      <c r="J36" s="11">
        <f>SUM(1&gt;Tableau1175791820[[#This Row],[Qu.]])</f>
        <v>1</v>
      </c>
      <c r="K36" s="46"/>
      <c r="L36" s="55"/>
    </row>
    <row r="37" spans="2:12" ht="15" customHeight="1" x14ac:dyDescent="0.25">
      <c r="B37" s="34" t="s">
        <v>1846</v>
      </c>
      <c r="C37" s="12" t="s">
        <v>2566</v>
      </c>
      <c r="D37" s="49">
        <v>0</v>
      </c>
      <c r="E37" s="74" t="s">
        <v>36</v>
      </c>
      <c r="F37" s="29" t="s">
        <v>1107</v>
      </c>
      <c r="G37" s="1"/>
      <c r="H37" s="7"/>
      <c r="I37" s="1" t="str">
        <f>IF(NOT(Tableau1175791820[[#This Row],[Qu.]]&gt;=1),"OUI","NON")</f>
        <v>OUI</v>
      </c>
      <c r="J37" s="11">
        <f>SUM(1&gt;Tableau1175791820[[#This Row],[Qu.]])</f>
        <v>1</v>
      </c>
      <c r="K37" s="46"/>
      <c r="L37" s="55"/>
    </row>
    <row r="38" spans="2:12" ht="15" customHeight="1" x14ac:dyDescent="0.25">
      <c r="B38" s="34" t="s">
        <v>1848</v>
      </c>
      <c r="C38" s="12" t="s">
        <v>2567</v>
      </c>
      <c r="D38" s="49">
        <v>1</v>
      </c>
      <c r="E38" s="73" t="s">
        <v>32</v>
      </c>
      <c r="F38" s="28" t="s">
        <v>1089</v>
      </c>
      <c r="G38" s="1"/>
      <c r="H38" s="7"/>
      <c r="I38" s="1" t="str">
        <f>IF(NOT(Tableau1175791820[[#This Row],[Qu.]]&gt;=1),"OUI","NON")</f>
        <v>NON</v>
      </c>
      <c r="J38" s="11">
        <f>SUM(1&gt;Tableau1175791820[[#This Row],[Qu.]])</f>
        <v>0</v>
      </c>
      <c r="K38" s="46"/>
      <c r="L38" s="55"/>
    </row>
    <row r="39" spans="2:12" ht="15" customHeight="1" x14ac:dyDescent="0.25">
      <c r="B39" s="34" t="s">
        <v>1850</v>
      </c>
      <c r="C39" s="12" t="s">
        <v>2568</v>
      </c>
      <c r="D39" s="49">
        <v>1</v>
      </c>
      <c r="E39" s="74" t="s">
        <v>32</v>
      </c>
      <c r="F39" s="29" t="s">
        <v>1089</v>
      </c>
      <c r="G39" s="1"/>
      <c r="H39" s="7"/>
      <c r="I39" s="1" t="str">
        <f>IF(NOT(Tableau1175791820[[#This Row],[Qu.]]&gt;=1),"OUI","NON")</f>
        <v>NON</v>
      </c>
      <c r="J39" s="11">
        <f>SUM(1&gt;Tableau1175791820[[#This Row],[Qu.]])</f>
        <v>0</v>
      </c>
      <c r="K39" s="46"/>
      <c r="L39" s="55"/>
    </row>
    <row r="40" spans="2:12" ht="15" customHeight="1" x14ac:dyDescent="0.25">
      <c r="B40" s="34" t="s">
        <v>1852</v>
      </c>
      <c r="C40" s="12" t="s">
        <v>2569</v>
      </c>
      <c r="D40" s="49">
        <v>1</v>
      </c>
      <c r="E40" s="73" t="s">
        <v>32</v>
      </c>
      <c r="F40" s="29" t="s">
        <v>1107</v>
      </c>
      <c r="G40" s="1"/>
      <c r="H40" s="7"/>
      <c r="I40" s="1" t="str">
        <f>IF(NOT(Tableau1175791820[[#This Row],[Qu.]]&gt;=1),"OUI","NON")</f>
        <v>NON</v>
      </c>
      <c r="J40" s="11">
        <f>SUM(1&gt;Tableau1175791820[[#This Row],[Qu.]])</f>
        <v>0</v>
      </c>
      <c r="K40" s="46"/>
      <c r="L40" s="55"/>
    </row>
    <row r="41" spans="2:12" ht="15" customHeight="1" x14ac:dyDescent="0.25">
      <c r="B41" s="53" t="s">
        <v>1854</v>
      </c>
      <c r="C41" s="48" t="s">
        <v>2570</v>
      </c>
      <c r="D41" s="49">
        <v>0</v>
      </c>
      <c r="E41" s="74" t="s">
        <v>36</v>
      </c>
      <c r="F41" s="29" t="s">
        <v>1089</v>
      </c>
      <c r="G41" s="1"/>
      <c r="H41" s="7"/>
      <c r="I41" s="1" t="str">
        <f>IF(NOT(Tableau1175791820[[#This Row],[Qu.]]&gt;=1),"OUI","NON")</f>
        <v>OUI</v>
      </c>
      <c r="J41" s="11">
        <f>SUM(1&gt;Tableau1175791820[[#This Row],[Qu.]])</f>
        <v>1</v>
      </c>
      <c r="K41" s="46"/>
      <c r="L41" s="55"/>
    </row>
    <row r="42" spans="2:12" ht="15" customHeight="1" x14ac:dyDescent="0.25">
      <c r="B42" s="34" t="s">
        <v>1856</v>
      </c>
      <c r="C42" s="12" t="s">
        <v>2571</v>
      </c>
      <c r="D42" s="49">
        <v>1</v>
      </c>
      <c r="E42" s="73" t="s">
        <v>32</v>
      </c>
      <c r="F42" s="29" t="s">
        <v>1089</v>
      </c>
      <c r="G42" s="1"/>
      <c r="H42" s="7"/>
      <c r="I42" s="1" t="str">
        <f>IF(NOT(Tableau1175791820[[#This Row],[Qu.]]&gt;=1),"OUI","NON")</f>
        <v>NON</v>
      </c>
      <c r="J42" s="11">
        <f>SUM(1&gt;Tableau1175791820[[#This Row],[Qu.]])</f>
        <v>0</v>
      </c>
      <c r="K42" s="46"/>
      <c r="L42" s="55"/>
    </row>
    <row r="43" spans="2:12" ht="15" customHeight="1" x14ac:dyDescent="0.25">
      <c r="B43" s="34" t="s">
        <v>1858</v>
      </c>
      <c r="C43" s="12" t="s">
        <v>2572</v>
      </c>
      <c r="D43" s="49">
        <v>1</v>
      </c>
      <c r="E43" s="74" t="s">
        <v>32</v>
      </c>
      <c r="F43" s="29" t="s">
        <v>1089</v>
      </c>
      <c r="G43" s="1"/>
      <c r="H43" s="7"/>
      <c r="I43" s="1" t="str">
        <f>IF(NOT(Tableau1175791820[[#This Row],[Qu.]]&gt;=1),"OUI","NON")</f>
        <v>NON</v>
      </c>
      <c r="J43" s="11">
        <f>SUM(1&gt;Tableau1175791820[[#This Row],[Qu.]])</f>
        <v>0</v>
      </c>
      <c r="K43" s="46"/>
      <c r="L43" s="55"/>
    </row>
    <row r="44" spans="2:12" ht="15" customHeight="1" x14ac:dyDescent="0.25">
      <c r="B44" s="34" t="s">
        <v>1860</v>
      </c>
      <c r="C44" s="12" t="s">
        <v>2573</v>
      </c>
      <c r="D44" s="49">
        <v>0</v>
      </c>
      <c r="E44" s="73" t="s">
        <v>50</v>
      </c>
      <c r="F44" s="29" t="s">
        <v>1089</v>
      </c>
      <c r="G44" s="1"/>
      <c r="H44" s="7"/>
      <c r="I44" s="1" t="str">
        <f>IF(NOT(Tableau1175791820[[#This Row],[Qu.]]&gt;=1),"OUI","NON")</f>
        <v>OUI</v>
      </c>
      <c r="J44" s="11">
        <f>SUM(1&gt;Tableau1175791820[[#This Row],[Qu.]])</f>
        <v>1</v>
      </c>
      <c r="K44" s="46"/>
      <c r="L44" s="55"/>
    </row>
    <row r="45" spans="2:12" ht="15" customHeight="1" x14ac:dyDescent="0.25">
      <c r="B45" s="34" t="s">
        <v>1862</v>
      </c>
      <c r="C45" s="12" t="s">
        <v>2574</v>
      </c>
      <c r="D45" s="49">
        <v>1</v>
      </c>
      <c r="E45" s="74" t="s">
        <v>32</v>
      </c>
      <c r="F45" s="29" t="s">
        <v>1107</v>
      </c>
      <c r="G45" s="1"/>
      <c r="H45" s="7"/>
      <c r="I45" s="1" t="str">
        <f>IF(NOT(Tableau1175791820[[#This Row],[Qu.]]&gt;=1),"OUI","NON")</f>
        <v>NON</v>
      </c>
      <c r="J45" s="11">
        <f>SUM(1&gt;Tableau1175791820[[#This Row],[Qu.]])</f>
        <v>0</v>
      </c>
      <c r="K45" s="46"/>
      <c r="L45" s="55"/>
    </row>
    <row r="46" spans="2:12" ht="15" customHeight="1" x14ac:dyDescent="0.25">
      <c r="B46" s="34" t="s">
        <v>1864</v>
      </c>
      <c r="C46" s="12" t="s">
        <v>2575</v>
      </c>
      <c r="D46" s="49">
        <v>0</v>
      </c>
      <c r="E46" s="73" t="s">
        <v>39</v>
      </c>
      <c r="F46" s="29" t="s">
        <v>1089</v>
      </c>
      <c r="G46" s="1"/>
      <c r="H46" s="7"/>
      <c r="I46" s="1" t="str">
        <f>IF(NOT(Tableau1175791820[[#This Row],[Qu.]]&gt;=1),"OUI","NON")</f>
        <v>OUI</v>
      </c>
      <c r="J46" s="11">
        <f>SUM(1&gt;Tableau1175791820[[#This Row],[Qu.]])</f>
        <v>1</v>
      </c>
      <c r="K46" s="46"/>
      <c r="L46" s="55"/>
    </row>
    <row r="47" spans="2:12" ht="15" customHeight="1" x14ac:dyDescent="0.25">
      <c r="B47" s="34" t="s">
        <v>1866</v>
      </c>
      <c r="C47" s="12" t="s">
        <v>2576</v>
      </c>
      <c r="D47" s="49">
        <v>1</v>
      </c>
      <c r="E47" s="74" t="s">
        <v>36</v>
      </c>
      <c r="F47" s="29" t="s">
        <v>1089</v>
      </c>
      <c r="G47" s="1"/>
      <c r="H47" s="7"/>
      <c r="I47" s="1" t="str">
        <f>IF(NOT(Tableau1175791820[[#This Row],[Qu.]]&gt;=1),"OUI","NON")</f>
        <v>NON</v>
      </c>
      <c r="J47" s="11">
        <f>SUM(1&gt;Tableau1175791820[[#This Row],[Qu.]])</f>
        <v>0</v>
      </c>
      <c r="K47" s="46"/>
      <c r="L47" s="55"/>
    </row>
    <row r="48" spans="2:12" ht="15" customHeight="1" x14ac:dyDescent="0.25">
      <c r="B48" s="34" t="s">
        <v>1868</v>
      </c>
      <c r="C48" s="12" t="s">
        <v>2577</v>
      </c>
      <c r="D48" s="49">
        <v>1</v>
      </c>
      <c r="E48" s="73" t="s">
        <v>50</v>
      </c>
      <c r="F48" s="29" t="s">
        <v>1111</v>
      </c>
      <c r="G48" s="1"/>
      <c r="H48" s="7"/>
      <c r="I48" s="1" t="str">
        <f>IF(NOT(Tableau1175791820[[#This Row],[Qu.]]&gt;=1),"OUI","NON")</f>
        <v>NON</v>
      </c>
      <c r="J48" s="11">
        <f>SUM(1&gt;Tableau1175791820[[#This Row],[Qu.]])</f>
        <v>0</v>
      </c>
      <c r="K48" s="46"/>
      <c r="L48" s="55"/>
    </row>
    <row r="49" spans="2:11" ht="15" customHeight="1" x14ac:dyDescent="0.25">
      <c r="B49" s="34" t="s">
        <v>1870</v>
      </c>
      <c r="C49" s="12" t="s">
        <v>2578</v>
      </c>
      <c r="D49" s="49">
        <v>1</v>
      </c>
      <c r="E49" s="74" t="s">
        <v>32</v>
      </c>
      <c r="F49" s="29" t="s">
        <v>1107</v>
      </c>
      <c r="G49" s="1"/>
      <c r="H49" s="7"/>
      <c r="I49" s="1" t="str">
        <f>IF(NOT(Tableau1175791820[[#This Row],[Qu.]]&gt;=1),"OUI","NON")</f>
        <v>NON</v>
      </c>
      <c r="J49" s="11">
        <f>SUM(1&gt;Tableau1175791820[[#This Row],[Qu.]])</f>
        <v>0</v>
      </c>
      <c r="K49" s="46"/>
    </row>
    <row r="50" spans="2:11" ht="15" customHeight="1" x14ac:dyDescent="0.25">
      <c r="B50" s="34" t="s">
        <v>1872</v>
      </c>
      <c r="C50" s="12" t="s">
        <v>2579</v>
      </c>
      <c r="D50" s="49">
        <v>1</v>
      </c>
      <c r="E50" s="73" t="s">
        <v>36</v>
      </c>
      <c r="F50" s="29" t="s">
        <v>1113</v>
      </c>
      <c r="G50" s="1"/>
      <c r="H50" s="7"/>
      <c r="I50" s="1" t="str">
        <f>IF(NOT(Tableau1175791820[[#This Row],[Qu.]]&gt;=1),"OUI","NON")</f>
        <v>NON</v>
      </c>
      <c r="J50" s="11">
        <f>SUM(1&gt;Tableau1175791820[[#This Row],[Qu.]])</f>
        <v>0</v>
      </c>
      <c r="K50" s="46"/>
    </row>
    <row r="51" spans="2:11" ht="15" customHeight="1" x14ac:dyDescent="0.25">
      <c r="B51" s="34" t="s">
        <v>1874</v>
      </c>
      <c r="C51" s="12" t="s">
        <v>2580</v>
      </c>
      <c r="D51" s="49">
        <v>1</v>
      </c>
      <c r="E51" s="74" t="s">
        <v>50</v>
      </c>
      <c r="F51" s="29" t="s">
        <v>1089</v>
      </c>
      <c r="G51" s="1"/>
      <c r="H51" s="7"/>
      <c r="I51" s="1" t="str">
        <f>IF(NOT(Tableau1175791820[[#This Row],[Qu.]]&gt;=1),"OUI","NON")</f>
        <v>NON</v>
      </c>
      <c r="J51" s="11">
        <f>SUM(1&gt;Tableau1175791820[[#This Row],[Qu.]])</f>
        <v>0</v>
      </c>
      <c r="K51" s="46"/>
    </row>
    <row r="52" spans="2:11" ht="15" customHeight="1" x14ac:dyDescent="0.25">
      <c r="B52" s="34" t="s">
        <v>1876</v>
      </c>
      <c r="C52" s="12" t="s">
        <v>2581</v>
      </c>
      <c r="D52" s="49">
        <v>1</v>
      </c>
      <c r="E52" s="73" t="s">
        <v>36</v>
      </c>
      <c r="F52" s="29" t="s">
        <v>1089</v>
      </c>
      <c r="G52" s="1"/>
      <c r="H52" s="7"/>
      <c r="I52" s="1" t="str">
        <f>IF(NOT(Tableau1175791820[[#This Row],[Qu.]]&gt;=1),"OUI","NON")</f>
        <v>NON</v>
      </c>
      <c r="J52" s="11">
        <f>SUM(1&gt;Tableau1175791820[[#This Row],[Qu.]])</f>
        <v>0</v>
      </c>
      <c r="K52" s="46"/>
    </row>
    <row r="53" spans="2:11" ht="15" customHeight="1" x14ac:dyDescent="0.25">
      <c r="B53" s="34" t="s">
        <v>1878</v>
      </c>
      <c r="C53" s="12" t="s">
        <v>2582</v>
      </c>
      <c r="D53" s="49">
        <v>1</v>
      </c>
      <c r="E53" s="74" t="s">
        <v>36</v>
      </c>
      <c r="F53" s="28" t="s">
        <v>1111</v>
      </c>
      <c r="G53" s="1"/>
      <c r="H53" s="7"/>
      <c r="I53" s="1" t="str">
        <f>IF(NOT(Tableau1175791820[[#This Row],[Qu.]]&gt;=1),"OUI","NON")</f>
        <v>NON</v>
      </c>
      <c r="J53" s="11">
        <f>SUM(1&gt;Tableau1175791820[[#This Row],[Qu.]])</f>
        <v>0</v>
      </c>
      <c r="K53" s="46"/>
    </row>
    <row r="54" spans="2:11" ht="15" customHeight="1" x14ac:dyDescent="0.25">
      <c r="B54" s="34" t="s">
        <v>1880</v>
      </c>
      <c r="C54" s="12" t="s">
        <v>2583</v>
      </c>
      <c r="D54" s="49">
        <v>1</v>
      </c>
      <c r="E54" s="73" t="s">
        <v>32</v>
      </c>
      <c r="F54" s="29" t="s">
        <v>1107</v>
      </c>
      <c r="G54" s="1"/>
      <c r="H54" s="7"/>
      <c r="I54" s="1" t="str">
        <f>IF(NOT(Tableau1175791820[[#This Row],[Qu.]]&gt;=1),"OUI","NON")</f>
        <v>NON</v>
      </c>
      <c r="J54" s="11">
        <f>SUM(1&gt;Tableau1175791820[[#This Row],[Qu.]])</f>
        <v>0</v>
      </c>
      <c r="K54" s="46"/>
    </row>
    <row r="55" spans="2:11" ht="15" customHeight="1" x14ac:dyDescent="0.25">
      <c r="B55" s="34" t="s">
        <v>1882</v>
      </c>
      <c r="C55" s="12" t="s">
        <v>2584</v>
      </c>
      <c r="D55" s="49">
        <v>1</v>
      </c>
      <c r="E55" s="74" t="s">
        <v>32</v>
      </c>
      <c r="F55" s="28" t="s">
        <v>1107</v>
      </c>
      <c r="G55" s="1"/>
      <c r="H55" s="7"/>
      <c r="I55" s="1" t="str">
        <f>IF(NOT(Tableau1175791820[[#This Row],[Qu.]]&gt;=1),"OUI","NON")</f>
        <v>NON</v>
      </c>
      <c r="J55" s="11">
        <f>SUM(1&gt;Tableau1175791820[[#This Row],[Qu.]])</f>
        <v>0</v>
      </c>
      <c r="K55" s="46"/>
    </row>
    <row r="56" spans="2:11" ht="15" customHeight="1" x14ac:dyDescent="0.25">
      <c r="B56" s="34" t="s">
        <v>1884</v>
      </c>
      <c r="C56" s="12" t="s">
        <v>2585</v>
      </c>
      <c r="D56" s="49">
        <v>1</v>
      </c>
      <c r="E56" s="73" t="s">
        <v>50</v>
      </c>
      <c r="F56" s="28" t="s">
        <v>1089</v>
      </c>
      <c r="G56" s="1"/>
      <c r="H56" s="7"/>
      <c r="I56" s="1" t="str">
        <f>IF(NOT(Tableau1175791820[[#This Row],[Qu.]]&gt;=1),"OUI","NON")</f>
        <v>NON</v>
      </c>
      <c r="J56" s="11">
        <f>SUM(1&gt;Tableau1175791820[[#This Row],[Qu.]])</f>
        <v>0</v>
      </c>
      <c r="K56" s="46"/>
    </row>
    <row r="57" spans="2:11" ht="15" customHeight="1" x14ac:dyDescent="0.25">
      <c r="B57" s="34" t="s">
        <v>1886</v>
      </c>
      <c r="C57" s="12" t="s">
        <v>2586</v>
      </c>
      <c r="D57" s="49">
        <v>1</v>
      </c>
      <c r="E57" s="74" t="s">
        <v>50</v>
      </c>
      <c r="F57" s="29" t="s">
        <v>1113</v>
      </c>
      <c r="G57" s="1"/>
      <c r="H57" s="7"/>
      <c r="I57" s="1" t="str">
        <f>IF(NOT(Tableau1175791820[[#This Row],[Qu.]]&gt;=1),"OUI","NON")</f>
        <v>NON</v>
      </c>
      <c r="J57" s="11">
        <f>SUM(1&gt;Tableau1175791820[[#This Row],[Qu.]])</f>
        <v>0</v>
      </c>
      <c r="K57" s="46"/>
    </row>
    <row r="58" spans="2:11" ht="15" customHeight="1" x14ac:dyDescent="0.25">
      <c r="B58" s="34" t="s">
        <v>1888</v>
      </c>
      <c r="C58" s="12" t="s">
        <v>2587</v>
      </c>
      <c r="D58" s="49">
        <v>1</v>
      </c>
      <c r="E58" s="73" t="s">
        <v>36</v>
      </c>
      <c r="F58" s="29" t="s">
        <v>1111</v>
      </c>
      <c r="G58" s="1"/>
      <c r="H58" s="7"/>
      <c r="I58" s="1" t="str">
        <f>IF(NOT(Tableau1175791820[[#This Row],[Qu.]]&gt;=1),"OUI","NON")</f>
        <v>NON</v>
      </c>
      <c r="J58" s="11">
        <f>SUM(1&gt;Tableau1175791820[[#This Row],[Qu.]])</f>
        <v>0</v>
      </c>
      <c r="K58" s="46"/>
    </row>
    <row r="59" spans="2:11" ht="15" customHeight="1" x14ac:dyDescent="0.25">
      <c r="B59" s="34" t="s">
        <v>1890</v>
      </c>
      <c r="C59" s="12" t="s">
        <v>2588</v>
      </c>
      <c r="D59" s="49">
        <v>1</v>
      </c>
      <c r="E59" s="74" t="s">
        <v>50</v>
      </c>
      <c r="F59" s="29" t="s">
        <v>1089</v>
      </c>
      <c r="G59" s="1"/>
      <c r="H59" s="7"/>
      <c r="I59" s="1" t="str">
        <f>IF(NOT(Tableau1175791820[[#This Row],[Qu.]]&gt;=1),"OUI","NON")</f>
        <v>NON</v>
      </c>
      <c r="J59" s="11">
        <f>SUM(1&gt;Tableau1175791820[[#This Row],[Qu.]])</f>
        <v>0</v>
      </c>
      <c r="K59" s="46"/>
    </row>
    <row r="60" spans="2:11" ht="15" customHeight="1" x14ac:dyDescent="0.25">
      <c r="B60" s="34" t="s">
        <v>1892</v>
      </c>
      <c r="C60" s="12" t="s">
        <v>2589</v>
      </c>
      <c r="D60" s="49">
        <v>1</v>
      </c>
      <c r="E60" s="73" t="s">
        <v>32</v>
      </c>
      <c r="F60" s="29" t="s">
        <v>1089</v>
      </c>
      <c r="G60" s="1"/>
      <c r="H60" s="7"/>
      <c r="I60" s="1" t="str">
        <f>IF(NOT(Tableau1175791820[[#This Row],[Qu.]]&gt;=1),"OUI","NON")</f>
        <v>NON</v>
      </c>
      <c r="J60" s="11">
        <f>SUM(1&gt;Tableau1175791820[[#This Row],[Qu.]])</f>
        <v>0</v>
      </c>
      <c r="K60" s="46"/>
    </row>
    <row r="61" spans="2:11" ht="15" customHeight="1" x14ac:dyDescent="0.25">
      <c r="B61" s="53" t="s">
        <v>1894</v>
      </c>
      <c r="C61" s="48" t="s">
        <v>2590</v>
      </c>
      <c r="D61" s="49">
        <v>1</v>
      </c>
      <c r="E61" s="74" t="s">
        <v>50</v>
      </c>
      <c r="F61" s="29" t="s">
        <v>1089</v>
      </c>
      <c r="G61" s="1"/>
      <c r="H61" s="7"/>
      <c r="I61" s="1" t="str">
        <f>IF(NOT(Tableau1175791820[[#This Row],[Qu.]]&gt;=1),"OUI","NON")</f>
        <v>NON</v>
      </c>
      <c r="J61" s="11">
        <f>SUM(1&gt;Tableau1175791820[[#This Row],[Qu.]])</f>
        <v>0</v>
      </c>
      <c r="K61" s="46"/>
    </row>
    <row r="62" spans="2:11" ht="15" customHeight="1" x14ac:dyDescent="0.25">
      <c r="B62" s="34" t="s">
        <v>1896</v>
      </c>
      <c r="C62" s="12" t="s">
        <v>2591</v>
      </c>
      <c r="D62" s="49">
        <v>1</v>
      </c>
      <c r="E62" s="73" t="s">
        <v>39</v>
      </c>
      <c r="F62" s="29" t="s">
        <v>2478</v>
      </c>
      <c r="G62" s="1"/>
      <c r="H62" s="7"/>
      <c r="I62" s="1" t="str">
        <f>IF(NOT(Tableau1175791820[[#This Row],[Qu.]]&gt;=1),"OUI","NON")</f>
        <v>NON</v>
      </c>
      <c r="J62" s="11">
        <f>SUM(1&gt;Tableau1175791820[[#This Row],[Qu.]])</f>
        <v>0</v>
      </c>
      <c r="K62" s="46"/>
    </row>
    <row r="63" spans="2:11" ht="15" customHeight="1" x14ac:dyDescent="0.25">
      <c r="B63" s="34" t="s">
        <v>1898</v>
      </c>
      <c r="C63" s="12" t="s">
        <v>2592</v>
      </c>
      <c r="D63" s="49">
        <v>0</v>
      </c>
      <c r="E63" s="74" t="s">
        <v>50</v>
      </c>
      <c r="F63" s="29" t="s">
        <v>1099</v>
      </c>
      <c r="G63" s="1"/>
      <c r="H63" s="7"/>
      <c r="I63" s="1" t="str">
        <f>IF(NOT(Tableau1175791820[[#This Row],[Qu.]]&gt;=1),"OUI","NON")</f>
        <v>OUI</v>
      </c>
      <c r="J63" s="11">
        <f>SUM(1&gt;Tableau1175791820[[#This Row],[Qu.]])</f>
        <v>1</v>
      </c>
      <c r="K63" s="46"/>
    </row>
    <row r="64" spans="2:11" ht="15" customHeight="1" x14ac:dyDescent="0.25">
      <c r="B64" s="34" t="s">
        <v>1900</v>
      </c>
      <c r="C64" s="12" t="s">
        <v>2593</v>
      </c>
      <c r="D64" s="49">
        <v>1</v>
      </c>
      <c r="E64" s="73" t="s">
        <v>36</v>
      </c>
      <c r="F64" s="29" t="s">
        <v>1107</v>
      </c>
      <c r="G64" s="1"/>
      <c r="H64" s="7"/>
      <c r="I64" s="1" t="str">
        <f>IF(NOT(Tableau1175791820[[#This Row],[Qu.]]&gt;=1),"OUI","NON")</f>
        <v>NON</v>
      </c>
      <c r="J64" s="11">
        <f>SUM(1&gt;Tableau1175791820[[#This Row],[Qu.]])</f>
        <v>0</v>
      </c>
      <c r="K64" s="46"/>
    </row>
    <row r="65" spans="2:11" ht="15" customHeight="1" x14ac:dyDescent="0.25">
      <c r="B65" s="53" t="s">
        <v>1902</v>
      </c>
      <c r="C65" s="48" t="s">
        <v>2594</v>
      </c>
      <c r="D65" s="49">
        <v>1</v>
      </c>
      <c r="E65" s="74" t="s">
        <v>36</v>
      </c>
      <c r="F65" s="29" t="s">
        <v>1111</v>
      </c>
      <c r="G65" s="1"/>
      <c r="H65" s="7"/>
      <c r="I65" s="1" t="str">
        <f>IF(NOT(Tableau1175791820[[#This Row],[Qu.]]&gt;=1),"OUI","NON")</f>
        <v>NON</v>
      </c>
      <c r="J65" s="11">
        <f>SUM(1&gt;Tableau1175791820[[#This Row],[Qu.]])</f>
        <v>0</v>
      </c>
      <c r="K65" s="46"/>
    </row>
    <row r="66" spans="2:11" ht="15" customHeight="1" x14ac:dyDescent="0.25">
      <c r="B66" s="34" t="s">
        <v>1904</v>
      </c>
      <c r="C66" s="12" t="s">
        <v>2595</v>
      </c>
      <c r="D66" s="49">
        <v>1</v>
      </c>
      <c r="E66" s="73" t="s">
        <v>32</v>
      </c>
      <c r="F66" s="29" t="s">
        <v>1111</v>
      </c>
      <c r="G66" s="1"/>
      <c r="H66" s="7"/>
      <c r="I66" s="1" t="str">
        <f>IF(NOT(Tableau1175791820[[#This Row],[Qu.]]&gt;=1),"OUI","NON")</f>
        <v>NON</v>
      </c>
      <c r="J66" s="11">
        <f>SUM(1&gt;Tableau1175791820[[#This Row],[Qu.]])</f>
        <v>0</v>
      </c>
      <c r="K66" s="46"/>
    </row>
    <row r="67" spans="2:11" ht="15" customHeight="1" x14ac:dyDescent="0.25">
      <c r="B67" s="34" t="s">
        <v>1906</v>
      </c>
      <c r="C67" s="12" t="s">
        <v>2596</v>
      </c>
      <c r="D67" s="49">
        <v>1</v>
      </c>
      <c r="E67" s="74" t="s">
        <v>32</v>
      </c>
      <c r="F67" s="29" t="s">
        <v>1107</v>
      </c>
      <c r="G67" s="1"/>
      <c r="H67" s="7"/>
      <c r="I67" s="1" t="str">
        <f>IF(NOT(Tableau1175791820[[#This Row],[Qu.]]&gt;=1),"OUI","NON")</f>
        <v>NON</v>
      </c>
      <c r="J67" s="11">
        <f>SUM(1&gt;Tableau1175791820[[#This Row],[Qu.]])</f>
        <v>0</v>
      </c>
      <c r="K67" s="46"/>
    </row>
    <row r="68" spans="2:11" ht="15" customHeight="1" x14ac:dyDescent="0.25">
      <c r="B68" s="34" t="s">
        <v>1908</v>
      </c>
      <c r="C68" s="12" t="s">
        <v>2597</v>
      </c>
      <c r="D68" s="49">
        <v>0</v>
      </c>
      <c r="E68" s="73" t="s">
        <v>39</v>
      </c>
      <c r="F68" s="29" t="s">
        <v>1113</v>
      </c>
      <c r="G68" s="1"/>
      <c r="H68" s="7"/>
      <c r="I68" s="1" t="str">
        <f>IF(NOT(Tableau1175791820[[#This Row],[Qu.]]&gt;=1),"OUI","NON")</f>
        <v>OUI</v>
      </c>
      <c r="J68" s="11">
        <f>SUM(1&gt;Tableau1175791820[[#This Row],[Qu.]])</f>
        <v>1</v>
      </c>
      <c r="K68" s="46"/>
    </row>
    <row r="69" spans="2:11" ht="15" customHeight="1" x14ac:dyDescent="0.25">
      <c r="B69" s="53" t="s">
        <v>1910</v>
      </c>
      <c r="C69" s="48" t="s">
        <v>2598</v>
      </c>
      <c r="D69" s="49">
        <v>1</v>
      </c>
      <c r="E69" s="74" t="s">
        <v>36</v>
      </c>
      <c r="F69" s="29" t="s">
        <v>1107</v>
      </c>
      <c r="G69" s="1"/>
      <c r="H69" s="7"/>
      <c r="I69" s="1" t="str">
        <f>IF(NOT(Tableau1175791820[[#This Row],[Qu.]]&gt;=1),"OUI","NON")</f>
        <v>NON</v>
      </c>
      <c r="J69" s="11">
        <f>SUM(1&gt;Tableau1175791820[[#This Row],[Qu.]])</f>
        <v>0</v>
      </c>
      <c r="K69" s="46"/>
    </row>
    <row r="70" spans="2:11" ht="15" customHeight="1" x14ac:dyDescent="0.25">
      <c r="B70" s="34" t="s">
        <v>1912</v>
      </c>
      <c r="C70" s="12" t="s">
        <v>2599</v>
      </c>
      <c r="D70" s="49">
        <v>1</v>
      </c>
      <c r="E70" s="73" t="s">
        <v>32</v>
      </c>
      <c r="F70" s="29" t="s">
        <v>1113</v>
      </c>
      <c r="G70" s="1"/>
      <c r="H70" s="7"/>
      <c r="I70" s="1" t="str">
        <f>IF(NOT(Tableau1175791820[[#This Row],[Qu.]]&gt;=1),"OUI","NON")</f>
        <v>NON</v>
      </c>
      <c r="J70" s="11">
        <f>SUM(1&gt;Tableau1175791820[[#This Row],[Qu.]])</f>
        <v>0</v>
      </c>
      <c r="K70" s="46"/>
    </row>
    <row r="71" spans="2:11" ht="15" customHeight="1" x14ac:dyDescent="0.25">
      <c r="B71" s="31" t="s">
        <v>1914</v>
      </c>
      <c r="C71" s="3" t="s">
        <v>2600</v>
      </c>
      <c r="D71" s="49">
        <v>1</v>
      </c>
      <c r="E71" s="74" t="s">
        <v>32</v>
      </c>
      <c r="F71" s="28" t="s">
        <v>1089</v>
      </c>
      <c r="G71" s="1"/>
      <c r="H71" s="7"/>
      <c r="I71" s="1" t="str">
        <f>IF(NOT(Tableau1175791820[[#This Row],[Qu.]]&gt;=1),"OUI","NON")</f>
        <v>NON</v>
      </c>
      <c r="J71" s="11">
        <f>SUM(1&gt;Tableau1175791820[[#This Row],[Qu.]])</f>
        <v>0</v>
      </c>
      <c r="K71" s="46"/>
    </row>
    <row r="72" spans="2:11" ht="15" customHeight="1" x14ac:dyDescent="0.25">
      <c r="B72" s="34" t="s">
        <v>1916</v>
      </c>
      <c r="C72" s="12" t="s">
        <v>2601</v>
      </c>
      <c r="D72" s="49">
        <v>1</v>
      </c>
      <c r="E72" s="73" t="s">
        <v>36</v>
      </c>
      <c r="F72" s="29" t="s">
        <v>1089</v>
      </c>
      <c r="G72" s="1"/>
      <c r="H72" s="7"/>
      <c r="I72" s="1" t="str">
        <f>IF(NOT(Tableau1175791820[[#This Row],[Qu.]]&gt;=1),"OUI","NON")</f>
        <v>NON</v>
      </c>
      <c r="J72" s="11">
        <f>SUM(1&gt;Tableau1175791820[[#This Row],[Qu.]])</f>
        <v>0</v>
      </c>
      <c r="K72" s="46"/>
    </row>
    <row r="73" spans="2:11" ht="15" customHeight="1" x14ac:dyDescent="0.25">
      <c r="B73" s="31" t="s">
        <v>1918</v>
      </c>
      <c r="C73" s="3" t="s">
        <v>2602</v>
      </c>
      <c r="D73" s="49">
        <v>0</v>
      </c>
      <c r="E73" s="74" t="s">
        <v>50</v>
      </c>
      <c r="F73" s="28" t="s">
        <v>1113</v>
      </c>
      <c r="G73" s="1"/>
      <c r="H73" s="7"/>
      <c r="I73" s="1" t="str">
        <f>IF(NOT(Tableau1175791820[[#This Row],[Qu.]]&gt;=1),"OUI","NON")</f>
        <v>OUI</v>
      </c>
      <c r="J73" s="11">
        <f>SUM(1&gt;Tableau1175791820[[#This Row],[Qu.]])</f>
        <v>1</v>
      </c>
      <c r="K73" s="46"/>
    </row>
    <row r="74" spans="2:11" ht="15" customHeight="1" x14ac:dyDescent="0.25">
      <c r="B74" s="34" t="s">
        <v>1920</v>
      </c>
      <c r="C74" s="12" t="s">
        <v>2603</v>
      </c>
      <c r="D74" s="49">
        <v>1</v>
      </c>
      <c r="E74" s="73" t="s">
        <v>32</v>
      </c>
      <c r="F74" s="29" t="s">
        <v>1107</v>
      </c>
      <c r="G74" s="1"/>
      <c r="H74" s="7"/>
      <c r="I74" s="1" t="str">
        <f>IF(NOT(Tableau1175791820[[#This Row],[Qu.]]&gt;=1),"OUI","NON")</f>
        <v>NON</v>
      </c>
      <c r="J74" s="11">
        <f>SUM(1&gt;Tableau1175791820[[#This Row],[Qu.]])</f>
        <v>0</v>
      </c>
      <c r="K74" s="46"/>
    </row>
    <row r="75" spans="2:11" ht="15" customHeight="1" x14ac:dyDescent="0.25">
      <c r="B75" s="31" t="s">
        <v>1922</v>
      </c>
      <c r="C75" s="3" t="s">
        <v>2604</v>
      </c>
      <c r="D75" s="49">
        <v>1</v>
      </c>
      <c r="E75" s="74" t="s">
        <v>32</v>
      </c>
      <c r="F75" s="28" t="s">
        <v>1089</v>
      </c>
      <c r="G75" s="1"/>
      <c r="H75" s="7"/>
      <c r="I75" s="1" t="str">
        <f>IF(NOT(Tableau1175791820[[#This Row],[Qu.]]&gt;=1),"OUI","NON")</f>
        <v>NON</v>
      </c>
      <c r="J75" s="11">
        <f>SUM(1&gt;Tableau1175791820[[#This Row],[Qu.]])</f>
        <v>0</v>
      </c>
      <c r="K75" s="46"/>
    </row>
    <row r="76" spans="2:11" ht="15" customHeight="1" x14ac:dyDescent="0.25">
      <c r="B76" s="34" t="s">
        <v>1924</v>
      </c>
      <c r="C76" s="12" t="s">
        <v>2605</v>
      </c>
      <c r="D76" s="49">
        <v>1</v>
      </c>
      <c r="E76" s="74" t="s">
        <v>50</v>
      </c>
      <c r="F76" s="29" t="s">
        <v>1197</v>
      </c>
      <c r="G76" s="1"/>
      <c r="H76" s="7"/>
      <c r="I76" s="1" t="str">
        <f>IF(NOT(Tableau1175791820[[#This Row],[Qu.]]&gt;=1),"OUI","NON")</f>
        <v>NON</v>
      </c>
      <c r="J76" s="11">
        <f>SUM(1&gt;Tableau1175791820[[#This Row],[Qu.]])</f>
        <v>0</v>
      </c>
      <c r="K76" s="46"/>
    </row>
    <row r="77" spans="2:11" ht="15" customHeight="1" x14ac:dyDescent="0.25">
      <c r="B77" s="31" t="s">
        <v>1926</v>
      </c>
      <c r="C77" s="3" t="s">
        <v>2606</v>
      </c>
      <c r="D77" s="49">
        <v>1</v>
      </c>
      <c r="E77" s="73" t="s">
        <v>32</v>
      </c>
      <c r="F77" s="28" t="s">
        <v>1089</v>
      </c>
      <c r="G77" s="1"/>
      <c r="H77" s="7"/>
      <c r="I77" s="1" t="str">
        <f>IF(NOT(Tableau1175791820[[#This Row],[Qu.]]&gt;=1),"OUI","NON")</f>
        <v>NON</v>
      </c>
      <c r="J77" s="11">
        <f>SUM(1&gt;Tableau1175791820[[#This Row],[Qu.]])</f>
        <v>0</v>
      </c>
      <c r="K77" s="46"/>
    </row>
    <row r="78" spans="2:11" ht="15" customHeight="1" x14ac:dyDescent="0.25">
      <c r="B78" s="34" t="s">
        <v>1928</v>
      </c>
      <c r="C78" s="12" t="s">
        <v>2607</v>
      </c>
      <c r="D78" s="49">
        <v>1</v>
      </c>
      <c r="E78" s="74" t="s">
        <v>32</v>
      </c>
      <c r="F78" s="29" t="s">
        <v>1089</v>
      </c>
      <c r="G78" s="1"/>
      <c r="H78" s="7"/>
      <c r="I78" s="1" t="str">
        <f>IF(NOT(Tableau1175791820[[#This Row],[Qu.]]&gt;=1),"OUI","NON")</f>
        <v>NON</v>
      </c>
      <c r="J78" s="11">
        <f>SUM(1&gt;Tableau1175791820[[#This Row],[Qu.]])</f>
        <v>0</v>
      </c>
      <c r="K78" s="46"/>
    </row>
    <row r="79" spans="2:11" ht="15" customHeight="1" x14ac:dyDescent="0.25">
      <c r="B79" s="53" t="s">
        <v>1930</v>
      </c>
      <c r="C79" s="48" t="s">
        <v>2608</v>
      </c>
      <c r="D79" s="49">
        <v>1</v>
      </c>
      <c r="E79" s="73" t="s">
        <v>32</v>
      </c>
      <c r="F79" s="29" t="s">
        <v>1089</v>
      </c>
      <c r="G79" s="1"/>
      <c r="H79" s="7"/>
      <c r="I79" s="1" t="str">
        <f>IF(NOT(Tableau1175791820[[#This Row],[Qu.]]&gt;=1),"OUI","NON")</f>
        <v>NON</v>
      </c>
      <c r="J79" s="11">
        <f>SUM(1&gt;Tableau1175791820[[#This Row],[Qu.]])</f>
        <v>0</v>
      </c>
      <c r="K79" s="46"/>
    </row>
    <row r="80" spans="2:11" ht="15" customHeight="1" x14ac:dyDescent="0.25">
      <c r="B80" s="34" t="s">
        <v>1932</v>
      </c>
      <c r="C80" s="12" t="s">
        <v>2609</v>
      </c>
      <c r="D80" s="49">
        <v>1</v>
      </c>
      <c r="E80" s="74" t="s">
        <v>32</v>
      </c>
      <c r="F80" s="29" t="s">
        <v>1089</v>
      </c>
      <c r="G80" s="1"/>
      <c r="H80" s="7"/>
      <c r="I80" s="1" t="str">
        <f>IF(NOT(Tableau1175791820[[#This Row],[Qu.]]&gt;=1),"OUI","NON")</f>
        <v>NON</v>
      </c>
      <c r="J80" s="11">
        <f>SUM(1&gt;Tableau1175791820[[#This Row],[Qu.]])</f>
        <v>0</v>
      </c>
      <c r="K80" s="46"/>
    </row>
    <row r="81" spans="2:11" ht="15" customHeight="1" x14ac:dyDescent="0.25">
      <c r="B81" s="34" t="s">
        <v>1934</v>
      </c>
      <c r="C81" s="12" t="s">
        <v>2610</v>
      </c>
      <c r="D81" s="49">
        <v>0</v>
      </c>
      <c r="E81" s="73" t="s">
        <v>36</v>
      </c>
      <c r="F81" s="29" t="s">
        <v>1089</v>
      </c>
      <c r="G81" s="1"/>
      <c r="H81" s="7"/>
      <c r="I81" s="1" t="str">
        <f>IF(NOT(Tableau1175791820[[#This Row],[Qu.]]&gt;=1),"OUI","NON")</f>
        <v>OUI</v>
      </c>
      <c r="J81" s="11">
        <f>SUM(1&gt;Tableau1175791820[[#This Row],[Qu.]])</f>
        <v>1</v>
      </c>
      <c r="K81" s="46"/>
    </row>
    <row r="82" spans="2:11" ht="15" customHeight="1" x14ac:dyDescent="0.25">
      <c r="B82" s="34" t="s">
        <v>1936</v>
      </c>
      <c r="C82" s="12" t="s">
        <v>2611</v>
      </c>
      <c r="D82" s="49">
        <v>1</v>
      </c>
      <c r="E82" s="74" t="s">
        <v>32</v>
      </c>
      <c r="F82" s="29" t="s">
        <v>1107</v>
      </c>
      <c r="G82" s="1"/>
      <c r="H82" s="7"/>
      <c r="I82" s="1" t="str">
        <f>IF(NOT(Tableau1175791820[[#This Row],[Qu.]]&gt;=1),"OUI","NON")</f>
        <v>NON</v>
      </c>
      <c r="J82" s="11">
        <f>SUM(1&gt;Tableau1175791820[[#This Row],[Qu.]])</f>
        <v>0</v>
      </c>
      <c r="K82" s="46"/>
    </row>
    <row r="83" spans="2:11" ht="15" customHeight="1" x14ac:dyDescent="0.25">
      <c r="B83" s="53" t="s">
        <v>1938</v>
      </c>
      <c r="C83" s="48" t="s">
        <v>2612</v>
      </c>
      <c r="D83" s="49">
        <v>1</v>
      </c>
      <c r="E83" s="73" t="s">
        <v>32</v>
      </c>
      <c r="F83" s="29" t="s">
        <v>1107</v>
      </c>
      <c r="G83" s="1"/>
      <c r="H83" s="7"/>
      <c r="I83" s="1" t="str">
        <f>IF(NOT(Tableau1175791820[[#This Row],[Qu.]]&gt;=1),"OUI","NON")</f>
        <v>NON</v>
      </c>
      <c r="J83" s="11">
        <f>SUM(1&gt;Tableau1175791820[[#This Row],[Qu.]])</f>
        <v>0</v>
      </c>
      <c r="K83" s="46"/>
    </row>
    <row r="84" spans="2:11" ht="15" customHeight="1" x14ac:dyDescent="0.25">
      <c r="B84" s="34" t="s">
        <v>1940</v>
      </c>
      <c r="C84" s="12" t="s">
        <v>2613</v>
      </c>
      <c r="D84" s="49">
        <v>0</v>
      </c>
      <c r="E84" s="74" t="s">
        <v>50</v>
      </c>
      <c r="F84" s="29" t="s">
        <v>1107</v>
      </c>
      <c r="G84" s="1"/>
      <c r="H84" s="7"/>
      <c r="I84" s="1" t="str">
        <f>IF(NOT(Tableau1175791820[[#This Row],[Qu.]]&gt;=1),"OUI","NON")</f>
        <v>OUI</v>
      </c>
      <c r="J84" s="11">
        <f>SUM(1&gt;Tableau1175791820[[#This Row],[Qu.]])</f>
        <v>1</v>
      </c>
      <c r="K84" s="46"/>
    </row>
    <row r="85" spans="2:11" ht="15" customHeight="1" x14ac:dyDescent="0.25">
      <c r="B85" s="31" t="s">
        <v>1942</v>
      </c>
      <c r="C85" s="3" t="s">
        <v>2614</v>
      </c>
      <c r="D85" s="49">
        <v>1</v>
      </c>
      <c r="E85" s="73" t="s">
        <v>36</v>
      </c>
      <c r="F85" s="28" t="s">
        <v>1089</v>
      </c>
      <c r="G85" s="1"/>
      <c r="H85" s="7"/>
      <c r="I85" s="1" t="str">
        <f>IF(NOT(Tableau1175791820[[#This Row],[Qu.]]&gt;=1),"OUI","NON")</f>
        <v>NON</v>
      </c>
      <c r="J85" s="11">
        <f>SUM(1&gt;Tableau1175791820[[#This Row],[Qu.]])</f>
        <v>0</v>
      </c>
      <c r="K85" s="46"/>
    </row>
    <row r="86" spans="2:11" ht="15" customHeight="1" x14ac:dyDescent="0.25">
      <c r="B86" s="34" t="s">
        <v>1944</v>
      </c>
      <c r="C86" s="12" t="s">
        <v>2615</v>
      </c>
      <c r="D86" s="49">
        <v>1</v>
      </c>
      <c r="E86" s="74" t="s">
        <v>36</v>
      </c>
      <c r="F86" s="29" t="s">
        <v>1089</v>
      </c>
      <c r="G86" s="1"/>
      <c r="H86" s="7"/>
      <c r="I86" s="1" t="str">
        <f>IF(NOT(Tableau1175791820[[#This Row],[Qu.]]&gt;=1),"OUI","NON")</f>
        <v>NON</v>
      </c>
      <c r="J86" s="11">
        <f>SUM(1&gt;Tableau1175791820[[#This Row],[Qu.]])</f>
        <v>0</v>
      </c>
      <c r="K86" s="46"/>
    </row>
    <row r="87" spans="2:11" ht="15" customHeight="1" x14ac:dyDescent="0.25">
      <c r="B87" s="53" t="s">
        <v>1946</v>
      </c>
      <c r="C87" s="48" t="s">
        <v>2616</v>
      </c>
      <c r="D87" s="49">
        <v>1</v>
      </c>
      <c r="E87" s="73" t="s">
        <v>32</v>
      </c>
      <c r="F87" s="29" t="s">
        <v>1089</v>
      </c>
      <c r="G87" s="1"/>
      <c r="H87" s="7"/>
      <c r="I87" s="1" t="str">
        <f>IF(NOT(Tableau1175791820[[#This Row],[Qu.]]&gt;=1),"OUI","NON")</f>
        <v>NON</v>
      </c>
      <c r="J87" s="11">
        <f>SUM(1&gt;Tableau1175791820[[#This Row],[Qu.]])</f>
        <v>0</v>
      </c>
      <c r="K87" s="46"/>
    </row>
    <row r="88" spans="2:11" ht="15" customHeight="1" x14ac:dyDescent="0.25">
      <c r="B88" s="31" t="s">
        <v>1948</v>
      </c>
      <c r="C88" s="3" t="s">
        <v>2617</v>
      </c>
      <c r="D88" s="49">
        <v>1</v>
      </c>
      <c r="E88" s="74" t="s">
        <v>36</v>
      </c>
      <c r="F88" s="28" t="s">
        <v>1089</v>
      </c>
      <c r="G88" s="1"/>
      <c r="H88" s="7"/>
      <c r="I88" s="1" t="str">
        <f>IF(NOT(Tableau1175791820[[#This Row],[Qu.]]&gt;=1),"OUI","NON")</f>
        <v>NON</v>
      </c>
      <c r="J88" s="11">
        <f>SUM(1&gt;Tableau1175791820[[#This Row],[Qu.]])</f>
        <v>0</v>
      </c>
      <c r="K88" s="46"/>
    </row>
    <row r="89" spans="2:11" ht="15" customHeight="1" x14ac:dyDescent="0.25">
      <c r="B89" s="53" t="s">
        <v>1950</v>
      </c>
      <c r="C89" s="48" t="s">
        <v>2618</v>
      </c>
      <c r="D89" s="49">
        <v>1</v>
      </c>
      <c r="E89" s="73" t="s">
        <v>32</v>
      </c>
      <c r="F89" s="29" t="s">
        <v>1089</v>
      </c>
      <c r="G89" s="1"/>
      <c r="H89" s="7"/>
      <c r="I89" s="1" t="str">
        <f>IF(NOT(Tableau1175791820[[#This Row],[Qu.]]&gt;=1),"OUI","NON")</f>
        <v>NON</v>
      </c>
      <c r="J89" s="11">
        <f>SUM(1&gt;Tableau1175791820[[#This Row],[Qu.]])</f>
        <v>0</v>
      </c>
      <c r="K89" s="46"/>
    </row>
    <row r="90" spans="2:11" ht="15" customHeight="1" x14ac:dyDescent="0.25">
      <c r="B90" s="34" t="s">
        <v>1952</v>
      </c>
      <c r="C90" s="12" t="s">
        <v>2619</v>
      </c>
      <c r="D90" s="49">
        <v>1</v>
      </c>
      <c r="E90" s="74" t="s">
        <v>32</v>
      </c>
      <c r="F90" s="29" t="s">
        <v>1089</v>
      </c>
      <c r="G90" s="1"/>
      <c r="H90" s="7"/>
      <c r="I90" s="1" t="str">
        <f>IF(NOT(Tableau1175791820[[#This Row],[Qu.]]&gt;=1),"OUI","NON")</f>
        <v>NON</v>
      </c>
      <c r="J90" s="11">
        <f>SUM(1&gt;Tableau1175791820[[#This Row],[Qu.]])</f>
        <v>0</v>
      </c>
      <c r="K90" s="46"/>
    </row>
    <row r="91" spans="2:11" ht="15" customHeight="1" x14ac:dyDescent="0.25">
      <c r="B91" s="31" t="s">
        <v>1954</v>
      </c>
      <c r="C91" s="3" t="s">
        <v>2620</v>
      </c>
      <c r="D91" s="49">
        <v>1</v>
      </c>
      <c r="E91" s="73" t="s">
        <v>32</v>
      </c>
      <c r="F91" s="28" t="s">
        <v>1089</v>
      </c>
      <c r="G91" s="1"/>
      <c r="H91" s="7"/>
      <c r="I91" s="1" t="str">
        <f>IF(NOT(Tableau1175791820[[#This Row],[Qu.]]&gt;=1),"OUI","NON")</f>
        <v>NON</v>
      </c>
      <c r="J91" s="11">
        <f>SUM(1&gt;Tableau1175791820[[#This Row],[Qu.]])</f>
        <v>0</v>
      </c>
      <c r="K91" s="46"/>
    </row>
    <row r="92" spans="2:11" ht="15" customHeight="1" x14ac:dyDescent="0.25">
      <c r="B92" s="34" t="s">
        <v>1956</v>
      </c>
      <c r="C92" s="12" t="s">
        <v>2621</v>
      </c>
      <c r="D92" s="49">
        <v>1</v>
      </c>
      <c r="E92" s="73" t="s">
        <v>50</v>
      </c>
      <c r="F92" s="29" t="s">
        <v>1197</v>
      </c>
      <c r="G92" s="1"/>
      <c r="H92" s="7"/>
      <c r="I92" s="1" t="str">
        <f>IF(NOT(Tableau1175791820[[#This Row],[Qu.]]&gt;=1),"OUI","NON")</f>
        <v>NON</v>
      </c>
      <c r="J92" s="11">
        <f>SUM(1&gt;Tableau1175791820[[#This Row],[Qu.]])</f>
        <v>0</v>
      </c>
      <c r="K92" s="46"/>
    </row>
    <row r="93" spans="2:11" ht="15" customHeight="1" x14ac:dyDescent="0.25">
      <c r="B93" s="34" t="s">
        <v>1958</v>
      </c>
      <c r="C93" s="12" t="s">
        <v>2622</v>
      </c>
      <c r="D93" s="49">
        <v>1</v>
      </c>
      <c r="E93" s="74" t="s">
        <v>36</v>
      </c>
      <c r="F93" s="29" t="s">
        <v>1089</v>
      </c>
      <c r="G93" s="1"/>
      <c r="H93" s="7"/>
      <c r="I93" s="1" t="str">
        <f>IF(NOT(Tableau1175791820[[#This Row],[Qu.]]&gt;=1),"OUI","NON")</f>
        <v>NON</v>
      </c>
      <c r="J93" s="11">
        <f>SUM(1&gt;Tableau1175791820[[#This Row],[Qu.]])</f>
        <v>0</v>
      </c>
      <c r="K93" s="46"/>
    </row>
    <row r="94" spans="2:11" ht="15" customHeight="1" x14ac:dyDescent="0.25">
      <c r="B94" s="34" t="s">
        <v>1960</v>
      </c>
      <c r="C94" s="12" t="s">
        <v>2623</v>
      </c>
      <c r="D94" s="49">
        <v>1</v>
      </c>
      <c r="E94" s="73" t="s">
        <v>32</v>
      </c>
      <c r="F94" s="29" t="s">
        <v>1089</v>
      </c>
      <c r="G94" s="1"/>
      <c r="H94" s="7"/>
      <c r="I94" s="1" t="str">
        <f>IF(NOT(Tableau1175791820[[#This Row],[Qu.]]&gt;=1),"OUI","NON")</f>
        <v>NON</v>
      </c>
      <c r="J94" s="11">
        <f>SUM(1&gt;Tableau1175791820[[#This Row],[Qu.]])</f>
        <v>0</v>
      </c>
      <c r="K94" s="46"/>
    </row>
    <row r="95" spans="2:11" ht="15" customHeight="1" x14ac:dyDescent="0.25">
      <c r="B95" s="53" t="s">
        <v>1962</v>
      </c>
      <c r="C95" s="48" t="s">
        <v>2624</v>
      </c>
      <c r="D95" s="49">
        <v>0</v>
      </c>
      <c r="E95" s="74" t="s">
        <v>50</v>
      </c>
      <c r="F95" s="29" t="s">
        <v>1089</v>
      </c>
      <c r="G95" s="1"/>
      <c r="H95" s="7"/>
      <c r="I95" s="1" t="str">
        <f>IF(NOT(Tableau1175791820[[#This Row],[Qu.]]&gt;=1),"OUI","NON")</f>
        <v>OUI</v>
      </c>
      <c r="J95" s="11">
        <f>SUM(1&gt;Tableau1175791820[[#This Row],[Qu.]])</f>
        <v>1</v>
      </c>
      <c r="K95" s="46"/>
    </row>
    <row r="96" spans="2:11" ht="15" customHeight="1" x14ac:dyDescent="0.25">
      <c r="B96" s="34" t="s">
        <v>1964</v>
      </c>
      <c r="C96" s="12" t="s">
        <v>2625</v>
      </c>
      <c r="D96" s="49">
        <v>1</v>
      </c>
      <c r="E96" s="73" t="s">
        <v>39</v>
      </c>
      <c r="F96" s="29" t="s">
        <v>1113</v>
      </c>
      <c r="G96" s="1"/>
      <c r="H96" s="7"/>
      <c r="I96" s="1" t="str">
        <f>IF(NOT(Tableau1175791820[[#This Row],[Qu.]]&gt;=1),"OUI","NON")</f>
        <v>NON</v>
      </c>
      <c r="J96" s="11">
        <f>SUM(1&gt;Tableau1175791820[[#This Row],[Qu.]])</f>
        <v>0</v>
      </c>
      <c r="K96" s="46"/>
    </row>
    <row r="97" spans="2:11" ht="15" customHeight="1" x14ac:dyDescent="0.25">
      <c r="B97" s="34" t="s">
        <v>1966</v>
      </c>
      <c r="C97" s="12" t="s">
        <v>2626</v>
      </c>
      <c r="D97" s="49">
        <v>1</v>
      </c>
      <c r="E97" s="74" t="s">
        <v>32</v>
      </c>
      <c r="F97" s="29" t="s">
        <v>1113</v>
      </c>
      <c r="G97" s="1"/>
      <c r="H97" s="7"/>
      <c r="I97" s="1" t="str">
        <f>IF(NOT(Tableau1175791820[[#This Row],[Qu.]]&gt;=1),"OUI","NON")</f>
        <v>NON</v>
      </c>
      <c r="J97" s="11">
        <f>SUM(1&gt;Tableau1175791820[[#This Row],[Qu.]])</f>
        <v>0</v>
      </c>
      <c r="K97" s="46"/>
    </row>
    <row r="98" spans="2:11" ht="15" customHeight="1" x14ac:dyDescent="0.25">
      <c r="B98" s="34" t="s">
        <v>1968</v>
      </c>
      <c r="C98" s="12" t="s">
        <v>2627</v>
      </c>
      <c r="D98" s="49">
        <v>1</v>
      </c>
      <c r="E98" s="73" t="s">
        <v>32</v>
      </c>
      <c r="F98" s="29" t="s">
        <v>1107</v>
      </c>
      <c r="G98" s="1"/>
      <c r="H98" s="7"/>
      <c r="I98" s="1" t="str">
        <f>IF(NOT(Tableau1175791820[[#This Row],[Qu.]]&gt;=1),"OUI","NON")</f>
        <v>NON</v>
      </c>
      <c r="J98" s="11">
        <f>SUM(1&gt;Tableau1175791820[[#This Row],[Qu.]])</f>
        <v>0</v>
      </c>
      <c r="K98" s="46"/>
    </row>
    <row r="99" spans="2:11" ht="15" customHeight="1" x14ac:dyDescent="0.25">
      <c r="B99" s="53" t="s">
        <v>1970</v>
      </c>
      <c r="C99" s="48" t="s">
        <v>2628</v>
      </c>
      <c r="D99" s="49">
        <v>0</v>
      </c>
      <c r="E99" s="74" t="s">
        <v>36</v>
      </c>
      <c r="F99" s="29" t="s">
        <v>1107</v>
      </c>
      <c r="G99" s="1"/>
      <c r="H99" s="7"/>
      <c r="I99" s="1" t="str">
        <f>IF(NOT(Tableau1175791820[[#This Row],[Qu.]]&gt;=1),"OUI","NON")</f>
        <v>OUI</v>
      </c>
      <c r="J99" s="11">
        <f>SUM(1&gt;Tableau1175791820[[#This Row],[Qu.]])</f>
        <v>1</v>
      </c>
      <c r="K99" s="46"/>
    </row>
    <row r="100" spans="2:11" ht="15" customHeight="1" x14ac:dyDescent="0.25">
      <c r="B100" s="34" t="s">
        <v>1972</v>
      </c>
      <c r="C100" s="12" t="s">
        <v>2629</v>
      </c>
      <c r="D100" s="49">
        <v>1</v>
      </c>
      <c r="E100" s="73" t="s">
        <v>32</v>
      </c>
      <c r="F100" s="29" t="s">
        <v>1089</v>
      </c>
      <c r="G100" s="1"/>
      <c r="H100" s="7"/>
      <c r="I100" s="1" t="str">
        <f>IF(NOT(Tableau1175791820[[#This Row],[Qu.]]&gt;=1),"OUI","NON")</f>
        <v>NON</v>
      </c>
      <c r="J100" s="11">
        <f>SUM(1&gt;Tableau1175791820[[#This Row],[Qu.]])</f>
        <v>0</v>
      </c>
      <c r="K100" s="46"/>
    </row>
    <row r="101" spans="2:11" ht="15" customHeight="1" x14ac:dyDescent="0.25">
      <c r="B101" s="31" t="s">
        <v>1974</v>
      </c>
      <c r="C101" s="3" t="s">
        <v>2630</v>
      </c>
      <c r="D101" s="49">
        <v>1</v>
      </c>
      <c r="E101" s="74" t="s">
        <v>50</v>
      </c>
      <c r="F101" s="28" t="s">
        <v>1089</v>
      </c>
      <c r="G101" s="1"/>
      <c r="H101" s="7"/>
      <c r="I101" s="1" t="str">
        <f>IF(NOT(Tableau1175791820[[#This Row],[Qu.]]&gt;=1),"OUI","NON")</f>
        <v>NON</v>
      </c>
      <c r="J101" s="11">
        <f>SUM(1&gt;Tableau1175791820[[#This Row],[Qu.]])</f>
        <v>0</v>
      </c>
      <c r="K101" s="46"/>
    </row>
    <row r="102" spans="2:11" ht="15" customHeight="1" x14ac:dyDescent="0.25">
      <c r="B102" s="34" t="s">
        <v>1976</v>
      </c>
      <c r="C102" s="12" t="s">
        <v>2631</v>
      </c>
      <c r="D102" s="49">
        <v>1</v>
      </c>
      <c r="E102" s="73" t="s">
        <v>36</v>
      </c>
      <c r="F102" s="29" t="s">
        <v>1089</v>
      </c>
      <c r="G102" s="1"/>
      <c r="H102" s="7"/>
      <c r="I102" s="1" t="str">
        <f>IF(NOT(Tableau1175791820[[#This Row],[Qu.]]&gt;=1),"OUI","NON")</f>
        <v>NON</v>
      </c>
      <c r="J102" s="11">
        <f>SUM(1&gt;Tableau1175791820[[#This Row],[Qu.]])</f>
        <v>0</v>
      </c>
      <c r="K102" s="46"/>
    </row>
    <row r="103" spans="2:11" ht="15" customHeight="1" x14ac:dyDescent="0.25">
      <c r="B103" s="34" t="s">
        <v>1978</v>
      </c>
      <c r="C103" s="12" t="s">
        <v>2632</v>
      </c>
      <c r="D103" s="49">
        <v>1</v>
      </c>
      <c r="E103" s="74" t="s">
        <v>32</v>
      </c>
      <c r="F103" s="29" t="s">
        <v>1089</v>
      </c>
      <c r="G103" s="1"/>
      <c r="H103" s="7"/>
      <c r="I103" s="1" t="str">
        <f>IF(NOT(Tableau1175791820[[#This Row],[Qu.]]&gt;=1),"OUI","NON")</f>
        <v>NON</v>
      </c>
      <c r="J103" s="11">
        <f>SUM(1&gt;Tableau1175791820[[#This Row],[Qu.]])</f>
        <v>0</v>
      </c>
      <c r="K103" s="46"/>
    </row>
    <row r="104" spans="2:11" ht="15" customHeight="1" x14ac:dyDescent="0.25">
      <c r="B104" s="34" t="s">
        <v>1980</v>
      </c>
      <c r="C104" s="12" t="s">
        <v>2633</v>
      </c>
      <c r="D104" s="49">
        <v>1</v>
      </c>
      <c r="E104" s="73" t="s">
        <v>32</v>
      </c>
      <c r="F104" s="29" t="s">
        <v>1089</v>
      </c>
      <c r="G104" s="1"/>
      <c r="H104" s="7"/>
      <c r="I104" s="1" t="str">
        <f>IF(NOT(Tableau1175791820[[#This Row],[Qu.]]&gt;=1),"OUI","NON")</f>
        <v>NON</v>
      </c>
      <c r="J104" s="11">
        <f>SUM(1&gt;Tableau1175791820[[#This Row],[Qu.]])</f>
        <v>0</v>
      </c>
      <c r="K104" s="46"/>
    </row>
    <row r="105" spans="2:11" ht="15" customHeight="1" x14ac:dyDescent="0.25">
      <c r="B105" s="34" t="s">
        <v>1982</v>
      </c>
      <c r="C105" s="12" t="s">
        <v>2634</v>
      </c>
      <c r="D105" s="49">
        <v>1</v>
      </c>
      <c r="E105" s="74" t="s">
        <v>32</v>
      </c>
      <c r="F105" s="29" t="s">
        <v>1089</v>
      </c>
      <c r="G105" s="1"/>
      <c r="H105" s="7"/>
      <c r="I105" s="1" t="str">
        <f>IF(NOT(Tableau1175791820[[#This Row],[Qu.]]&gt;=1),"OUI","NON")</f>
        <v>NON</v>
      </c>
      <c r="J105" s="11">
        <f>SUM(1&gt;Tableau1175791820[[#This Row],[Qu.]])</f>
        <v>0</v>
      </c>
      <c r="K105" s="46"/>
    </row>
    <row r="106" spans="2:11" ht="15" customHeight="1" x14ac:dyDescent="0.25">
      <c r="B106" s="34" t="s">
        <v>1984</v>
      </c>
      <c r="C106" s="12" t="s">
        <v>2635</v>
      </c>
      <c r="D106" s="49">
        <v>0</v>
      </c>
      <c r="E106" s="73" t="s">
        <v>39</v>
      </c>
      <c r="F106" s="29" t="s">
        <v>1089</v>
      </c>
      <c r="G106" s="1"/>
      <c r="H106" s="7"/>
      <c r="I106" s="1" t="str">
        <f>IF(NOT(Tableau1175791820[[#This Row],[Qu.]]&gt;=1),"OUI","NON")</f>
        <v>OUI</v>
      </c>
      <c r="J106" s="11">
        <f>SUM(1&gt;Tableau1175791820[[#This Row],[Qu.]])</f>
        <v>1</v>
      </c>
      <c r="K106" s="46"/>
    </row>
    <row r="107" spans="2:11" ht="15" customHeight="1" x14ac:dyDescent="0.25">
      <c r="B107" s="31" t="s">
        <v>1986</v>
      </c>
      <c r="C107" s="3" t="s">
        <v>2636</v>
      </c>
      <c r="D107" s="49">
        <v>1</v>
      </c>
      <c r="E107" s="74" t="s">
        <v>32</v>
      </c>
      <c r="F107" s="28" t="s">
        <v>1113</v>
      </c>
      <c r="G107" s="1"/>
      <c r="H107" s="7"/>
      <c r="I107" s="1" t="str">
        <f>IF(NOT(Tableau1175791820[[#This Row],[Qu.]]&gt;=1),"OUI","NON")</f>
        <v>NON</v>
      </c>
      <c r="J107" s="11">
        <f>SUM(1&gt;Tableau1175791820[[#This Row],[Qu.]])</f>
        <v>0</v>
      </c>
      <c r="K107" s="46"/>
    </row>
    <row r="108" spans="2:11" ht="15" customHeight="1" x14ac:dyDescent="0.25">
      <c r="B108" s="34" t="s">
        <v>1988</v>
      </c>
      <c r="C108" s="12" t="s">
        <v>2637</v>
      </c>
      <c r="D108" s="49">
        <v>0</v>
      </c>
      <c r="E108" s="73" t="s">
        <v>50</v>
      </c>
      <c r="F108" s="29" t="s">
        <v>1089</v>
      </c>
      <c r="G108" s="1"/>
      <c r="H108" s="7"/>
      <c r="I108" s="1" t="str">
        <f>IF(NOT(Tableau1175791820[[#This Row],[Qu.]]&gt;=1),"OUI","NON")</f>
        <v>OUI</v>
      </c>
      <c r="J108" s="11">
        <f>SUM(1&gt;Tableau1175791820[[#This Row],[Qu.]])</f>
        <v>1</v>
      </c>
      <c r="K108" s="46"/>
    </row>
    <row r="109" spans="2:11" ht="15" customHeight="1" x14ac:dyDescent="0.25">
      <c r="B109" s="34" t="s">
        <v>1990</v>
      </c>
      <c r="C109" s="12" t="s">
        <v>2638</v>
      </c>
      <c r="D109" s="49">
        <v>1</v>
      </c>
      <c r="E109" s="74" t="s">
        <v>32</v>
      </c>
      <c r="F109" s="29" t="s">
        <v>1089</v>
      </c>
      <c r="G109" s="1"/>
      <c r="H109" s="7"/>
      <c r="I109" s="1" t="str">
        <f>IF(NOT(Tableau1175791820[[#This Row],[Qu.]]&gt;=1),"OUI","NON")</f>
        <v>NON</v>
      </c>
      <c r="J109" s="11">
        <f>SUM(1&gt;Tableau1175791820[[#This Row],[Qu.]])</f>
        <v>0</v>
      </c>
      <c r="K109" s="46"/>
    </row>
    <row r="110" spans="2:11" ht="15" customHeight="1" x14ac:dyDescent="0.25">
      <c r="B110" s="34" t="s">
        <v>1992</v>
      </c>
      <c r="C110" s="12" t="s">
        <v>2639</v>
      </c>
      <c r="D110" s="49">
        <v>0</v>
      </c>
      <c r="E110" s="73" t="s">
        <v>36</v>
      </c>
      <c r="F110" s="29" t="s">
        <v>1113</v>
      </c>
      <c r="G110" s="1"/>
      <c r="H110" s="7"/>
      <c r="I110" s="1" t="str">
        <f>IF(NOT(Tableau1175791820[[#This Row],[Qu.]]&gt;=1),"OUI","NON")</f>
        <v>OUI</v>
      </c>
      <c r="J110" s="11">
        <f>SUM(1&gt;Tableau1175791820[[#This Row],[Qu.]])</f>
        <v>1</v>
      </c>
      <c r="K110" s="46"/>
    </row>
    <row r="111" spans="2:11" ht="15" customHeight="1" x14ac:dyDescent="0.25">
      <c r="B111" s="31" t="s">
        <v>1994</v>
      </c>
      <c r="C111" s="3" t="s">
        <v>2640</v>
      </c>
      <c r="D111" s="49">
        <v>1</v>
      </c>
      <c r="E111" s="74" t="s">
        <v>36</v>
      </c>
      <c r="F111" s="28" t="s">
        <v>1113</v>
      </c>
      <c r="G111" s="1"/>
      <c r="H111" s="7"/>
      <c r="I111" s="1" t="str">
        <f>IF(NOT(Tableau1175791820[[#This Row],[Qu.]]&gt;=1),"OUI","NON")</f>
        <v>NON</v>
      </c>
      <c r="J111" s="11">
        <f>SUM(1&gt;Tableau1175791820[[#This Row],[Qu.]])</f>
        <v>0</v>
      </c>
      <c r="K111" s="46"/>
    </row>
    <row r="112" spans="2:11" ht="15" customHeight="1" x14ac:dyDescent="0.25">
      <c r="B112" s="53" t="s">
        <v>1996</v>
      </c>
      <c r="C112" s="48" t="s">
        <v>2641</v>
      </c>
      <c r="D112" s="49">
        <v>1</v>
      </c>
      <c r="E112" s="73" t="s">
        <v>36</v>
      </c>
      <c r="F112" s="29" t="s">
        <v>1089</v>
      </c>
      <c r="G112" s="1"/>
      <c r="H112" s="7"/>
      <c r="I112" s="1" t="str">
        <f>IF(NOT(Tableau1175791820[[#This Row],[Qu.]]&gt;=1),"OUI","NON")</f>
        <v>NON</v>
      </c>
      <c r="J112" s="11">
        <f>SUM(1&gt;Tableau1175791820[[#This Row],[Qu.]])</f>
        <v>0</v>
      </c>
      <c r="K112" s="46"/>
    </row>
    <row r="113" spans="2:11" ht="15" customHeight="1" x14ac:dyDescent="0.25">
      <c r="B113" s="53" t="s">
        <v>1998</v>
      </c>
      <c r="C113" s="48" t="s">
        <v>2642</v>
      </c>
      <c r="D113" s="49">
        <v>1</v>
      </c>
      <c r="E113" s="74" t="s">
        <v>36</v>
      </c>
      <c r="F113" s="29" t="s">
        <v>1089</v>
      </c>
      <c r="G113" s="1"/>
      <c r="H113" s="7"/>
      <c r="I113" s="1" t="str">
        <f>IF(NOT(Tableau1175791820[[#This Row],[Qu.]]&gt;=1),"OUI","NON")</f>
        <v>NON</v>
      </c>
      <c r="J113" s="11">
        <f>SUM(1&gt;Tableau1175791820[[#This Row],[Qu.]])</f>
        <v>0</v>
      </c>
      <c r="K113" s="46"/>
    </row>
    <row r="114" spans="2:11" ht="15" customHeight="1" x14ac:dyDescent="0.25">
      <c r="B114" s="34" t="s">
        <v>2000</v>
      </c>
      <c r="C114" s="12" t="s">
        <v>2643</v>
      </c>
      <c r="D114" s="49">
        <v>1</v>
      </c>
      <c r="E114" s="73" t="s">
        <v>32</v>
      </c>
      <c r="F114" s="29" t="s">
        <v>1113</v>
      </c>
      <c r="G114" s="1"/>
      <c r="H114" s="7"/>
      <c r="I114" s="1" t="str">
        <f>IF(NOT(Tableau1175791820[[#This Row],[Qu.]]&gt;=1),"OUI","NON")</f>
        <v>NON</v>
      </c>
      <c r="J114" s="11">
        <f>SUM(1&gt;Tableau1175791820[[#This Row],[Qu.]])</f>
        <v>0</v>
      </c>
      <c r="K114" s="46"/>
    </row>
    <row r="115" spans="2:11" ht="15" customHeight="1" x14ac:dyDescent="0.25">
      <c r="B115" s="53" t="s">
        <v>2002</v>
      </c>
      <c r="C115" s="48" t="s">
        <v>2644</v>
      </c>
      <c r="D115" s="49">
        <v>1</v>
      </c>
      <c r="E115" s="74" t="s">
        <v>32</v>
      </c>
      <c r="F115" s="29" t="s">
        <v>1111</v>
      </c>
      <c r="G115" s="1"/>
      <c r="H115" s="7"/>
      <c r="I115" s="1" t="str">
        <f>IF(NOT(Tableau1175791820[[#This Row],[Qu.]]&gt;=1),"OUI","NON")</f>
        <v>NON</v>
      </c>
      <c r="J115" s="11">
        <f>SUM(1&gt;Tableau1175791820[[#This Row],[Qu.]])</f>
        <v>0</v>
      </c>
      <c r="K115" s="46"/>
    </row>
    <row r="116" spans="2:11" ht="15" customHeight="1" x14ac:dyDescent="0.25">
      <c r="B116" s="34" t="s">
        <v>2004</v>
      </c>
      <c r="C116" s="12" t="s">
        <v>2645</v>
      </c>
      <c r="D116" s="49">
        <v>1</v>
      </c>
      <c r="E116" s="73" t="s">
        <v>32</v>
      </c>
      <c r="F116" s="29" t="s">
        <v>1089</v>
      </c>
      <c r="G116" s="1"/>
      <c r="H116" s="7"/>
      <c r="I116" s="1" t="str">
        <f>IF(NOT(Tableau1175791820[[#This Row],[Qu.]]&gt;=1),"OUI","NON")</f>
        <v>NON</v>
      </c>
      <c r="J116" s="11">
        <f>SUM(1&gt;Tableau1175791820[[#This Row],[Qu.]])</f>
        <v>0</v>
      </c>
      <c r="K116" s="46"/>
    </row>
    <row r="117" spans="2:11" ht="15" customHeight="1" x14ac:dyDescent="0.25">
      <c r="B117" s="34" t="s">
        <v>2006</v>
      </c>
      <c r="C117" s="12" t="s">
        <v>2646</v>
      </c>
      <c r="D117" s="49">
        <v>1</v>
      </c>
      <c r="E117" s="74" t="s">
        <v>32</v>
      </c>
      <c r="F117" s="29" t="s">
        <v>1089</v>
      </c>
      <c r="G117" s="1"/>
      <c r="H117" s="7"/>
      <c r="I117" s="1" t="str">
        <f>IF(NOT(Tableau1175791820[[#This Row],[Qu.]]&gt;=1),"OUI","NON")</f>
        <v>NON</v>
      </c>
      <c r="J117" s="11">
        <f>SUM(1&gt;Tableau1175791820[[#This Row],[Qu.]])</f>
        <v>0</v>
      </c>
      <c r="K117" s="46"/>
    </row>
    <row r="118" spans="2:11" ht="15" customHeight="1" x14ac:dyDescent="0.25">
      <c r="B118" s="34" t="s">
        <v>2008</v>
      </c>
      <c r="C118" s="12" t="s">
        <v>2647</v>
      </c>
      <c r="D118" s="49">
        <v>1</v>
      </c>
      <c r="E118" s="73" t="s">
        <v>36</v>
      </c>
      <c r="F118" s="29" t="s">
        <v>1111</v>
      </c>
      <c r="G118" s="1"/>
      <c r="H118" s="7"/>
      <c r="I118" s="1" t="str">
        <f>IF(NOT(Tableau1175791820[[#This Row],[Qu.]]&gt;=1),"OUI","NON")</f>
        <v>NON</v>
      </c>
      <c r="J118" s="11">
        <f>SUM(1&gt;Tableau1175791820[[#This Row],[Qu.]])</f>
        <v>0</v>
      </c>
      <c r="K118" s="46"/>
    </row>
    <row r="119" spans="2:11" ht="15" customHeight="1" x14ac:dyDescent="0.25">
      <c r="B119" s="34" t="s">
        <v>2010</v>
      </c>
      <c r="C119" s="12" t="s">
        <v>2648</v>
      </c>
      <c r="D119" s="49">
        <v>1</v>
      </c>
      <c r="E119" s="74" t="s">
        <v>50</v>
      </c>
      <c r="F119" s="29" t="s">
        <v>1111</v>
      </c>
      <c r="G119" s="1"/>
      <c r="H119" s="7"/>
      <c r="I119" s="1" t="str">
        <f>IF(NOT(Tableau1175791820[[#This Row],[Qu.]]&gt;=1),"OUI","NON")</f>
        <v>NON</v>
      </c>
      <c r="J119" s="11">
        <f>SUM(1&gt;Tableau1175791820[[#This Row],[Qu.]])</f>
        <v>0</v>
      </c>
      <c r="K119" s="46"/>
    </row>
    <row r="120" spans="2:11" ht="15" customHeight="1" x14ac:dyDescent="0.25">
      <c r="B120" s="53" t="s">
        <v>2012</v>
      </c>
      <c r="C120" s="48" t="s">
        <v>2649</v>
      </c>
      <c r="D120" s="49">
        <v>0</v>
      </c>
      <c r="E120" s="73" t="s">
        <v>50</v>
      </c>
      <c r="F120" s="29" t="s">
        <v>1089</v>
      </c>
      <c r="G120" s="1"/>
      <c r="H120" s="7"/>
      <c r="I120" s="1" t="str">
        <f>IF(NOT(Tableau1175791820[[#This Row],[Qu.]]&gt;=1),"OUI","NON")</f>
        <v>OUI</v>
      </c>
      <c r="J120" s="11">
        <f>SUM(1&gt;Tableau1175791820[[#This Row],[Qu.]])</f>
        <v>1</v>
      </c>
      <c r="K120" s="46"/>
    </row>
    <row r="121" spans="2:11" ht="15" customHeight="1" x14ac:dyDescent="0.25">
      <c r="B121" s="34" t="s">
        <v>2014</v>
      </c>
      <c r="C121" s="12" t="s">
        <v>2650</v>
      </c>
      <c r="D121" s="49">
        <v>1</v>
      </c>
      <c r="E121" s="74" t="s">
        <v>36</v>
      </c>
      <c r="F121" s="29" t="s">
        <v>1089</v>
      </c>
      <c r="G121" s="1"/>
      <c r="H121" s="7"/>
      <c r="I121" s="1" t="str">
        <f>IF(NOT(Tableau1175791820[[#This Row],[Qu.]]&gt;=1),"OUI","NON")</f>
        <v>NON</v>
      </c>
      <c r="J121" s="11">
        <f>SUM(1&gt;Tableau1175791820[[#This Row],[Qu.]])</f>
        <v>0</v>
      </c>
      <c r="K121" s="46"/>
    </row>
    <row r="122" spans="2:11" ht="15" customHeight="1" x14ac:dyDescent="0.25">
      <c r="B122" s="34" t="s">
        <v>2016</v>
      </c>
      <c r="C122" s="12" t="s">
        <v>2651</v>
      </c>
      <c r="D122" s="49">
        <v>0</v>
      </c>
      <c r="E122" s="73" t="s">
        <v>50</v>
      </c>
      <c r="F122" s="29" t="s">
        <v>1089</v>
      </c>
      <c r="G122" s="1"/>
      <c r="H122" s="7"/>
      <c r="I122" s="1" t="str">
        <f>IF(NOT(Tableau1175791820[[#This Row],[Qu.]]&gt;=1),"OUI","NON")</f>
        <v>OUI</v>
      </c>
      <c r="J122" s="11">
        <f>SUM(1&gt;Tableau1175791820[[#This Row],[Qu.]])</f>
        <v>1</v>
      </c>
      <c r="K122" s="46"/>
    </row>
    <row r="123" spans="2:11" ht="15" customHeight="1" x14ac:dyDescent="0.25">
      <c r="B123" s="53" t="s">
        <v>2018</v>
      </c>
      <c r="C123" s="48" t="s">
        <v>2652</v>
      </c>
      <c r="D123" s="49">
        <v>1</v>
      </c>
      <c r="E123" s="74" t="s">
        <v>36</v>
      </c>
      <c r="F123" s="29" t="s">
        <v>1089</v>
      </c>
      <c r="G123" s="1"/>
      <c r="H123" s="7"/>
      <c r="I123" s="1" t="str">
        <f>IF(NOT(Tableau1175791820[[#This Row],[Qu.]]&gt;=1),"OUI","NON")</f>
        <v>NON</v>
      </c>
      <c r="J123" s="11">
        <f>SUM(1&gt;Tableau1175791820[[#This Row],[Qu.]])</f>
        <v>0</v>
      </c>
      <c r="K123" s="46"/>
    </row>
    <row r="124" spans="2:11" ht="15" customHeight="1" x14ac:dyDescent="0.25">
      <c r="B124" s="34" t="s">
        <v>2020</v>
      </c>
      <c r="C124" s="12" t="s">
        <v>2653</v>
      </c>
      <c r="D124" s="49">
        <v>1</v>
      </c>
      <c r="E124" s="73" t="s">
        <v>32</v>
      </c>
      <c r="F124" s="28" t="s">
        <v>1089</v>
      </c>
      <c r="G124" s="1"/>
      <c r="H124" s="7"/>
      <c r="I124" s="1" t="str">
        <f>IF(NOT(Tableau1175791820[[#This Row],[Qu.]]&gt;=1),"OUI","NON")</f>
        <v>NON</v>
      </c>
      <c r="J124" s="11">
        <f>SUM(1&gt;Tableau1175791820[[#This Row],[Qu.]])</f>
        <v>0</v>
      </c>
      <c r="K124" s="46"/>
    </row>
    <row r="125" spans="2:11" ht="15" customHeight="1" x14ac:dyDescent="0.25">
      <c r="B125" s="34" t="s">
        <v>2022</v>
      </c>
      <c r="C125" s="12" t="s">
        <v>2654</v>
      </c>
      <c r="D125" s="49">
        <v>1</v>
      </c>
      <c r="E125" s="74" t="s">
        <v>32</v>
      </c>
      <c r="F125" s="29" t="s">
        <v>1107</v>
      </c>
      <c r="G125" s="1"/>
      <c r="H125" s="7"/>
      <c r="I125" s="1" t="str">
        <f>IF(NOT(Tableau1175791820[[#This Row],[Qu.]]&gt;=1),"OUI","NON")</f>
        <v>NON</v>
      </c>
      <c r="J125" s="11">
        <f>SUM(1&gt;Tableau1175791820[[#This Row],[Qu.]])</f>
        <v>0</v>
      </c>
      <c r="K125" s="46"/>
    </row>
    <row r="126" spans="2:11" ht="15" customHeight="1" x14ac:dyDescent="0.25">
      <c r="B126" s="31" t="s">
        <v>2024</v>
      </c>
      <c r="C126" s="3" t="s">
        <v>2655</v>
      </c>
      <c r="D126" s="49">
        <v>1</v>
      </c>
      <c r="E126" s="73" t="s">
        <v>32</v>
      </c>
      <c r="F126" s="28" t="s">
        <v>1089</v>
      </c>
      <c r="G126" s="1"/>
      <c r="H126" s="7"/>
      <c r="I126" s="1" t="str">
        <f>IF(NOT(Tableau1175791820[[#This Row],[Qu.]]&gt;=1),"OUI","NON")</f>
        <v>NON</v>
      </c>
      <c r="J126" s="11">
        <f>SUM(1&gt;Tableau1175791820[[#This Row],[Qu.]])</f>
        <v>0</v>
      </c>
      <c r="K126" s="46"/>
    </row>
    <row r="127" spans="2:11" ht="15" customHeight="1" x14ac:dyDescent="0.25">
      <c r="B127" s="53" t="s">
        <v>2026</v>
      </c>
      <c r="C127" s="48" t="s">
        <v>2656</v>
      </c>
      <c r="D127" s="49">
        <v>1</v>
      </c>
      <c r="E127" s="74" t="s">
        <v>32</v>
      </c>
      <c r="F127" s="29" t="s">
        <v>1113</v>
      </c>
      <c r="G127" s="1"/>
      <c r="H127" s="7"/>
      <c r="I127" s="1" t="str">
        <f>IF(NOT(Tableau1175791820[[#This Row],[Qu.]]&gt;=1),"OUI","NON")</f>
        <v>NON</v>
      </c>
      <c r="J127" s="11">
        <f>SUM(1&gt;Tableau1175791820[[#This Row],[Qu.]])</f>
        <v>0</v>
      </c>
      <c r="K127" s="46"/>
    </row>
    <row r="128" spans="2:11" ht="15" customHeight="1" x14ac:dyDescent="0.25">
      <c r="B128" s="34" t="s">
        <v>2028</v>
      </c>
      <c r="C128" s="12" t="s">
        <v>2657</v>
      </c>
      <c r="D128" s="49">
        <v>0</v>
      </c>
      <c r="E128" s="73" t="s">
        <v>50</v>
      </c>
      <c r="F128" s="29" t="s">
        <v>1113</v>
      </c>
      <c r="G128" s="1"/>
      <c r="H128" s="7"/>
      <c r="I128" s="1" t="str">
        <f>IF(NOT(Tableau1175791820[[#This Row],[Qu.]]&gt;=1),"OUI","NON")</f>
        <v>OUI</v>
      </c>
      <c r="J128" s="11">
        <f>SUM(1&gt;Tableau1175791820[[#This Row],[Qu.]])</f>
        <v>1</v>
      </c>
      <c r="K128" s="46"/>
    </row>
    <row r="129" spans="2:11" ht="15" customHeight="1" x14ac:dyDescent="0.25">
      <c r="B129" s="34" t="s">
        <v>2030</v>
      </c>
      <c r="C129" s="12" t="s">
        <v>2658</v>
      </c>
      <c r="D129" s="49">
        <v>1</v>
      </c>
      <c r="E129" s="74" t="s">
        <v>32</v>
      </c>
      <c r="F129" s="29" t="s">
        <v>1107</v>
      </c>
      <c r="G129" s="1"/>
      <c r="H129" s="7"/>
      <c r="I129" s="1" t="str">
        <f>IF(NOT(Tableau1175791820[[#This Row],[Qu.]]&gt;=1),"OUI","NON")</f>
        <v>NON</v>
      </c>
      <c r="J129" s="11">
        <f>SUM(1&gt;Tableau1175791820[[#This Row],[Qu.]])</f>
        <v>0</v>
      </c>
      <c r="K129" s="46"/>
    </row>
    <row r="130" spans="2:11" ht="15" customHeight="1" x14ac:dyDescent="0.25">
      <c r="B130" s="34" t="s">
        <v>2032</v>
      </c>
      <c r="C130" s="12" t="s">
        <v>2659</v>
      </c>
      <c r="D130" s="49">
        <v>1</v>
      </c>
      <c r="E130" s="73" t="s">
        <v>36</v>
      </c>
      <c r="F130" s="29" t="s">
        <v>1089</v>
      </c>
      <c r="G130" s="1"/>
      <c r="H130" s="7"/>
      <c r="I130" s="1" t="str">
        <f>IF(NOT(Tableau1175791820[[#This Row],[Qu.]]&gt;=1),"OUI","NON")</f>
        <v>NON</v>
      </c>
      <c r="J130" s="11">
        <f>SUM(1&gt;Tableau1175791820[[#This Row],[Qu.]])</f>
        <v>0</v>
      </c>
      <c r="K130" s="46"/>
    </row>
    <row r="131" spans="2:11" ht="15" customHeight="1" x14ac:dyDescent="0.25">
      <c r="B131" s="53" t="s">
        <v>2034</v>
      </c>
      <c r="C131" s="48" t="s">
        <v>2660</v>
      </c>
      <c r="D131" s="49">
        <v>0</v>
      </c>
      <c r="E131" s="74" t="s">
        <v>50</v>
      </c>
      <c r="F131" s="29" t="s">
        <v>1107</v>
      </c>
      <c r="G131" s="1"/>
      <c r="H131" s="7"/>
      <c r="I131" s="1" t="str">
        <f>IF(NOT(Tableau1175791820[[#This Row],[Qu.]]&gt;=1),"OUI","NON")</f>
        <v>OUI</v>
      </c>
      <c r="J131" s="11">
        <f>SUM(1&gt;Tableau1175791820[[#This Row],[Qu.]])</f>
        <v>1</v>
      </c>
      <c r="K131" s="46"/>
    </row>
    <row r="132" spans="2:11" ht="15" customHeight="1" x14ac:dyDescent="0.25">
      <c r="B132" s="34" t="s">
        <v>2036</v>
      </c>
      <c r="C132" s="12" t="s">
        <v>2661</v>
      </c>
      <c r="D132" s="49">
        <v>1</v>
      </c>
      <c r="E132" s="73" t="s">
        <v>36</v>
      </c>
      <c r="F132" s="29" t="s">
        <v>1113</v>
      </c>
      <c r="G132" s="1"/>
      <c r="H132" s="7"/>
      <c r="I132" s="1" t="str">
        <f>IF(NOT(Tableau1175791820[[#This Row],[Qu.]]&gt;=1),"OUI","NON")</f>
        <v>NON</v>
      </c>
      <c r="J132" s="11">
        <f>SUM(1&gt;Tableau1175791820[[#This Row],[Qu.]])</f>
        <v>0</v>
      </c>
      <c r="K132" s="46"/>
    </row>
    <row r="133" spans="2:11" ht="15" customHeight="1" x14ac:dyDescent="0.25">
      <c r="B133" s="53" t="s">
        <v>2038</v>
      </c>
      <c r="C133" s="48" t="s">
        <v>2662</v>
      </c>
      <c r="D133" s="49">
        <v>1</v>
      </c>
      <c r="E133" s="74" t="s">
        <v>36</v>
      </c>
      <c r="F133" s="29" t="s">
        <v>1089</v>
      </c>
      <c r="G133" s="1"/>
      <c r="H133" s="7"/>
      <c r="I133" s="1" t="str">
        <f>IF(NOT(Tableau1175791820[[#This Row],[Qu.]]&gt;=1),"OUI","NON")</f>
        <v>NON</v>
      </c>
      <c r="J133" s="11">
        <f>SUM(1&gt;Tableau1175791820[[#This Row],[Qu.]])</f>
        <v>0</v>
      </c>
      <c r="K133" s="46"/>
    </row>
    <row r="134" spans="2:11" ht="15" customHeight="1" x14ac:dyDescent="0.25">
      <c r="B134" s="34" t="s">
        <v>2040</v>
      </c>
      <c r="C134" s="12" t="s">
        <v>2663</v>
      </c>
      <c r="D134" s="49">
        <v>1</v>
      </c>
      <c r="E134" s="73" t="s">
        <v>50</v>
      </c>
      <c r="F134" s="29" t="s">
        <v>1089</v>
      </c>
      <c r="G134" s="1"/>
      <c r="H134" s="7"/>
      <c r="I134" s="1" t="str">
        <f>IF(NOT(Tableau1175791820[[#This Row],[Qu.]]&gt;=1),"OUI","NON")</f>
        <v>NON</v>
      </c>
      <c r="J134" s="11">
        <f>SUM(1&gt;Tableau1175791820[[#This Row],[Qu.]])</f>
        <v>0</v>
      </c>
      <c r="K134" s="46"/>
    </row>
    <row r="135" spans="2:11" ht="15" customHeight="1" x14ac:dyDescent="0.25">
      <c r="B135" s="53" t="s">
        <v>2042</v>
      </c>
      <c r="C135" s="48" t="s">
        <v>2664</v>
      </c>
      <c r="D135" s="49">
        <v>1</v>
      </c>
      <c r="E135" s="74" t="s">
        <v>36</v>
      </c>
      <c r="F135" s="29" t="s">
        <v>1089</v>
      </c>
      <c r="G135" s="1"/>
      <c r="H135" s="7"/>
      <c r="I135" s="1" t="str">
        <f>IF(NOT(Tableau1175791820[[#This Row],[Qu.]]&gt;=1),"OUI","NON")</f>
        <v>NON</v>
      </c>
      <c r="J135" s="11">
        <f>SUM(1&gt;Tableau1175791820[[#This Row],[Qu.]])</f>
        <v>0</v>
      </c>
      <c r="K135" s="46"/>
    </row>
    <row r="136" spans="2:11" ht="15" customHeight="1" x14ac:dyDescent="0.25">
      <c r="B136" s="34" t="s">
        <v>2044</v>
      </c>
      <c r="C136" s="12" t="s">
        <v>2665</v>
      </c>
      <c r="D136" s="49">
        <v>1</v>
      </c>
      <c r="E136" s="73" t="s">
        <v>32</v>
      </c>
      <c r="F136" s="29" t="s">
        <v>1089</v>
      </c>
      <c r="G136" s="1"/>
      <c r="H136" s="7"/>
      <c r="I136" s="1" t="str">
        <f>IF(NOT(Tableau1175791820[[#This Row],[Qu.]]&gt;=1),"OUI","NON")</f>
        <v>NON</v>
      </c>
      <c r="J136" s="11">
        <f>SUM(1&gt;Tableau1175791820[[#This Row],[Qu.]])</f>
        <v>0</v>
      </c>
      <c r="K136" s="46"/>
    </row>
    <row r="137" spans="2:11" ht="15" customHeight="1" x14ac:dyDescent="0.25">
      <c r="B137" s="31" t="s">
        <v>2046</v>
      </c>
      <c r="C137" s="3" t="s">
        <v>2666</v>
      </c>
      <c r="D137" s="49">
        <v>1</v>
      </c>
      <c r="E137" s="74" t="s">
        <v>50</v>
      </c>
      <c r="F137" s="28" t="s">
        <v>1089</v>
      </c>
      <c r="G137" s="1"/>
      <c r="H137" s="7"/>
      <c r="I137" s="1" t="str">
        <f>IF(NOT(Tableau1175791820[[#This Row],[Qu.]]&gt;=1),"OUI","NON")</f>
        <v>NON</v>
      </c>
      <c r="J137" s="11">
        <f>SUM(1&gt;Tableau1175791820[[#This Row],[Qu.]])</f>
        <v>0</v>
      </c>
      <c r="K137" s="46"/>
    </row>
    <row r="138" spans="2:11" ht="15" customHeight="1" x14ac:dyDescent="0.25">
      <c r="B138" s="31" t="s">
        <v>2048</v>
      </c>
      <c r="C138" s="3" t="s">
        <v>2667</v>
      </c>
      <c r="D138" s="49">
        <v>0</v>
      </c>
      <c r="E138" s="73" t="s">
        <v>50</v>
      </c>
      <c r="F138" s="28" t="s">
        <v>1099</v>
      </c>
      <c r="G138" s="1"/>
      <c r="H138" s="7"/>
      <c r="I138" s="1" t="str">
        <f>IF(NOT(Tableau1175791820[[#This Row],[Qu.]]&gt;=1),"OUI","NON")</f>
        <v>OUI</v>
      </c>
      <c r="J138" s="11">
        <f>SUM(1&gt;Tableau1175791820[[#This Row],[Qu.]])</f>
        <v>1</v>
      </c>
      <c r="K138" s="46"/>
    </row>
    <row r="139" spans="2:11" ht="15" customHeight="1" x14ac:dyDescent="0.25">
      <c r="B139" s="34" t="s">
        <v>2050</v>
      </c>
      <c r="C139" s="12" t="s">
        <v>2668</v>
      </c>
      <c r="D139" s="49">
        <v>1</v>
      </c>
      <c r="E139" s="74" t="s">
        <v>50</v>
      </c>
      <c r="F139" s="29" t="s">
        <v>1089</v>
      </c>
      <c r="G139" s="1"/>
      <c r="H139" s="7"/>
      <c r="I139" s="1" t="str">
        <f>IF(NOT(Tableau1175791820[[#This Row],[Qu.]]&gt;=1),"OUI","NON")</f>
        <v>NON</v>
      </c>
      <c r="J139" s="11">
        <f>SUM(1&gt;Tableau1175791820[[#This Row],[Qu.]])</f>
        <v>0</v>
      </c>
      <c r="K139" s="46"/>
    </row>
    <row r="140" spans="2:11" ht="15" customHeight="1" x14ac:dyDescent="0.25">
      <c r="B140" s="53" t="s">
        <v>2052</v>
      </c>
      <c r="C140" s="48" t="s">
        <v>2669</v>
      </c>
      <c r="D140" s="49">
        <v>1</v>
      </c>
      <c r="E140" s="73" t="s">
        <v>36</v>
      </c>
      <c r="F140" s="29" t="s">
        <v>1089</v>
      </c>
      <c r="G140" s="1"/>
      <c r="H140" s="7"/>
      <c r="I140" s="1" t="str">
        <f>IF(NOT(Tableau1175791820[[#This Row],[Qu.]]&gt;=1),"OUI","NON")</f>
        <v>NON</v>
      </c>
      <c r="J140" s="11">
        <f>SUM(1&gt;Tableau1175791820[[#This Row],[Qu.]])</f>
        <v>0</v>
      </c>
      <c r="K140" s="46"/>
    </row>
    <row r="141" spans="2:11" ht="15" customHeight="1" x14ac:dyDescent="0.25">
      <c r="B141" s="53" t="s">
        <v>2054</v>
      </c>
      <c r="C141" s="48" t="s">
        <v>1420</v>
      </c>
      <c r="D141" s="49">
        <v>1</v>
      </c>
      <c r="E141" s="74" t="s">
        <v>32</v>
      </c>
      <c r="F141" s="29" t="s">
        <v>1113</v>
      </c>
      <c r="G141" s="1"/>
      <c r="H141" s="7"/>
      <c r="I141" s="1" t="str">
        <f>IF(NOT(Tableau1175791820[[#This Row],[Qu.]]&gt;=1),"OUI","NON")</f>
        <v>NON</v>
      </c>
      <c r="J141" s="11">
        <f>SUM(1&gt;Tableau1175791820[[#This Row],[Qu.]])</f>
        <v>0</v>
      </c>
      <c r="K141" s="46"/>
    </row>
    <row r="142" spans="2:11" ht="15" customHeight="1" x14ac:dyDescent="0.25">
      <c r="B142" s="53" t="s">
        <v>2056</v>
      </c>
      <c r="C142" s="48" t="s">
        <v>2670</v>
      </c>
      <c r="D142" s="49">
        <v>1</v>
      </c>
      <c r="E142" s="73" t="s">
        <v>36</v>
      </c>
      <c r="F142" s="29" t="s">
        <v>1107</v>
      </c>
      <c r="G142" s="1"/>
      <c r="H142" s="7"/>
      <c r="I142" s="1" t="str">
        <f>IF(NOT(Tableau1175791820[[#This Row],[Qu.]]&gt;=1),"OUI","NON")</f>
        <v>NON</v>
      </c>
      <c r="J142" s="11">
        <f>SUM(1&gt;Tableau1175791820[[#This Row],[Qu.]])</f>
        <v>0</v>
      </c>
      <c r="K142" s="46"/>
    </row>
    <row r="143" spans="2:11" ht="15" customHeight="1" x14ac:dyDescent="0.25">
      <c r="B143" s="34" t="s">
        <v>2058</v>
      </c>
      <c r="C143" s="12" t="s">
        <v>2671</v>
      </c>
      <c r="D143" s="49">
        <v>1</v>
      </c>
      <c r="E143" s="74" t="s">
        <v>32</v>
      </c>
      <c r="F143" s="29" t="s">
        <v>1107</v>
      </c>
      <c r="G143" s="1"/>
      <c r="H143" s="7"/>
      <c r="I143" s="1" t="str">
        <f>IF(NOT(Tableau1175791820[[#This Row],[Qu.]]&gt;=1),"OUI","NON")</f>
        <v>NON</v>
      </c>
      <c r="J143" s="11">
        <f>SUM(1&gt;Tableau1175791820[[#This Row],[Qu.]])</f>
        <v>0</v>
      </c>
      <c r="K143" s="46"/>
    </row>
    <row r="144" spans="2:11" ht="15" customHeight="1" x14ac:dyDescent="0.25">
      <c r="B144" s="31" t="s">
        <v>2060</v>
      </c>
      <c r="C144" s="3" t="s">
        <v>2672</v>
      </c>
      <c r="D144" s="49">
        <v>1</v>
      </c>
      <c r="E144" s="73" t="s">
        <v>32</v>
      </c>
      <c r="F144" s="28" t="s">
        <v>1089</v>
      </c>
      <c r="G144" s="1"/>
      <c r="H144" s="7"/>
      <c r="I144" s="1" t="str">
        <f>IF(NOT(Tableau1175791820[[#This Row],[Qu.]]&gt;=1),"OUI","NON")</f>
        <v>NON</v>
      </c>
      <c r="J144" s="11">
        <f>SUM(1&gt;Tableau1175791820[[#This Row],[Qu.]])</f>
        <v>0</v>
      </c>
      <c r="K144" s="46"/>
    </row>
    <row r="145" spans="2:11" ht="15" customHeight="1" x14ac:dyDescent="0.25">
      <c r="B145" s="34" t="s">
        <v>2062</v>
      </c>
      <c r="C145" s="12" t="s">
        <v>2673</v>
      </c>
      <c r="D145" s="49">
        <v>1</v>
      </c>
      <c r="E145" s="74" t="s">
        <v>36</v>
      </c>
      <c r="F145" s="29" t="s">
        <v>1107</v>
      </c>
      <c r="G145" s="1"/>
      <c r="H145" s="7"/>
      <c r="I145" s="1" t="str">
        <f>IF(NOT(Tableau1175791820[[#This Row],[Qu.]]&gt;=1),"OUI","NON")</f>
        <v>NON</v>
      </c>
      <c r="J145" s="11">
        <f>SUM(1&gt;Tableau1175791820[[#This Row],[Qu.]])</f>
        <v>0</v>
      </c>
      <c r="K145" s="46"/>
    </row>
    <row r="146" spans="2:11" ht="15" customHeight="1" x14ac:dyDescent="0.25">
      <c r="B146" s="34" t="s">
        <v>2064</v>
      </c>
      <c r="C146" s="12" t="s">
        <v>2674</v>
      </c>
      <c r="D146" s="49">
        <v>1</v>
      </c>
      <c r="E146" s="73" t="s">
        <v>32</v>
      </c>
      <c r="F146" s="29" t="s">
        <v>1089</v>
      </c>
      <c r="G146" s="1"/>
      <c r="H146" s="7"/>
      <c r="I146" s="1" t="str">
        <f>IF(NOT(Tableau1175791820[[#This Row],[Qu.]]&gt;=1),"OUI","NON")</f>
        <v>NON</v>
      </c>
      <c r="J146" s="11">
        <f>SUM(1&gt;Tableau1175791820[[#This Row],[Qu.]])</f>
        <v>0</v>
      </c>
      <c r="K146" s="46"/>
    </row>
    <row r="147" spans="2:11" ht="15" customHeight="1" x14ac:dyDescent="0.25">
      <c r="B147" s="31" t="s">
        <v>2066</v>
      </c>
      <c r="C147" s="3" t="s">
        <v>2675</v>
      </c>
      <c r="D147" s="49">
        <v>1</v>
      </c>
      <c r="E147" s="74" t="s">
        <v>32</v>
      </c>
      <c r="F147" s="28" t="s">
        <v>1113</v>
      </c>
      <c r="G147" s="1"/>
      <c r="H147" s="7"/>
      <c r="I147" s="1" t="str">
        <f>IF(NOT(Tableau1175791820[[#This Row],[Qu.]]&gt;=1),"OUI","NON")</f>
        <v>NON</v>
      </c>
      <c r="J147" s="11">
        <f>SUM(1&gt;Tableau1175791820[[#This Row],[Qu.]])</f>
        <v>0</v>
      </c>
      <c r="K147" s="46"/>
    </row>
    <row r="148" spans="2:11" ht="15" customHeight="1" x14ac:dyDescent="0.25">
      <c r="B148" s="34" t="s">
        <v>2068</v>
      </c>
      <c r="C148" s="12" t="s">
        <v>2676</v>
      </c>
      <c r="D148" s="49">
        <v>1</v>
      </c>
      <c r="E148" s="73" t="s">
        <v>32</v>
      </c>
      <c r="F148" s="29" t="s">
        <v>1089</v>
      </c>
      <c r="G148" s="1"/>
      <c r="H148" s="7"/>
      <c r="I148" s="1" t="str">
        <f>IF(NOT(Tableau1175791820[[#This Row],[Qu.]]&gt;=1),"OUI","NON")</f>
        <v>NON</v>
      </c>
      <c r="J148" s="11">
        <f>SUM(1&gt;Tableau1175791820[[#This Row],[Qu.]])</f>
        <v>0</v>
      </c>
      <c r="K148" s="46"/>
    </row>
    <row r="149" spans="2:11" ht="15" customHeight="1" x14ac:dyDescent="0.25">
      <c r="B149" s="34" t="s">
        <v>2070</v>
      </c>
      <c r="C149" s="12" t="s">
        <v>2677</v>
      </c>
      <c r="D149" s="49">
        <v>1</v>
      </c>
      <c r="E149" s="74" t="s">
        <v>32</v>
      </c>
      <c r="F149" s="29" t="s">
        <v>1089</v>
      </c>
      <c r="G149" s="1"/>
      <c r="H149" s="7"/>
      <c r="I149" s="1" t="str">
        <f>IF(NOT(Tableau1175791820[[#This Row],[Qu.]]&gt;=1),"OUI","NON")</f>
        <v>NON</v>
      </c>
      <c r="J149" s="11">
        <f>SUM(1&gt;Tableau1175791820[[#This Row],[Qu.]])</f>
        <v>0</v>
      </c>
      <c r="K149" s="46"/>
    </row>
    <row r="150" spans="2:11" ht="15" customHeight="1" x14ac:dyDescent="0.25">
      <c r="B150" s="31" t="s">
        <v>2072</v>
      </c>
      <c r="C150" s="3" t="s">
        <v>1425</v>
      </c>
      <c r="D150" s="49">
        <v>1</v>
      </c>
      <c r="E150" s="73" t="s">
        <v>32</v>
      </c>
      <c r="F150" s="28" t="s">
        <v>1113</v>
      </c>
      <c r="G150" s="1"/>
      <c r="H150" s="7"/>
      <c r="I150" s="1" t="str">
        <f>IF(NOT(Tableau1175791820[[#This Row],[Qu.]]&gt;=1),"OUI","NON")</f>
        <v>NON</v>
      </c>
      <c r="J150" s="11">
        <f>SUM(1&gt;Tableau1175791820[[#This Row],[Qu.]])</f>
        <v>0</v>
      </c>
      <c r="K150" s="46"/>
    </row>
    <row r="151" spans="2:11" ht="15" customHeight="1" x14ac:dyDescent="0.25">
      <c r="B151" s="31" t="s">
        <v>2074</v>
      </c>
      <c r="C151" s="3" t="s">
        <v>2678</v>
      </c>
      <c r="D151" s="49">
        <v>1</v>
      </c>
      <c r="E151" s="74" t="s">
        <v>36</v>
      </c>
      <c r="F151" s="28" t="s">
        <v>1107</v>
      </c>
      <c r="G151" s="1"/>
      <c r="H151" s="7"/>
      <c r="I151" s="1" t="str">
        <f>IF(NOT(Tableau1175791820[[#This Row],[Qu.]]&gt;=1),"OUI","NON")</f>
        <v>NON</v>
      </c>
      <c r="J151" s="11">
        <f>SUM(1&gt;Tableau1175791820[[#This Row],[Qu.]])</f>
        <v>0</v>
      </c>
      <c r="K151" s="46"/>
    </row>
    <row r="152" spans="2:11" ht="15" customHeight="1" x14ac:dyDescent="0.25">
      <c r="B152" s="53" t="s">
        <v>2076</v>
      </c>
      <c r="C152" s="48" t="s">
        <v>2679</v>
      </c>
      <c r="D152" s="49">
        <v>1</v>
      </c>
      <c r="E152" s="73" t="s">
        <v>36</v>
      </c>
      <c r="F152" s="29" t="s">
        <v>1089</v>
      </c>
      <c r="G152" s="1"/>
      <c r="H152" s="7"/>
      <c r="I152" s="1" t="str">
        <f>IF(NOT(Tableau1175791820[[#This Row],[Qu.]]&gt;=1),"OUI","NON")</f>
        <v>NON</v>
      </c>
      <c r="J152" s="11">
        <f>SUM(1&gt;Tableau1175791820[[#This Row],[Qu.]])</f>
        <v>0</v>
      </c>
      <c r="K152" s="46"/>
    </row>
    <row r="153" spans="2:11" ht="15" customHeight="1" x14ac:dyDescent="0.25">
      <c r="B153" s="53" t="s">
        <v>2078</v>
      </c>
      <c r="C153" s="48" t="s">
        <v>2680</v>
      </c>
      <c r="D153" s="49">
        <v>1</v>
      </c>
      <c r="E153" s="74" t="s">
        <v>36</v>
      </c>
      <c r="F153" s="29" t="s">
        <v>1111</v>
      </c>
      <c r="G153" s="1"/>
      <c r="H153" s="7"/>
      <c r="I153" s="1" t="str">
        <f>IF(NOT(Tableau1175791820[[#This Row],[Qu.]]&gt;=1),"OUI","NON")</f>
        <v>NON</v>
      </c>
      <c r="J153" s="11">
        <f>SUM(1&gt;Tableau1175791820[[#This Row],[Qu.]])</f>
        <v>0</v>
      </c>
      <c r="K153" s="46"/>
    </row>
    <row r="154" spans="2:11" ht="15" customHeight="1" x14ac:dyDescent="0.25">
      <c r="B154" s="34" t="s">
        <v>2080</v>
      </c>
      <c r="C154" s="12" t="s">
        <v>2681</v>
      </c>
      <c r="D154" s="49">
        <v>1</v>
      </c>
      <c r="E154" s="73" t="s">
        <v>32</v>
      </c>
      <c r="F154" s="29" t="s">
        <v>1089</v>
      </c>
      <c r="G154" s="1"/>
      <c r="H154" s="7"/>
      <c r="I154" s="1" t="str">
        <f>IF(NOT(Tableau1175791820[[#This Row],[Qu.]]&gt;=1),"OUI","NON")</f>
        <v>NON</v>
      </c>
      <c r="J154" s="11">
        <f>SUM(1&gt;Tableau1175791820[[#This Row],[Qu.]])</f>
        <v>0</v>
      </c>
      <c r="K154" s="46"/>
    </row>
    <row r="155" spans="2:11" ht="15" customHeight="1" x14ac:dyDescent="0.25">
      <c r="B155" s="53" t="s">
        <v>2082</v>
      </c>
      <c r="C155" s="48" t="s">
        <v>2682</v>
      </c>
      <c r="D155" s="49">
        <v>1</v>
      </c>
      <c r="E155" s="74" t="s">
        <v>36</v>
      </c>
      <c r="F155" s="29" t="s">
        <v>1089</v>
      </c>
      <c r="G155" s="1"/>
      <c r="H155" s="7"/>
      <c r="I155" s="1" t="str">
        <f>IF(NOT(Tableau1175791820[[#This Row],[Qu.]]&gt;=1),"OUI","NON")</f>
        <v>NON</v>
      </c>
      <c r="J155" s="11">
        <f>SUM(1&gt;Tableau1175791820[[#This Row],[Qu.]])</f>
        <v>0</v>
      </c>
      <c r="K155" s="46"/>
    </row>
    <row r="156" spans="2:11" ht="15" customHeight="1" x14ac:dyDescent="0.25">
      <c r="B156" s="34" t="s">
        <v>2084</v>
      </c>
      <c r="C156" s="12" t="s">
        <v>2683</v>
      </c>
      <c r="D156" s="49">
        <v>0</v>
      </c>
      <c r="E156" s="73" t="s">
        <v>50</v>
      </c>
      <c r="F156" s="29" t="s">
        <v>1089</v>
      </c>
      <c r="G156" s="1"/>
      <c r="H156" s="7"/>
      <c r="I156" s="1" t="str">
        <f>IF(NOT(Tableau1175791820[[#This Row],[Qu.]]&gt;=1),"OUI","NON")</f>
        <v>OUI</v>
      </c>
      <c r="J156" s="11">
        <f>SUM(1&gt;Tableau1175791820[[#This Row],[Qu.]])</f>
        <v>1</v>
      </c>
      <c r="K156" s="46"/>
    </row>
    <row r="157" spans="2:11" ht="15" customHeight="1" x14ac:dyDescent="0.25">
      <c r="B157" s="31" t="s">
        <v>2086</v>
      </c>
      <c r="C157" s="3" t="s">
        <v>2684</v>
      </c>
      <c r="D157" s="49">
        <v>1</v>
      </c>
      <c r="E157" s="74" t="s">
        <v>36</v>
      </c>
      <c r="F157" s="28" t="s">
        <v>1089</v>
      </c>
      <c r="G157" s="1"/>
      <c r="H157" s="7"/>
      <c r="I157" s="1" t="str">
        <f>IF(NOT(Tableau1175791820[[#This Row],[Qu.]]&gt;=1),"OUI","NON")</f>
        <v>NON</v>
      </c>
      <c r="J157" s="11">
        <f>SUM(1&gt;Tableau1175791820[[#This Row],[Qu.]])</f>
        <v>0</v>
      </c>
      <c r="K157" s="46"/>
    </row>
    <row r="158" spans="2:11" ht="15" customHeight="1" x14ac:dyDescent="0.25">
      <c r="B158" s="34" t="s">
        <v>2088</v>
      </c>
      <c r="C158" s="12" t="s">
        <v>2685</v>
      </c>
      <c r="D158" s="49">
        <v>1</v>
      </c>
      <c r="E158" s="73" t="s">
        <v>50</v>
      </c>
      <c r="F158" s="29" t="s">
        <v>1113</v>
      </c>
      <c r="G158" s="1"/>
      <c r="H158" s="7"/>
      <c r="I158" s="1" t="str">
        <f>IF(NOT(Tableau1175791820[[#This Row],[Qu.]]&gt;=1),"OUI","NON")</f>
        <v>NON</v>
      </c>
      <c r="J158" s="11">
        <f>SUM(1&gt;Tableau1175791820[[#This Row],[Qu.]])</f>
        <v>0</v>
      </c>
      <c r="K158" s="46"/>
    </row>
    <row r="159" spans="2:11" ht="15" customHeight="1" x14ac:dyDescent="0.25">
      <c r="B159" s="34" t="s">
        <v>2090</v>
      </c>
      <c r="C159" s="12" t="s">
        <v>2686</v>
      </c>
      <c r="D159" s="49">
        <v>1</v>
      </c>
      <c r="E159" s="74" t="s">
        <v>36</v>
      </c>
      <c r="F159" s="29" t="s">
        <v>1089</v>
      </c>
      <c r="G159" s="1"/>
      <c r="H159" s="7"/>
      <c r="I159" s="1" t="str">
        <f>IF(NOT(Tableau1175791820[[#This Row],[Qu.]]&gt;=1),"OUI","NON")</f>
        <v>NON</v>
      </c>
      <c r="J159" s="11">
        <f>SUM(1&gt;Tableau1175791820[[#This Row],[Qu.]])</f>
        <v>0</v>
      </c>
      <c r="K159" s="46"/>
    </row>
    <row r="160" spans="2:11" ht="15" customHeight="1" x14ac:dyDescent="0.25">
      <c r="B160" s="34" t="s">
        <v>2092</v>
      </c>
      <c r="C160" s="12" t="s">
        <v>2687</v>
      </c>
      <c r="D160" s="49">
        <v>1</v>
      </c>
      <c r="E160" s="73" t="s">
        <v>32</v>
      </c>
      <c r="F160" s="29" t="s">
        <v>1113</v>
      </c>
      <c r="G160" s="1"/>
      <c r="H160" s="7"/>
      <c r="I160" s="1" t="str">
        <f>IF(NOT(Tableau1175791820[[#This Row],[Qu.]]&gt;=1),"OUI","NON")</f>
        <v>NON</v>
      </c>
      <c r="J160" s="11">
        <f>SUM(1&gt;Tableau1175791820[[#This Row],[Qu.]])</f>
        <v>0</v>
      </c>
      <c r="K160" s="46"/>
    </row>
    <row r="161" spans="2:11" ht="15" customHeight="1" x14ac:dyDescent="0.25">
      <c r="B161" s="34" t="s">
        <v>2094</v>
      </c>
      <c r="C161" s="12" t="s">
        <v>2688</v>
      </c>
      <c r="D161" s="49">
        <v>1</v>
      </c>
      <c r="E161" s="74" t="s">
        <v>39</v>
      </c>
      <c r="F161" s="29" t="s">
        <v>1089</v>
      </c>
      <c r="G161" s="1"/>
      <c r="H161" s="7"/>
      <c r="I161" s="1" t="str">
        <f>IF(NOT(Tableau1175791820[[#This Row],[Qu.]]&gt;=1),"OUI","NON")</f>
        <v>NON</v>
      </c>
      <c r="J161" s="11">
        <f>SUM(1&gt;Tableau1175791820[[#This Row],[Qu.]])</f>
        <v>0</v>
      </c>
      <c r="K161" s="46"/>
    </row>
    <row r="162" spans="2:11" ht="15" customHeight="1" x14ac:dyDescent="0.25">
      <c r="B162" s="34" t="s">
        <v>2096</v>
      </c>
      <c r="C162" s="12" t="s">
        <v>2689</v>
      </c>
      <c r="D162" s="49">
        <v>1</v>
      </c>
      <c r="E162" s="73" t="s">
        <v>32</v>
      </c>
      <c r="F162" s="29" t="s">
        <v>1089</v>
      </c>
      <c r="G162" s="1"/>
      <c r="H162" s="7"/>
      <c r="I162" s="1" t="str">
        <f>IF(NOT(Tableau1175791820[[#This Row],[Qu.]]&gt;=1),"OUI","NON")</f>
        <v>NON</v>
      </c>
      <c r="J162" s="11">
        <f>SUM(1&gt;Tableau1175791820[[#This Row],[Qu.]])</f>
        <v>0</v>
      </c>
      <c r="K162" s="46"/>
    </row>
    <row r="163" spans="2:11" ht="15" customHeight="1" x14ac:dyDescent="0.25">
      <c r="B163" s="34" t="s">
        <v>2098</v>
      </c>
      <c r="C163" s="12" t="s">
        <v>2690</v>
      </c>
      <c r="D163" s="49">
        <v>0</v>
      </c>
      <c r="E163" s="74" t="s">
        <v>39</v>
      </c>
      <c r="F163" s="29" t="s">
        <v>1113</v>
      </c>
      <c r="G163" s="1"/>
      <c r="H163" s="7"/>
      <c r="I163" s="1" t="str">
        <f>IF(NOT(Tableau1175791820[[#This Row],[Qu.]]&gt;=1),"OUI","NON")</f>
        <v>OUI</v>
      </c>
      <c r="J163" s="11">
        <f>SUM(1&gt;Tableau1175791820[[#This Row],[Qu.]])</f>
        <v>1</v>
      </c>
      <c r="K163" s="46"/>
    </row>
    <row r="164" spans="2:11" ht="15" customHeight="1" x14ac:dyDescent="0.25">
      <c r="B164" s="34" t="s">
        <v>2100</v>
      </c>
      <c r="C164" s="12" t="s">
        <v>2691</v>
      </c>
      <c r="D164" s="49">
        <v>1</v>
      </c>
      <c r="E164" s="73" t="s">
        <v>36</v>
      </c>
      <c r="F164" s="29" t="s">
        <v>1089</v>
      </c>
      <c r="G164" s="1"/>
      <c r="H164" s="7"/>
      <c r="I164" s="1" t="str">
        <f>IF(NOT(Tableau1175791820[[#This Row],[Qu.]]&gt;=1),"OUI","NON")</f>
        <v>NON</v>
      </c>
      <c r="J164" s="11">
        <f>SUM(1&gt;Tableau1175791820[[#This Row],[Qu.]])</f>
        <v>0</v>
      </c>
      <c r="K164" s="46"/>
    </row>
    <row r="165" spans="2:11" ht="15" customHeight="1" x14ac:dyDescent="0.25">
      <c r="B165" s="34" t="s">
        <v>2102</v>
      </c>
      <c r="C165" s="12" t="s">
        <v>2692</v>
      </c>
      <c r="D165" s="49">
        <v>1</v>
      </c>
      <c r="E165" s="74" t="s">
        <v>32</v>
      </c>
      <c r="F165" s="29" t="s">
        <v>1089</v>
      </c>
      <c r="G165" s="1"/>
      <c r="H165" s="7"/>
      <c r="I165" s="1" t="str">
        <f>IF(NOT(Tableau1175791820[[#This Row],[Qu.]]&gt;=1),"OUI","NON")</f>
        <v>NON</v>
      </c>
      <c r="J165" s="11">
        <f>SUM(1&gt;Tableau1175791820[[#This Row],[Qu.]])</f>
        <v>0</v>
      </c>
      <c r="K165" s="46"/>
    </row>
    <row r="166" spans="2:11" ht="15" customHeight="1" x14ac:dyDescent="0.25">
      <c r="B166" s="34" t="s">
        <v>2104</v>
      </c>
      <c r="C166" s="12" t="s">
        <v>2693</v>
      </c>
      <c r="D166" s="49">
        <v>1</v>
      </c>
      <c r="E166" s="73" t="s">
        <v>32</v>
      </c>
      <c r="F166" s="29" t="s">
        <v>1089</v>
      </c>
      <c r="G166" s="1"/>
      <c r="H166" s="7"/>
      <c r="I166" s="1" t="str">
        <f>IF(NOT(Tableau1175791820[[#This Row],[Qu.]]&gt;=1),"OUI","NON")</f>
        <v>NON</v>
      </c>
      <c r="J166" s="11">
        <f>SUM(1&gt;Tableau1175791820[[#This Row],[Qu.]])</f>
        <v>0</v>
      </c>
      <c r="K166" s="46"/>
    </row>
    <row r="167" spans="2:11" ht="15" customHeight="1" x14ac:dyDescent="0.25">
      <c r="B167" s="34" t="s">
        <v>2106</v>
      </c>
      <c r="C167" s="12" t="s">
        <v>2694</v>
      </c>
      <c r="D167" s="49">
        <v>0</v>
      </c>
      <c r="E167" s="74" t="s">
        <v>50</v>
      </c>
      <c r="F167" s="29" t="s">
        <v>1111</v>
      </c>
      <c r="G167" s="1"/>
      <c r="H167" s="7"/>
      <c r="I167" s="1" t="str">
        <f>IF(NOT(Tableau1175791820[[#This Row],[Qu.]]&gt;=1),"OUI","NON")</f>
        <v>OUI</v>
      </c>
      <c r="J167" s="11">
        <f>SUM(1&gt;Tableau1175791820[[#This Row],[Qu.]])</f>
        <v>1</v>
      </c>
      <c r="K167" s="46"/>
    </row>
    <row r="168" spans="2:11" ht="15" customHeight="1" x14ac:dyDescent="0.25">
      <c r="B168" s="34" t="s">
        <v>2108</v>
      </c>
      <c r="C168" s="12" t="s">
        <v>2695</v>
      </c>
      <c r="D168" s="49">
        <v>1</v>
      </c>
      <c r="E168" s="73" t="s">
        <v>32</v>
      </c>
      <c r="F168" s="29" t="s">
        <v>1107</v>
      </c>
      <c r="G168" s="1"/>
      <c r="H168" s="7"/>
      <c r="I168" s="1" t="str">
        <f>IF(NOT(Tableau1175791820[[#This Row],[Qu.]]&gt;=1),"OUI","NON")</f>
        <v>NON</v>
      </c>
      <c r="J168" s="11">
        <f>SUM(1&gt;Tableau1175791820[[#This Row],[Qu.]])</f>
        <v>0</v>
      </c>
      <c r="K168" s="46"/>
    </row>
    <row r="169" spans="2:11" ht="15" customHeight="1" x14ac:dyDescent="0.25">
      <c r="B169" s="34" t="s">
        <v>2110</v>
      </c>
      <c r="C169" s="12" t="s">
        <v>2696</v>
      </c>
      <c r="D169" s="49">
        <v>1</v>
      </c>
      <c r="E169" s="74" t="s">
        <v>32</v>
      </c>
      <c r="F169" s="29" t="s">
        <v>1111</v>
      </c>
      <c r="G169" s="1"/>
      <c r="H169" s="7"/>
      <c r="I169" s="1" t="str">
        <f>IF(NOT(Tableau1175791820[[#This Row],[Qu.]]&gt;=1),"OUI","NON")</f>
        <v>NON</v>
      </c>
      <c r="J169" s="11">
        <f>SUM(1&gt;Tableau1175791820[[#This Row],[Qu.]])</f>
        <v>0</v>
      </c>
      <c r="K169" s="46"/>
    </row>
    <row r="170" spans="2:11" ht="15" customHeight="1" x14ac:dyDescent="0.25">
      <c r="B170" s="34" t="s">
        <v>2112</v>
      </c>
      <c r="C170" s="12" t="s">
        <v>2697</v>
      </c>
      <c r="D170" s="49">
        <v>1</v>
      </c>
      <c r="E170" s="73" t="s">
        <v>32</v>
      </c>
      <c r="F170" s="29" t="s">
        <v>1089</v>
      </c>
      <c r="G170" s="1"/>
      <c r="H170" s="7"/>
      <c r="I170" s="1" t="str">
        <f>IF(NOT(Tableau1175791820[[#This Row],[Qu.]]&gt;=1),"OUI","NON")</f>
        <v>NON</v>
      </c>
      <c r="J170" s="11">
        <f>SUM(1&gt;Tableau1175791820[[#This Row],[Qu.]])</f>
        <v>0</v>
      </c>
      <c r="K170" s="46"/>
    </row>
    <row r="171" spans="2:11" ht="15" customHeight="1" x14ac:dyDescent="0.25">
      <c r="B171" s="53" t="s">
        <v>2114</v>
      </c>
      <c r="C171" s="48" t="s">
        <v>2698</v>
      </c>
      <c r="D171" s="49">
        <v>1</v>
      </c>
      <c r="E171" s="74" t="s">
        <v>32</v>
      </c>
      <c r="F171" s="29" t="s">
        <v>1089</v>
      </c>
      <c r="G171" s="1"/>
      <c r="H171" s="7"/>
      <c r="I171" s="1" t="str">
        <f>IF(NOT(Tableau1175791820[[#This Row],[Qu.]]&gt;=1),"OUI","NON")</f>
        <v>NON</v>
      </c>
      <c r="J171" s="11">
        <f>SUM(1&gt;Tableau1175791820[[#This Row],[Qu.]])</f>
        <v>0</v>
      </c>
      <c r="K171" s="46"/>
    </row>
    <row r="172" spans="2:11" ht="15" customHeight="1" x14ac:dyDescent="0.25">
      <c r="B172" s="34" t="s">
        <v>2116</v>
      </c>
      <c r="C172" s="12" t="s">
        <v>2699</v>
      </c>
      <c r="D172" s="49">
        <v>0</v>
      </c>
      <c r="E172" s="73" t="s">
        <v>50</v>
      </c>
      <c r="F172" s="29" t="s">
        <v>1089</v>
      </c>
      <c r="G172" s="1"/>
      <c r="H172" s="7"/>
      <c r="I172" s="1" t="str">
        <f>IF(NOT(Tableau1175791820[[#This Row],[Qu.]]&gt;=1),"OUI","NON")</f>
        <v>OUI</v>
      </c>
      <c r="J172" s="11">
        <f>SUM(1&gt;Tableau1175791820[[#This Row],[Qu.]])</f>
        <v>1</v>
      </c>
      <c r="K172" s="46"/>
    </row>
    <row r="173" spans="2:11" ht="15" customHeight="1" x14ac:dyDescent="0.25">
      <c r="B173" s="34" t="s">
        <v>2118</v>
      </c>
      <c r="C173" s="12" t="s">
        <v>2700</v>
      </c>
      <c r="D173" s="49">
        <v>1</v>
      </c>
      <c r="E173" s="74" t="s">
        <v>36</v>
      </c>
      <c r="F173" s="29" t="s">
        <v>1111</v>
      </c>
      <c r="G173" s="1"/>
      <c r="H173" s="7"/>
      <c r="I173" s="1" t="str">
        <f>IF(NOT(Tableau1175791820[[#This Row],[Qu.]]&gt;=1),"OUI","NON")</f>
        <v>NON</v>
      </c>
      <c r="J173" s="11">
        <f>SUM(1&gt;Tableau1175791820[[#This Row],[Qu.]])</f>
        <v>0</v>
      </c>
      <c r="K173" s="46"/>
    </row>
    <row r="174" spans="2:11" ht="15" customHeight="1" x14ac:dyDescent="0.25">
      <c r="B174" s="34" t="s">
        <v>2120</v>
      </c>
      <c r="C174" s="12" t="s">
        <v>2701</v>
      </c>
      <c r="D174" s="49">
        <v>1</v>
      </c>
      <c r="E174" s="73" t="s">
        <v>32</v>
      </c>
      <c r="F174" s="29" t="s">
        <v>1107</v>
      </c>
      <c r="G174" s="1"/>
      <c r="H174" s="7"/>
      <c r="I174" s="1" t="str">
        <f>IF(NOT(Tableau1175791820[[#This Row],[Qu.]]&gt;=1),"OUI","NON")</f>
        <v>NON</v>
      </c>
      <c r="J174" s="11">
        <f>SUM(1&gt;Tableau1175791820[[#This Row],[Qu.]])</f>
        <v>0</v>
      </c>
      <c r="K174" s="46"/>
    </row>
    <row r="175" spans="2:11" ht="15" customHeight="1" x14ac:dyDescent="0.25">
      <c r="B175" s="34" t="s">
        <v>2122</v>
      </c>
      <c r="C175" s="12" t="s">
        <v>2702</v>
      </c>
      <c r="D175" s="49">
        <v>0</v>
      </c>
      <c r="E175" s="73" t="s">
        <v>50</v>
      </c>
      <c r="F175" s="29" t="s">
        <v>1197</v>
      </c>
      <c r="G175" s="1"/>
      <c r="H175" s="7"/>
      <c r="I175" s="1" t="str">
        <f>IF(NOT(Tableau1175791820[[#This Row],[Qu.]]&gt;=1),"OUI","NON")</f>
        <v>OUI</v>
      </c>
      <c r="J175" s="11">
        <f>SUM(1&gt;Tableau1175791820[[#This Row],[Qu.]])</f>
        <v>1</v>
      </c>
      <c r="K175" s="46"/>
    </row>
    <row r="176" spans="2:11" ht="15" customHeight="1" x14ac:dyDescent="0.25">
      <c r="B176" s="34" t="s">
        <v>2124</v>
      </c>
      <c r="C176" s="12" t="s">
        <v>2703</v>
      </c>
      <c r="D176" s="49">
        <v>1</v>
      </c>
      <c r="E176" s="74" t="s">
        <v>36</v>
      </c>
      <c r="F176" s="29" t="s">
        <v>1089</v>
      </c>
      <c r="G176" s="1"/>
      <c r="H176" s="7"/>
      <c r="I176" s="1" t="str">
        <f>IF(NOT(Tableau1175791820[[#This Row],[Qu.]]&gt;=1),"OUI","NON")</f>
        <v>NON</v>
      </c>
      <c r="J176" s="11">
        <f>SUM(1&gt;Tableau1175791820[[#This Row],[Qu.]])</f>
        <v>0</v>
      </c>
      <c r="K176" s="46"/>
    </row>
    <row r="177" spans="2:12" ht="15" customHeight="1" x14ac:dyDescent="0.25">
      <c r="B177" s="53" t="s">
        <v>2126</v>
      </c>
      <c r="C177" s="48" t="s">
        <v>2704</v>
      </c>
      <c r="D177" s="49">
        <v>1</v>
      </c>
      <c r="E177" s="73" t="s">
        <v>32</v>
      </c>
      <c r="F177" s="29" t="s">
        <v>1089</v>
      </c>
      <c r="G177" s="1"/>
      <c r="H177" s="7"/>
      <c r="I177" s="1" t="str">
        <f>IF(NOT(Tableau1175791820[[#This Row],[Qu.]]&gt;=1),"OUI","NON")</f>
        <v>NON</v>
      </c>
      <c r="J177" s="11">
        <f>SUM(1&gt;Tableau1175791820[[#This Row],[Qu.]])</f>
        <v>0</v>
      </c>
      <c r="K177" s="46"/>
      <c r="L177" s="55"/>
    </row>
    <row r="178" spans="2:12" ht="15" customHeight="1" x14ac:dyDescent="0.25">
      <c r="B178" s="34" t="s">
        <v>2128</v>
      </c>
      <c r="C178" s="12" t="s">
        <v>2705</v>
      </c>
      <c r="D178" s="49">
        <v>1</v>
      </c>
      <c r="E178" s="74" t="s">
        <v>36</v>
      </c>
      <c r="F178" s="29" t="s">
        <v>1089</v>
      </c>
      <c r="G178" s="1"/>
      <c r="H178" s="7"/>
      <c r="I178" s="1" t="str">
        <f>IF(NOT(Tableau1175791820[[#This Row],[Qu.]]&gt;=1),"OUI","NON")</f>
        <v>NON</v>
      </c>
      <c r="J178" s="11">
        <f>SUM(1&gt;Tableau1175791820[[#This Row],[Qu.]])</f>
        <v>0</v>
      </c>
      <c r="K178" s="46"/>
      <c r="L178" s="55"/>
    </row>
    <row r="179" spans="2:12" ht="15" customHeight="1" x14ac:dyDescent="0.25">
      <c r="B179" s="34" t="s">
        <v>2130</v>
      </c>
      <c r="C179" s="12" t="s">
        <v>2706</v>
      </c>
      <c r="D179" s="49">
        <v>1</v>
      </c>
      <c r="E179" s="73" t="s">
        <v>32</v>
      </c>
      <c r="F179" s="29" t="s">
        <v>1107</v>
      </c>
      <c r="G179" s="1"/>
      <c r="H179" s="7"/>
      <c r="I179" s="1" t="str">
        <f>IF(NOT(Tableau1175791820[[#This Row],[Qu.]]&gt;=1),"OUI","NON")</f>
        <v>NON</v>
      </c>
      <c r="J179" s="11">
        <f>SUM(1&gt;Tableau1175791820[[#This Row],[Qu.]])</f>
        <v>0</v>
      </c>
      <c r="K179" s="46"/>
      <c r="L179" s="55"/>
    </row>
    <row r="180" spans="2:12" ht="15" customHeight="1" x14ac:dyDescent="0.25">
      <c r="B180" s="34" t="s">
        <v>2132</v>
      </c>
      <c r="C180" s="12" t="s">
        <v>2707</v>
      </c>
      <c r="D180" s="49">
        <v>1</v>
      </c>
      <c r="E180" s="74" t="s">
        <v>32</v>
      </c>
      <c r="F180" s="29" t="s">
        <v>1089</v>
      </c>
      <c r="G180" s="1"/>
      <c r="H180" s="7"/>
      <c r="I180" s="1" t="str">
        <f>IF(NOT(Tableau1175791820[[#This Row],[Qu.]]&gt;=1),"OUI","NON")</f>
        <v>NON</v>
      </c>
      <c r="J180" s="11">
        <f>SUM(1&gt;Tableau1175791820[[#This Row],[Qu.]])</f>
        <v>0</v>
      </c>
      <c r="K180" s="46"/>
      <c r="L180" s="55"/>
    </row>
    <row r="181" spans="2:12" ht="15" customHeight="1" x14ac:dyDescent="0.25">
      <c r="B181" s="53" t="s">
        <v>2134</v>
      </c>
      <c r="C181" s="48" t="s">
        <v>2708</v>
      </c>
      <c r="D181" s="49">
        <v>0</v>
      </c>
      <c r="E181" s="73" t="s">
        <v>39</v>
      </c>
      <c r="F181" s="29" t="s">
        <v>1089</v>
      </c>
      <c r="G181" s="1"/>
      <c r="H181" s="7"/>
      <c r="I181" s="1" t="str">
        <f>IF(NOT(Tableau1175791820[[#This Row],[Qu.]]&gt;=1),"OUI","NON")</f>
        <v>OUI</v>
      </c>
      <c r="J181" s="11">
        <f>SUM(1&gt;Tableau1175791820[[#This Row],[Qu.]])</f>
        <v>1</v>
      </c>
      <c r="K181" s="46"/>
      <c r="L181" s="55"/>
    </row>
    <row r="182" spans="2:12" ht="15" customHeight="1" x14ac:dyDescent="0.25">
      <c r="B182" s="53" t="s">
        <v>2136</v>
      </c>
      <c r="C182" s="48" t="s">
        <v>2709</v>
      </c>
      <c r="D182" s="49">
        <v>1</v>
      </c>
      <c r="E182" s="74" t="s">
        <v>32</v>
      </c>
      <c r="F182" s="29" t="s">
        <v>1089</v>
      </c>
      <c r="G182" s="1"/>
      <c r="H182" s="7"/>
      <c r="I182" s="1" t="str">
        <f>IF(NOT(Tableau1175791820[[#This Row],[Qu.]]&gt;=1),"OUI","NON")</f>
        <v>NON</v>
      </c>
      <c r="J182" s="11">
        <f>SUM(1&gt;Tableau1175791820[[#This Row],[Qu.]])</f>
        <v>0</v>
      </c>
      <c r="K182" s="46"/>
      <c r="L182" s="55"/>
    </row>
    <row r="183" spans="2:12" ht="15" customHeight="1" x14ac:dyDescent="0.25">
      <c r="B183" s="34" t="s">
        <v>2138</v>
      </c>
      <c r="C183" s="12" t="s">
        <v>2710</v>
      </c>
      <c r="D183" s="49">
        <v>1</v>
      </c>
      <c r="E183" s="73" t="s">
        <v>32</v>
      </c>
      <c r="F183" s="29" t="s">
        <v>1113</v>
      </c>
      <c r="G183" s="1"/>
      <c r="H183" s="7"/>
      <c r="I183" s="1" t="str">
        <f>IF(NOT(Tableau1175791820[[#This Row],[Qu.]]&gt;=1),"OUI","NON")</f>
        <v>NON</v>
      </c>
      <c r="J183" s="11">
        <f>SUM(1&gt;Tableau1175791820[[#This Row],[Qu.]])</f>
        <v>0</v>
      </c>
      <c r="K183" s="46"/>
      <c r="L183" s="55"/>
    </row>
    <row r="184" spans="2:12" ht="15" customHeight="1" x14ac:dyDescent="0.25">
      <c r="B184" s="34" t="s">
        <v>2140</v>
      </c>
      <c r="C184" s="12" t="s">
        <v>2711</v>
      </c>
      <c r="D184" s="49">
        <v>1</v>
      </c>
      <c r="E184" s="74" t="s">
        <v>32</v>
      </c>
      <c r="F184" s="29" t="s">
        <v>1107</v>
      </c>
      <c r="G184" s="1"/>
      <c r="H184" s="7"/>
      <c r="I184" s="1" t="str">
        <f>IF(NOT(Tableau1175791820[[#This Row],[Qu.]]&gt;=1),"OUI","NON")</f>
        <v>NON</v>
      </c>
      <c r="J184" s="11">
        <f>SUM(1&gt;Tableau1175791820[[#This Row],[Qu.]])</f>
        <v>0</v>
      </c>
      <c r="K184" s="46"/>
      <c r="L184" s="55"/>
    </row>
    <row r="185" spans="2:12" ht="15" customHeight="1" x14ac:dyDescent="0.25">
      <c r="B185" s="34" t="s">
        <v>2142</v>
      </c>
      <c r="C185" s="12" t="s">
        <v>2712</v>
      </c>
      <c r="D185" s="49">
        <v>1</v>
      </c>
      <c r="E185" s="73" t="s">
        <v>32</v>
      </c>
      <c r="F185" s="29" t="s">
        <v>1107</v>
      </c>
      <c r="G185" s="1"/>
      <c r="H185" s="7"/>
      <c r="I185" s="1" t="str">
        <f>IF(NOT(Tableau1175791820[[#This Row],[Qu.]]&gt;=1),"OUI","NON")</f>
        <v>NON</v>
      </c>
      <c r="J185" s="11">
        <f>SUM(1&gt;Tableau1175791820[[#This Row],[Qu.]])</f>
        <v>0</v>
      </c>
      <c r="K185" s="46"/>
      <c r="L185" s="55"/>
    </row>
    <row r="186" spans="2:12" ht="15" customHeight="1" x14ac:dyDescent="0.25">
      <c r="B186" s="31" t="s">
        <v>2144</v>
      </c>
      <c r="C186" s="3" t="s">
        <v>2713</v>
      </c>
      <c r="D186" s="49">
        <v>0</v>
      </c>
      <c r="E186" s="74" t="s">
        <v>50</v>
      </c>
      <c r="F186" s="28" t="s">
        <v>1089</v>
      </c>
      <c r="G186" s="1"/>
      <c r="H186" s="7"/>
      <c r="I186" s="1" t="str">
        <f>IF(NOT(Tableau1175791820[[#This Row],[Qu.]]&gt;=1),"OUI","NON")</f>
        <v>OUI</v>
      </c>
      <c r="J186" s="11">
        <f>SUM(1&gt;Tableau1175791820[[#This Row],[Qu.]])</f>
        <v>1</v>
      </c>
      <c r="K186" s="46"/>
      <c r="L186" s="55"/>
    </row>
    <row r="187" spans="2:12" ht="15" customHeight="1" x14ac:dyDescent="0.25">
      <c r="B187" s="34" t="s">
        <v>2146</v>
      </c>
      <c r="C187" s="12" t="s">
        <v>2714</v>
      </c>
      <c r="D187" s="49">
        <v>1</v>
      </c>
      <c r="E187" s="73" t="s">
        <v>50</v>
      </c>
      <c r="F187" s="29" t="s">
        <v>1089</v>
      </c>
      <c r="G187" s="1"/>
      <c r="H187" s="7"/>
      <c r="I187" s="1" t="str">
        <f>IF(NOT(Tableau1175791820[[#This Row],[Qu.]]&gt;=1),"OUI","NON")</f>
        <v>NON</v>
      </c>
      <c r="J187" s="11">
        <f>SUM(1&gt;Tableau1175791820[[#This Row],[Qu.]])</f>
        <v>0</v>
      </c>
      <c r="K187" s="46"/>
      <c r="L187" s="55"/>
    </row>
    <row r="188" spans="2:12" ht="15" customHeight="1" x14ac:dyDescent="0.25">
      <c r="B188" s="34" t="s">
        <v>2148</v>
      </c>
      <c r="C188" s="12" t="s">
        <v>2715</v>
      </c>
      <c r="D188" s="49">
        <v>1</v>
      </c>
      <c r="E188" s="74" t="s">
        <v>32</v>
      </c>
      <c r="F188" s="29" t="s">
        <v>1089</v>
      </c>
      <c r="G188" s="1"/>
      <c r="H188" s="7"/>
      <c r="I188" s="1" t="str">
        <f>IF(NOT(Tableau1175791820[[#This Row],[Qu.]]&gt;=1),"OUI","NON")</f>
        <v>NON</v>
      </c>
      <c r="J188" s="11">
        <f>SUM(1&gt;Tableau1175791820[[#This Row],[Qu.]])</f>
        <v>0</v>
      </c>
      <c r="K188" s="46"/>
      <c r="L188" s="55"/>
    </row>
    <row r="189" spans="2:12" ht="15" customHeight="1" x14ac:dyDescent="0.25">
      <c r="B189" s="34" t="s">
        <v>2150</v>
      </c>
      <c r="C189" s="12" t="s">
        <v>2716</v>
      </c>
      <c r="D189" s="49">
        <v>1</v>
      </c>
      <c r="E189" s="73" t="s">
        <v>36</v>
      </c>
      <c r="F189" s="28" t="s">
        <v>1089</v>
      </c>
      <c r="G189" s="1"/>
      <c r="H189" s="7"/>
      <c r="I189" s="1" t="str">
        <f>IF(NOT(Tableau1175791820[[#This Row],[Qu.]]&gt;=1),"OUI","NON")</f>
        <v>NON</v>
      </c>
      <c r="J189" s="11">
        <f>SUM(1&gt;Tableau1175791820[[#This Row],[Qu.]])</f>
        <v>0</v>
      </c>
      <c r="K189" s="46"/>
      <c r="L189" s="55"/>
    </row>
    <row r="190" spans="2:12" ht="15" customHeight="1" x14ac:dyDescent="0.25">
      <c r="B190" s="53" t="s">
        <v>2152</v>
      </c>
      <c r="C190" s="12" t="s">
        <v>2717</v>
      </c>
      <c r="D190" s="49">
        <v>1</v>
      </c>
      <c r="E190" s="74" t="s">
        <v>36</v>
      </c>
      <c r="F190" s="29" t="s">
        <v>1113</v>
      </c>
      <c r="G190" s="1"/>
      <c r="H190" s="7"/>
      <c r="I190" s="1" t="str">
        <f>IF(NOT(Tableau1175791820[[#This Row],[Qu.]]&gt;=1),"OUI","NON")</f>
        <v>NON</v>
      </c>
      <c r="J190" s="11">
        <f>SUM(1&gt;Tableau1175791820[[#This Row],[Qu.]])</f>
        <v>0</v>
      </c>
      <c r="K190" s="46"/>
      <c r="L190" s="55"/>
    </row>
    <row r="191" spans="2:12" ht="15" customHeight="1" x14ac:dyDescent="0.25">
      <c r="B191" s="34" t="s">
        <v>2154</v>
      </c>
      <c r="C191" s="12" t="s">
        <v>2718</v>
      </c>
      <c r="D191" s="49">
        <v>0</v>
      </c>
      <c r="E191" s="73" t="s">
        <v>50</v>
      </c>
      <c r="F191" s="29" t="s">
        <v>1089</v>
      </c>
      <c r="G191" s="1"/>
      <c r="H191" s="7"/>
      <c r="I191" s="1" t="str">
        <f>IF(NOT(Tableau1175791820[[#This Row],[Qu.]]&gt;=1),"OUI","NON")</f>
        <v>OUI</v>
      </c>
      <c r="J191" s="11">
        <f>SUM(1&gt;Tableau1175791820[[#This Row],[Qu.]])</f>
        <v>1</v>
      </c>
      <c r="K191" s="46"/>
      <c r="L191" s="55"/>
    </row>
    <row r="192" spans="2:12" ht="15" customHeight="1" x14ac:dyDescent="0.25">
      <c r="B192" s="34" t="s">
        <v>2156</v>
      </c>
      <c r="C192" s="12" t="s">
        <v>2719</v>
      </c>
      <c r="D192" s="49">
        <v>1</v>
      </c>
      <c r="E192" s="74" t="s">
        <v>32</v>
      </c>
      <c r="F192" s="29" t="s">
        <v>1089</v>
      </c>
      <c r="G192" s="1"/>
      <c r="H192" s="7"/>
      <c r="I192" s="1" t="str">
        <f>IF(NOT(Tableau1175791820[[#This Row],[Qu.]]&gt;=1),"OUI","NON")</f>
        <v>NON</v>
      </c>
      <c r="J192" s="11">
        <f>SUM(1&gt;Tableau1175791820[[#This Row],[Qu.]])</f>
        <v>0</v>
      </c>
      <c r="K192" s="46"/>
      <c r="L192" s="55"/>
    </row>
    <row r="193" spans="2:12" ht="15" customHeight="1" x14ac:dyDescent="0.25">
      <c r="B193" s="34" t="s">
        <v>2158</v>
      </c>
      <c r="C193" s="12" t="s">
        <v>2720</v>
      </c>
      <c r="D193" s="49">
        <v>1</v>
      </c>
      <c r="E193" s="74" t="s">
        <v>50</v>
      </c>
      <c r="F193" s="22" t="s">
        <v>1197</v>
      </c>
      <c r="G193" s="1"/>
      <c r="H193" s="18"/>
      <c r="I193" s="25" t="str">
        <f>IF(NOT(Tableau1175791820[[#This Row],[Qu.]]&gt;=1),"OUI","NON")</f>
        <v>NON</v>
      </c>
      <c r="J193" s="25">
        <f>SUM(1&gt;Tableau1175791820[[#This Row],[Qu.]])</f>
        <v>0</v>
      </c>
      <c r="K193" s="11"/>
      <c r="L193" s="46"/>
    </row>
    <row r="194" spans="2:12" ht="15" customHeight="1" x14ac:dyDescent="0.25">
      <c r="B194" s="34" t="s">
        <v>2160</v>
      </c>
      <c r="C194" s="12" t="s">
        <v>2721</v>
      </c>
      <c r="D194" s="49">
        <v>1</v>
      </c>
      <c r="E194" s="73" t="s">
        <v>32</v>
      </c>
      <c r="F194" s="22" t="s">
        <v>1089</v>
      </c>
      <c r="G194" s="1"/>
      <c r="H194" s="18"/>
      <c r="I194" s="25" t="str">
        <f>IF(NOT(Tableau1175791820[[#This Row],[Qu.]]&gt;=1),"OUI","NON")</f>
        <v>NON</v>
      </c>
      <c r="J194" s="25">
        <f>SUM(1&gt;Tableau1175791820[[#This Row],[Qu.]])</f>
        <v>0</v>
      </c>
      <c r="K194" s="11"/>
      <c r="L194" s="46"/>
    </row>
    <row r="195" spans="2:12" ht="15" customHeight="1" x14ac:dyDescent="0.25">
      <c r="B195" s="34" t="s">
        <v>2162</v>
      </c>
      <c r="C195" s="12" t="s">
        <v>2722</v>
      </c>
      <c r="D195" s="49">
        <v>1</v>
      </c>
      <c r="E195" s="74" t="s">
        <v>32</v>
      </c>
      <c r="F195" s="22" t="s">
        <v>1089</v>
      </c>
      <c r="G195" s="1"/>
      <c r="H195" s="18"/>
      <c r="I195" s="25" t="str">
        <f>IF(NOT(Tableau1175791820[[#This Row],[Qu.]]&gt;=1),"OUI","NON")</f>
        <v>NON</v>
      </c>
      <c r="J195" s="25">
        <f>SUM(1&gt;Tableau1175791820[[#This Row],[Qu.]])</f>
        <v>0</v>
      </c>
      <c r="K195" s="11"/>
      <c r="L195" s="46"/>
    </row>
    <row r="196" spans="2:12" ht="15" customHeight="1" x14ac:dyDescent="0.25">
      <c r="B196" s="34" t="s">
        <v>2164</v>
      </c>
      <c r="C196" s="12" t="s">
        <v>2723</v>
      </c>
      <c r="D196" s="49">
        <v>1</v>
      </c>
      <c r="E196" s="73" t="s">
        <v>32</v>
      </c>
      <c r="F196" s="22" t="s">
        <v>1089</v>
      </c>
      <c r="G196" s="1"/>
      <c r="H196" s="49"/>
      <c r="I196" s="25" t="str">
        <f>IF(NOT(Tableau1175791820[[#This Row],[Qu.]]&gt;=1),"OUI","NON")</f>
        <v>NON</v>
      </c>
      <c r="J196" s="25">
        <f>SUM(1&gt;Tableau1175791820[[#This Row],[Qu.]])</f>
        <v>0</v>
      </c>
      <c r="K196" s="11"/>
      <c r="L196" s="46"/>
    </row>
    <row r="197" spans="2:12" ht="15" customHeight="1" x14ac:dyDescent="0.25">
      <c r="B197" s="34" t="s">
        <v>2166</v>
      </c>
      <c r="C197" s="12" t="s">
        <v>2724</v>
      </c>
      <c r="D197" s="49">
        <v>1</v>
      </c>
      <c r="E197" s="74" t="s">
        <v>32</v>
      </c>
      <c r="F197" s="22" t="s">
        <v>1089</v>
      </c>
      <c r="G197" s="1"/>
      <c r="H197" s="18"/>
      <c r="I197" s="25" t="str">
        <f>IF(NOT(Tableau1175791820[[#This Row],[Qu.]]&gt;=1),"OUI","NON")</f>
        <v>NON</v>
      </c>
      <c r="J197" s="25">
        <f>SUM(1&gt;Tableau1175791820[[#This Row],[Qu.]])</f>
        <v>0</v>
      </c>
      <c r="K197" s="11"/>
      <c r="L197" s="46"/>
    </row>
    <row r="198" spans="2:12" ht="15" customHeight="1" x14ac:dyDescent="0.25">
      <c r="B198" s="34" t="s">
        <v>2168</v>
      </c>
      <c r="C198" s="12" t="s">
        <v>2725</v>
      </c>
      <c r="D198" s="49">
        <v>1</v>
      </c>
      <c r="E198" s="73" t="s">
        <v>36</v>
      </c>
      <c r="F198" s="22" t="s">
        <v>1089</v>
      </c>
      <c r="G198" s="1"/>
      <c r="H198" s="52"/>
      <c r="I198" s="25" t="str">
        <f>IF(NOT(Tableau1175791820[[#This Row],[Qu.]]&gt;=1),"OUI","NON")</f>
        <v>NON</v>
      </c>
      <c r="J198" s="25">
        <f>SUM(1&gt;Tableau1175791820[[#This Row],[Qu.]])</f>
        <v>0</v>
      </c>
      <c r="K198" s="11"/>
      <c r="L198" s="46"/>
    </row>
    <row r="199" spans="2:12" ht="15" customHeight="1" x14ac:dyDescent="0.25">
      <c r="B199" s="34" t="s">
        <v>2170</v>
      </c>
      <c r="C199" s="12" t="s">
        <v>2726</v>
      </c>
      <c r="D199" s="49">
        <v>1</v>
      </c>
      <c r="E199" s="74" t="s">
        <v>36</v>
      </c>
      <c r="F199" s="22" t="s">
        <v>1089</v>
      </c>
      <c r="G199" s="1"/>
      <c r="H199" s="49"/>
      <c r="I199" s="25" t="str">
        <f>IF(NOT(Tableau1175791820[[#This Row],[Qu.]]&gt;=1),"OUI","NON")</f>
        <v>NON</v>
      </c>
      <c r="J199" s="25">
        <f>SUM(1&gt;Tableau1175791820[[#This Row],[Qu.]])</f>
        <v>0</v>
      </c>
      <c r="K199" s="11"/>
      <c r="L199" s="46"/>
    </row>
    <row r="200" spans="2:12" ht="15" customHeight="1" x14ac:dyDescent="0.25">
      <c r="B200" s="34" t="s">
        <v>2172</v>
      </c>
      <c r="C200" s="12" t="s">
        <v>2727</v>
      </c>
      <c r="D200" s="49">
        <v>1</v>
      </c>
      <c r="E200" s="73" t="s">
        <v>32</v>
      </c>
      <c r="F200" s="22" t="s">
        <v>1111</v>
      </c>
      <c r="G200" s="1"/>
      <c r="H200" s="52"/>
      <c r="I200" s="25" t="str">
        <f>IF(NOT(Tableau1175791820[[#This Row],[Qu.]]&gt;=1),"OUI","NON")</f>
        <v>NON</v>
      </c>
      <c r="J200" s="25">
        <f>SUM(1&gt;Tableau1175791820[[#This Row],[Qu.]])</f>
        <v>0</v>
      </c>
      <c r="K200" s="11"/>
      <c r="L200" s="46"/>
    </row>
    <row r="201" spans="2:12" ht="15" customHeight="1" x14ac:dyDescent="0.25">
      <c r="B201" s="34" t="s">
        <v>2174</v>
      </c>
      <c r="C201" s="12" t="s">
        <v>2728</v>
      </c>
      <c r="D201" s="49">
        <v>1</v>
      </c>
      <c r="E201" s="74" t="s">
        <v>50</v>
      </c>
      <c r="F201" s="22" t="s">
        <v>1089</v>
      </c>
      <c r="G201" s="1"/>
      <c r="H201" s="18"/>
      <c r="I201" s="25" t="str">
        <f>IF(NOT(Tableau1175791820[[#This Row],[Qu.]]&gt;=1),"OUI","NON")</f>
        <v>NON</v>
      </c>
      <c r="J201" s="25">
        <f>SUM(1&gt;Tableau1175791820[[#This Row],[Qu.]])</f>
        <v>0</v>
      </c>
      <c r="K201" s="11"/>
      <c r="L201" s="46"/>
    </row>
    <row r="202" spans="2:12" ht="15" customHeight="1" x14ac:dyDescent="0.25">
      <c r="B202" s="34" t="s">
        <v>2176</v>
      </c>
      <c r="C202" s="12" t="s">
        <v>2729</v>
      </c>
      <c r="D202" s="49">
        <v>1</v>
      </c>
      <c r="E202" s="73" t="s">
        <v>32</v>
      </c>
      <c r="F202" s="22" t="s">
        <v>1107</v>
      </c>
      <c r="G202" s="1"/>
      <c r="H202" s="18"/>
      <c r="I202" s="25" t="str">
        <f>IF(NOT(Tableau1175791820[[#This Row],[Qu.]]&gt;=1),"OUI","NON")</f>
        <v>NON</v>
      </c>
      <c r="J202" s="25">
        <f>SUM(1&gt;Tableau1175791820[[#This Row],[Qu.]])</f>
        <v>0</v>
      </c>
      <c r="K202" s="11"/>
      <c r="L202" s="46"/>
    </row>
    <row r="203" spans="2:12" ht="15" customHeight="1" x14ac:dyDescent="0.25">
      <c r="B203" s="34" t="s">
        <v>2178</v>
      </c>
      <c r="C203" s="12" t="s">
        <v>2730</v>
      </c>
      <c r="D203" s="49">
        <v>1</v>
      </c>
      <c r="E203" s="74" t="s">
        <v>36</v>
      </c>
      <c r="F203" s="22" t="s">
        <v>1089</v>
      </c>
      <c r="G203" s="1"/>
      <c r="H203" s="1"/>
      <c r="I203" s="25" t="str">
        <f>IF(NOT(Tableau1175791820[[#This Row],[Qu.]]&gt;=1),"OUI","NON")</f>
        <v>NON</v>
      </c>
      <c r="J203" s="25">
        <f>SUM(1&gt;Tableau1175791820[[#This Row],[Qu.]])</f>
        <v>0</v>
      </c>
      <c r="K203" s="11"/>
      <c r="L203" s="46"/>
    </row>
    <row r="204" spans="2:12" ht="15" customHeight="1" x14ac:dyDescent="0.25">
      <c r="B204" s="34" t="s">
        <v>2180</v>
      </c>
      <c r="C204" s="12" t="s">
        <v>2731</v>
      </c>
      <c r="D204" s="49">
        <v>1</v>
      </c>
      <c r="E204" s="73" t="s">
        <v>32</v>
      </c>
      <c r="F204" s="22" t="s">
        <v>1089</v>
      </c>
      <c r="G204" s="1"/>
      <c r="H204" s="18"/>
      <c r="I204" s="25" t="str">
        <f>IF(NOT(Tableau1175791820[[#This Row],[Qu.]]&gt;=1),"OUI","NON")</f>
        <v>NON</v>
      </c>
      <c r="J204" s="25">
        <f>SUM(1&gt;Tableau1175791820[[#This Row],[Qu.]])</f>
        <v>0</v>
      </c>
      <c r="K204" s="11"/>
      <c r="L204" s="55"/>
    </row>
    <row r="205" spans="2:12" ht="15" customHeight="1" x14ac:dyDescent="0.25">
      <c r="B205" s="34" t="s">
        <v>2182</v>
      </c>
      <c r="C205" s="12" t="s">
        <v>2732</v>
      </c>
      <c r="D205" s="49">
        <v>1</v>
      </c>
      <c r="E205" s="74" t="s">
        <v>50</v>
      </c>
      <c r="F205" s="22" t="s">
        <v>1089</v>
      </c>
      <c r="G205" s="1"/>
      <c r="H205" s="49"/>
      <c r="I205" s="25" t="str">
        <f>IF(NOT(Tableau1175791820[[#This Row],[Qu.]]&gt;=1),"OUI","NON")</f>
        <v>NON</v>
      </c>
      <c r="J205" s="25">
        <f>SUM(1&gt;Tableau1175791820[[#This Row],[Qu.]])</f>
        <v>0</v>
      </c>
      <c r="K205" s="11"/>
      <c r="L205" s="55"/>
    </row>
    <row r="206" spans="2:12" ht="15" customHeight="1" x14ac:dyDescent="0.25">
      <c r="B206" s="34" t="s">
        <v>2184</v>
      </c>
      <c r="C206" s="12" t="s">
        <v>2733</v>
      </c>
      <c r="D206" s="49">
        <v>1</v>
      </c>
      <c r="E206" s="73" t="s">
        <v>32</v>
      </c>
      <c r="F206" s="22" t="s">
        <v>1107</v>
      </c>
      <c r="G206" s="1"/>
      <c r="H206" s="52"/>
      <c r="I206" s="25" t="str">
        <f>IF(NOT(Tableau1175791820[[#This Row],[Qu.]]&gt;=1),"OUI","NON")</f>
        <v>NON</v>
      </c>
      <c r="J206" s="25">
        <f>SUM(1&gt;Tableau1175791820[[#This Row],[Qu.]])</f>
        <v>0</v>
      </c>
      <c r="K206" s="11"/>
      <c r="L206" s="55"/>
    </row>
    <row r="207" spans="2:12" ht="15" customHeight="1" x14ac:dyDescent="0.25">
      <c r="B207" s="34" t="s">
        <v>2186</v>
      </c>
      <c r="C207" s="12" t="s">
        <v>2734</v>
      </c>
      <c r="D207" s="49">
        <v>1</v>
      </c>
      <c r="E207" s="74" t="s">
        <v>36</v>
      </c>
      <c r="F207" s="22" t="s">
        <v>1113</v>
      </c>
      <c r="G207" s="1"/>
      <c r="H207" s="49"/>
      <c r="I207" s="25" t="str">
        <f>IF(NOT(Tableau1175791820[[#This Row],[Qu.]]&gt;=1),"OUI","NON")</f>
        <v>NON</v>
      </c>
      <c r="J207" s="25">
        <f>SUM(1&gt;Tableau1175791820[[#This Row],[Qu.]])</f>
        <v>0</v>
      </c>
      <c r="K207" s="11"/>
      <c r="L207" s="55"/>
    </row>
    <row r="208" spans="2:12" ht="15" customHeight="1" x14ac:dyDescent="0.25">
      <c r="B208" s="34" t="s">
        <v>2188</v>
      </c>
      <c r="C208" s="12" t="s">
        <v>2735</v>
      </c>
      <c r="D208" s="49">
        <v>0</v>
      </c>
      <c r="E208" s="73" t="s">
        <v>50</v>
      </c>
      <c r="F208" s="22" t="s">
        <v>1111</v>
      </c>
      <c r="G208" s="1"/>
      <c r="H208" s="18"/>
      <c r="I208" s="25" t="str">
        <f>IF(NOT(Tableau1175791820[[#This Row],[Qu.]]&gt;=1),"OUI","NON")</f>
        <v>OUI</v>
      </c>
      <c r="J208" s="25">
        <f>SUM(1&gt;Tableau1175791820[[#This Row],[Qu.]])</f>
        <v>1</v>
      </c>
      <c r="K208" s="11"/>
      <c r="L208" s="55"/>
    </row>
    <row r="209" spans="2:11" ht="15" customHeight="1" x14ac:dyDescent="0.25">
      <c r="B209" s="34" t="s">
        <v>2190</v>
      </c>
      <c r="C209" s="12" t="s">
        <v>2736</v>
      </c>
      <c r="D209" s="49">
        <v>1</v>
      </c>
      <c r="E209" s="74" t="s">
        <v>36</v>
      </c>
      <c r="F209" s="22" t="s">
        <v>1107</v>
      </c>
      <c r="G209" s="1"/>
      <c r="H209" s="18"/>
      <c r="I209" s="25" t="str">
        <f>IF(NOT(Tableau1175791820[[#This Row],[Qu.]]&gt;=1),"OUI","NON")</f>
        <v>NON</v>
      </c>
      <c r="J209" s="25">
        <f>SUM(1&gt;Tableau1175791820[[#This Row],[Qu.]])</f>
        <v>0</v>
      </c>
      <c r="K209" s="11"/>
    </row>
    <row r="210" spans="2:11" ht="15" customHeight="1" x14ac:dyDescent="0.25">
      <c r="B210" s="34" t="s">
        <v>2192</v>
      </c>
      <c r="C210" s="12" t="s">
        <v>2737</v>
      </c>
      <c r="D210" s="49">
        <v>1</v>
      </c>
      <c r="E210" s="73" t="s">
        <v>36</v>
      </c>
      <c r="F210" s="22" t="s">
        <v>1089</v>
      </c>
      <c r="G210" s="1"/>
      <c r="H210" s="18"/>
      <c r="I210" s="25" t="str">
        <f>IF(NOT(Tableau1175791820[[#This Row],[Qu.]]&gt;=1),"OUI","NON")</f>
        <v>NON</v>
      </c>
      <c r="J210" s="25">
        <f>SUM(1&gt;Tableau1175791820[[#This Row],[Qu.]])</f>
        <v>0</v>
      </c>
      <c r="K210" s="11"/>
    </row>
    <row r="211" spans="2:11" ht="15" customHeight="1" x14ac:dyDescent="0.25">
      <c r="B211" s="34" t="s">
        <v>2194</v>
      </c>
      <c r="C211" s="12" t="s">
        <v>2738</v>
      </c>
      <c r="D211" s="49">
        <v>1</v>
      </c>
      <c r="E211" s="74" t="s">
        <v>32</v>
      </c>
      <c r="F211" s="22" t="s">
        <v>1089</v>
      </c>
      <c r="G211" s="1"/>
      <c r="H211" s="18"/>
      <c r="I211" s="25" t="str">
        <f>IF(NOT(Tableau1175791820[[#This Row],[Qu.]]&gt;=1),"OUI","NON")</f>
        <v>NON</v>
      </c>
      <c r="J211" s="25">
        <f>SUM(1&gt;Tableau1175791820[[#This Row],[Qu.]])</f>
        <v>0</v>
      </c>
      <c r="K211" s="11"/>
    </row>
    <row r="212" spans="2:11" ht="15" customHeight="1" x14ac:dyDescent="0.25">
      <c r="B212" s="34" t="s">
        <v>2196</v>
      </c>
      <c r="C212" s="12" t="s">
        <v>2739</v>
      </c>
      <c r="D212" s="49">
        <v>1</v>
      </c>
      <c r="E212" s="73" t="s">
        <v>36</v>
      </c>
      <c r="F212" s="22" t="s">
        <v>1089</v>
      </c>
      <c r="G212" s="1"/>
      <c r="H212" s="49"/>
      <c r="I212" s="25" t="str">
        <f>IF(NOT(Tableau1175791820[[#This Row],[Qu.]]&gt;=1),"OUI","NON")</f>
        <v>NON</v>
      </c>
      <c r="J212" s="25">
        <f>SUM(1&gt;Tableau1175791820[[#This Row],[Qu.]])</f>
        <v>0</v>
      </c>
      <c r="K212" s="11"/>
    </row>
    <row r="213" spans="2:11" ht="15" customHeight="1" x14ac:dyDescent="0.25">
      <c r="B213" s="34" t="s">
        <v>2199</v>
      </c>
      <c r="C213" s="12" t="s">
        <v>2740</v>
      </c>
      <c r="D213" s="49">
        <v>1</v>
      </c>
      <c r="E213" s="74" t="s">
        <v>32</v>
      </c>
      <c r="F213" s="22" t="s">
        <v>1089</v>
      </c>
      <c r="G213" s="1"/>
      <c r="H213" s="1"/>
      <c r="I213" s="25" t="str">
        <f>IF(NOT(Tableau1175791820[[#This Row],[Qu.]]&gt;=1),"OUI","NON")</f>
        <v>NON</v>
      </c>
      <c r="J213" s="25">
        <f>SUM(1&gt;Tableau1175791820[[#This Row],[Qu.]])</f>
        <v>0</v>
      </c>
      <c r="K213" s="11"/>
    </row>
    <row r="214" spans="2:11" ht="15" customHeight="1" x14ac:dyDescent="0.25">
      <c r="B214" s="34" t="s">
        <v>2202</v>
      </c>
      <c r="C214" s="12" t="s">
        <v>2741</v>
      </c>
      <c r="D214" s="49">
        <v>1</v>
      </c>
      <c r="E214" s="73" t="s">
        <v>36</v>
      </c>
      <c r="F214" s="22" t="s">
        <v>1107</v>
      </c>
      <c r="G214" s="1"/>
      <c r="H214" s="1"/>
      <c r="I214" s="25" t="str">
        <f>IF(NOT(Tableau1175791820[[#This Row],[Qu.]]&gt;=1),"OUI","NON")</f>
        <v>NON</v>
      </c>
      <c r="J214" s="25">
        <f>SUM(1&gt;Tableau1175791820[[#This Row],[Qu.]])</f>
        <v>0</v>
      </c>
      <c r="K214" s="11"/>
    </row>
    <row r="215" spans="2:11" ht="15" customHeight="1" x14ac:dyDescent="0.25">
      <c r="B215" s="34" t="s">
        <v>2204</v>
      </c>
      <c r="C215" s="12" t="s">
        <v>2742</v>
      </c>
      <c r="D215" s="49">
        <v>0</v>
      </c>
      <c r="E215" s="74" t="s">
        <v>50</v>
      </c>
      <c r="F215" s="22" t="s">
        <v>1089</v>
      </c>
      <c r="G215" s="1"/>
      <c r="H215" s="49"/>
      <c r="I215" s="25" t="str">
        <f>IF(NOT(Tableau1175791820[[#This Row],[Qu.]]&gt;=1),"OUI","NON")</f>
        <v>OUI</v>
      </c>
      <c r="J215" s="25">
        <f>SUM(1&gt;Tableau1175791820[[#This Row],[Qu.]])</f>
        <v>1</v>
      </c>
      <c r="K215" s="11"/>
    </row>
    <row r="216" spans="2:11" ht="15" customHeight="1" x14ac:dyDescent="0.25">
      <c r="B216" s="34" t="s">
        <v>2206</v>
      </c>
      <c r="C216" s="12" t="s">
        <v>2743</v>
      </c>
      <c r="D216" s="49">
        <v>1</v>
      </c>
      <c r="E216" s="73" t="s">
        <v>36</v>
      </c>
      <c r="F216" s="22" t="s">
        <v>1089</v>
      </c>
      <c r="G216" s="1"/>
      <c r="H216" s="1"/>
      <c r="I216" s="25" t="str">
        <f>IF(NOT(Tableau1175791820[[#This Row],[Qu.]]&gt;=1),"OUI","NON")</f>
        <v>NON</v>
      </c>
      <c r="J216" s="25">
        <f>SUM(1&gt;Tableau1175791820[[#This Row],[Qu.]])</f>
        <v>0</v>
      </c>
      <c r="K216" s="11"/>
    </row>
    <row r="217" spans="2:11" ht="15" customHeight="1" x14ac:dyDescent="0.25">
      <c r="B217" s="34" t="s">
        <v>2208</v>
      </c>
      <c r="C217" s="12" t="s">
        <v>2744</v>
      </c>
      <c r="D217" s="49">
        <v>1</v>
      </c>
      <c r="E217" s="74" t="s">
        <v>50</v>
      </c>
      <c r="F217" s="22" t="s">
        <v>1089</v>
      </c>
      <c r="G217" s="1"/>
      <c r="H217" s="52"/>
      <c r="I217" s="25" t="str">
        <f>IF(NOT(Tableau1175791820[[#This Row],[Qu.]]&gt;=1),"OUI","NON")</f>
        <v>NON</v>
      </c>
      <c r="J217" s="25">
        <f>SUM(1&gt;Tableau1175791820[[#This Row],[Qu.]])</f>
        <v>0</v>
      </c>
      <c r="K217" s="11"/>
    </row>
    <row r="218" spans="2:11" ht="15" customHeight="1" x14ac:dyDescent="0.25">
      <c r="B218" s="34" t="s">
        <v>2210</v>
      </c>
      <c r="C218" s="12" t="s">
        <v>2745</v>
      </c>
      <c r="D218" s="49">
        <v>1</v>
      </c>
      <c r="E218" s="73" t="s">
        <v>36</v>
      </c>
      <c r="F218" s="22" t="s">
        <v>1089</v>
      </c>
      <c r="G218" s="1"/>
      <c r="H218" s="18"/>
      <c r="I218" s="25" t="str">
        <f>IF(NOT(Tableau1175791820[[#This Row],[Qu.]]&gt;=1),"OUI","NON")</f>
        <v>NON</v>
      </c>
      <c r="J218" s="25">
        <f>SUM(1&gt;Tableau1175791820[[#This Row],[Qu.]])</f>
        <v>0</v>
      </c>
      <c r="K218" s="11"/>
    </row>
    <row r="219" spans="2:11" ht="15" customHeight="1" x14ac:dyDescent="0.25">
      <c r="B219" s="34" t="s">
        <v>2212</v>
      </c>
      <c r="C219" s="12" t="s">
        <v>2746</v>
      </c>
      <c r="D219" s="49">
        <v>1</v>
      </c>
      <c r="E219" s="74" t="s">
        <v>39</v>
      </c>
      <c r="F219" s="22" t="s">
        <v>1099</v>
      </c>
      <c r="G219" s="1"/>
      <c r="H219" s="18"/>
      <c r="I219" s="25" t="str">
        <f>IF(NOT(Tableau1175791820[[#This Row],[Qu.]]&gt;=1),"OUI","NON")</f>
        <v>NON</v>
      </c>
      <c r="J219" s="25">
        <f>SUM(1&gt;Tableau1175791820[[#This Row],[Qu.]])</f>
        <v>0</v>
      </c>
      <c r="K219" s="11"/>
    </row>
    <row r="220" spans="2:11" ht="15" customHeight="1" x14ac:dyDescent="0.25">
      <c r="B220" s="34" t="s">
        <v>2214</v>
      </c>
      <c r="C220" s="12" t="s">
        <v>2747</v>
      </c>
      <c r="D220" s="49">
        <v>1</v>
      </c>
      <c r="E220" s="73" t="s">
        <v>36</v>
      </c>
      <c r="F220" s="22" t="s">
        <v>1089</v>
      </c>
      <c r="G220" s="1"/>
      <c r="H220" s="1"/>
      <c r="I220" s="25" t="str">
        <f>IF(NOT(Tableau1175791820[[#This Row],[Qu.]]&gt;=1),"OUI","NON")</f>
        <v>NON</v>
      </c>
      <c r="J220" s="25">
        <f>SUM(1&gt;Tableau1175791820[[#This Row],[Qu.]])</f>
        <v>0</v>
      </c>
      <c r="K220" s="11"/>
    </row>
    <row r="221" spans="2:11" ht="15" customHeight="1" x14ac:dyDescent="0.25">
      <c r="B221" s="34" t="s">
        <v>2216</v>
      </c>
      <c r="C221" s="12" t="s">
        <v>2748</v>
      </c>
      <c r="D221" s="49">
        <v>1</v>
      </c>
      <c r="E221" s="74" t="s">
        <v>36</v>
      </c>
      <c r="F221" s="22" t="s">
        <v>1113</v>
      </c>
      <c r="G221" s="1"/>
      <c r="H221" s="1"/>
      <c r="I221" s="25" t="str">
        <f>IF(NOT(Tableau1175791820[[#This Row],[Qu.]]&gt;=1),"OUI","NON")</f>
        <v>NON</v>
      </c>
      <c r="J221" s="25">
        <f>SUM(1&gt;Tableau1175791820[[#This Row],[Qu.]])</f>
        <v>0</v>
      </c>
      <c r="K221" s="11"/>
    </row>
    <row r="222" spans="2:11" ht="15" customHeight="1" x14ac:dyDescent="0.25">
      <c r="B222" s="34" t="s">
        <v>2219</v>
      </c>
      <c r="C222" s="12" t="s">
        <v>2749</v>
      </c>
      <c r="D222" s="49">
        <v>1</v>
      </c>
      <c r="E222" s="73" t="s">
        <v>36</v>
      </c>
      <c r="F222" s="22" t="s">
        <v>1089</v>
      </c>
      <c r="G222" s="1"/>
      <c r="H222" s="49"/>
      <c r="I222" s="25" t="str">
        <f>IF(NOT(Tableau1175791820[[#This Row],[Qu.]]&gt;=1),"OUI","NON")</f>
        <v>NON</v>
      </c>
      <c r="J222" s="25">
        <f>SUM(1&gt;Tableau1175791820[[#This Row],[Qu.]])</f>
        <v>0</v>
      </c>
      <c r="K222" s="11"/>
    </row>
    <row r="223" spans="2:11" ht="15" customHeight="1" x14ac:dyDescent="0.25">
      <c r="B223" s="34" t="s">
        <v>2221</v>
      </c>
      <c r="C223" s="12" t="s">
        <v>2750</v>
      </c>
      <c r="D223" s="49">
        <v>1</v>
      </c>
      <c r="E223" s="74" t="s">
        <v>36</v>
      </c>
      <c r="F223" s="22" t="s">
        <v>1089</v>
      </c>
      <c r="G223" s="1"/>
      <c r="H223" s="49"/>
      <c r="I223" s="25" t="str">
        <f>IF(NOT(Tableau1175791820[[#This Row],[Qu.]]&gt;=1),"OUI","NON")</f>
        <v>NON</v>
      </c>
      <c r="J223" s="25">
        <f>SUM(1&gt;Tableau1175791820[[#This Row],[Qu.]])</f>
        <v>0</v>
      </c>
      <c r="K223" s="11"/>
    </row>
    <row r="224" spans="2:11" ht="15" customHeight="1" x14ac:dyDescent="0.25">
      <c r="B224" s="34" t="s">
        <v>2223</v>
      </c>
      <c r="C224" s="12" t="s">
        <v>2751</v>
      </c>
      <c r="D224" s="49">
        <v>0</v>
      </c>
      <c r="E224" s="73" t="s">
        <v>39</v>
      </c>
      <c r="F224" s="22" t="s">
        <v>1099</v>
      </c>
      <c r="G224" s="1"/>
      <c r="H224" s="18"/>
      <c r="I224" s="25" t="str">
        <f>IF(NOT(Tableau1175791820[[#This Row],[Qu.]]&gt;=1),"OUI","NON")</f>
        <v>OUI</v>
      </c>
      <c r="J224" s="25">
        <f>SUM(1&gt;Tableau1175791820[[#This Row],[Qu.]])</f>
        <v>1</v>
      </c>
      <c r="K224" s="11"/>
    </row>
    <row r="225" spans="2:11" ht="15" customHeight="1" x14ac:dyDescent="0.25">
      <c r="B225" s="34" t="s">
        <v>2225</v>
      </c>
      <c r="C225" s="12" t="s">
        <v>2752</v>
      </c>
      <c r="D225" s="49">
        <v>1</v>
      </c>
      <c r="E225" s="74" t="s">
        <v>50</v>
      </c>
      <c r="F225" s="22" t="s">
        <v>1089</v>
      </c>
      <c r="G225" s="1"/>
      <c r="H225" s="49"/>
      <c r="I225" s="25" t="str">
        <f>IF(NOT(Tableau1175791820[[#This Row],[Qu.]]&gt;=1),"OUI","NON")</f>
        <v>NON</v>
      </c>
      <c r="J225" s="25">
        <f>SUM(1&gt;Tableau1175791820[[#This Row],[Qu.]])</f>
        <v>0</v>
      </c>
      <c r="K225" s="11"/>
    </row>
    <row r="226" spans="2:11" ht="15" customHeight="1" x14ac:dyDescent="0.25">
      <c r="B226" s="34" t="s">
        <v>2227</v>
      </c>
      <c r="C226" s="12" t="s">
        <v>2753</v>
      </c>
      <c r="D226" s="49">
        <v>1</v>
      </c>
      <c r="E226" s="73" t="s">
        <v>39</v>
      </c>
      <c r="F226" s="22" t="s">
        <v>2478</v>
      </c>
      <c r="G226" s="1"/>
      <c r="H226" s="18"/>
      <c r="I226" s="25" t="str">
        <f>IF(NOT(Tableau1175791820[[#This Row],[Qu.]]&gt;=1),"OUI","NON")</f>
        <v>NON</v>
      </c>
      <c r="J226" s="25">
        <f>SUM(1&gt;Tableau1175791820[[#This Row],[Qu.]])</f>
        <v>0</v>
      </c>
      <c r="K226" s="11"/>
    </row>
    <row r="227" spans="2:11" ht="15" customHeight="1" x14ac:dyDescent="0.25">
      <c r="B227" s="34" t="s">
        <v>2229</v>
      </c>
      <c r="C227" s="12" t="s">
        <v>2754</v>
      </c>
      <c r="D227" s="49">
        <v>1</v>
      </c>
      <c r="E227" s="74" t="s">
        <v>36</v>
      </c>
      <c r="F227" s="22" t="s">
        <v>1089</v>
      </c>
      <c r="G227" s="1"/>
      <c r="H227" s="52"/>
      <c r="I227" s="25" t="str">
        <f>IF(NOT(Tableau1175791820[[#This Row],[Qu.]]&gt;=1),"OUI","NON")</f>
        <v>NON</v>
      </c>
      <c r="J227" s="25">
        <f>SUM(1&gt;Tableau1175791820[[#This Row],[Qu.]])</f>
        <v>0</v>
      </c>
      <c r="K227" s="11"/>
    </row>
    <row r="228" spans="2:11" ht="15" customHeight="1" x14ac:dyDescent="0.25">
      <c r="B228" s="34" t="s">
        <v>2231</v>
      </c>
      <c r="C228" s="12" t="s">
        <v>2755</v>
      </c>
      <c r="D228" s="49">
        <v>1</v>
      </c>
      <c r="E228" s="73" t="s">
        <v>36</v>
      </c>
      <c r="F228" s="22" t="s">
        <v>1089</v>
      </c>
      <c r="G228" s="1"/>
      <c r="H228" s="18"/>
      <c r="I228" s="25" t="str">
        <f>IF(NOT(Tableau1175791820[[#This Row],[Qu.]]&gt;=1),"OUI","NON")</f>
        <v>NON</v>
      </c>
      <c r="J228" s="25">
        <f>SUM(1&gt;Tableau1175791820[[#This Row],[Qu.]])</f>
        <v>0</v>
      </c>
      <c r="K228" s="11"/>
    </row>
    <row r="229" spans="2:11" ht="15" customHeight="1" x14ac:dyDescent="0.25">
      <c r="B229" s="34" t="s">
        <v>2233</v>
      </c>
      <c r="C229" s="12" t="s">
        <v>2756</v>
      </c>
      <c r="D229" s="49">
        <v>0</v>
      </c>
      <c r="E229" s="74" t="s">
        <v>50</v>
      </c>
      <c r="F229" s="22" t="s">
        <v>1089</v>
      </c>
      <c r="G229" s="1"/>
      <c r="H229" s="49"/>
      <c r="I229" s="25" t="str">
        <f>IF(NOT(Tableau1175791820[[#This Row],[Qu.]]&gt;=1),"OUI","NON")</f>
        <v>OUI</v>
      </c>
      <c r="J229" s="25">
        <f>SUM(1&gt;Tableau1175791820[[#This Row],[Qu.]])</f>
        <v>1</v>
      </c>
      <c r="K229" s="11"/>
    </row>
    <row r="230" spans="2:11" ht="15" customHeight="1" x14ac:dyDescent="0.25">
      <c r="B230" s="34" t="s">
        <v>2235</v>
      </c>
      <c r="C230" s="12" t="s">
        <v>2757</v>
      </c>
      <c r="D230" s="49">
        <v>1</v>
      </c>
      <c r="E230" s="73" t="s">
        <v>36</v>
      </c>
      <c r="F230" s="22" t="s">
        <v>1089</v>
      </c>
      <c r="G230" s="1"/>
      <c r="H230" s="18"/>
      <c r="I230" s="25" t="str">
        <f>IF(NOT(Tableau1175791820[[#This Row],[Qu.]]&gt;=1),"OUI","NON")</f>
        <v>NON</v>
      </c>
      <c r="J230" s="25">
        <f>SUM(1&gt;Tableau1175791820[[#This Row],[Qu.]])</f>
        <v>0</v>
      </c>
      <c r="K230" s="11"/>
    </row>
    <row r="231" spans="2:11" ht="15" customHeight="1" x14ac:dyDescent="0.25">
      <c r="B231" s="34" t="s">
        <v>2237</v>
      </c>
      <c r="C231" s="12" t="s">
        <v>2758</v>
      </c>
      <c r="D231" s="49">
        <v>1</v>
      </c>
      <c r="E231" s="74" t="s">
        <v>36</v>
      </c>
      <c r="F231" s="22" t="s">
        <v>1089</v>
      </c>
      <c r="G231" s="1"/>
      <c r="H231" s="1"/>
      <c r="I231" s="25" t="str">
        <f>IF(NOT(Tableau1175791820[[#This Row],[Qu.]]&gt;=1),"OUI","NON")</f>
        <v>NON</v>
      </c>
      <c r="J231" s="25">
        <f>SUM(1&gt;Tableau1175791820[[#This Row],[Qu.]])</f>
        <v>0</v>
      </c>
      <c r="K231" s="11"/>
    </row>
    <row r="232" spans="2:11" ht="15" customHeight="1" x14ac:dyDescent="0.25">
      <c r="B232" s="34" t="s">
        <v>2239</v>
      </c>
      <c r="C232" s="12" t="s">
        <v>2759</v>
      </c>
      <c r="D232" s="49">
        <v>0</v>
      </c>
      <c r="E232" s="73" t="s">
        <v>39</v>
      </c>
      <c r="F232" s="22" t="s">
        <v>1099</v>
      </c>
      <c r="G232" s="1"/>
      <c r="H232" s="49"/>
      <c r="I232" s="25" t="str">
        <f>IF(NOT(Tableau1175791820[[#This Row],[Qu.]]&gt;=1),"OUI","NON")</f>
        <v>OUI</v>
      </c>
      <c r="J232" s="25">
        <f>SUM(1&gt;Tableau1175791820[[#This Row],[Qu.]])</f>
        <v>1</v>
      </c>
      <c r="K232" s="11"/>
    </row>
    <row r="233" spans="2:11" ht="15" customHeight="1" x14ac:dyDescent="0.25">
      <c r="B233" s="34" t="s">
        <v>2241</v>
      </c>
      <c r="C233" s="12" t="s">
        <v>2760</v>
      </c>
      <c r="D233" s="49">
        <v>0</v>
      </c>
      <c r="E233" s="74" t="s">
        <v>39</v>
      </c>
      <c r="F233" s="22" t="s">
        <v>1099</v>
      </c>
      <c r="G233" s="1"/>
      <c r="H233" s="18"/>
      <c r="I233" s="25" t="str">
        <f>IF(NOT(Tableau1175791820[[#This Row],[Qu.]]&gt;=1),"OUI","NON")</f>
        <v>OUI</v>
      </c>
      <c r="J233" s="25">
        <f>SUM(1&gt;Tableau1175791820[[#This Row],[Qu.]])</f>
        <v>1</v>
      </c>
      <c r="K233" s="11"/>
    </row>
    <row r="234" spans="2:11" ht="15" customHeight="1" x14ac:dyDescent="0.25">
      <c r="B234" s="34" t="s">
        <v>2243</v>
      </c>
      <c r="C234" s="12" t="s">
        <v>2761</v>
      </c>
      <c r="D234" s="49">
        <v>0</v>
      </c>
      <c r="E234" s="73" t="s">
        <v>39</v>
      </c>
      <c r="F234" s="22" t="s">
        <v>2478</v>
      </c>
      <c r="G234" s="1"/>
      <c r="H234" s="18"/>
      <c r="I234" s="25" t="str">
        <f>IF(NOT(Tableau1175791820[[#This Row],[Qu.]]&gt;=1),"OUI","NON")</f>
        <v>OUI</v>
      </c>
      <c r="J234" s="25">
        <f>SUM(1&gt;Tableau1175791820[[#This Row],[Qu.]])</f>
        <v>1</v>
      </c>
      <c r="K234" s="11"/>
    </row>
    <row r="235" spans="2:11" ht="15" customHeight="1" x14ac:dyDescent="0.25">
      <c r="B235" s="34" t="s">
        <v>2245</v>
      </c>
      <c r="C235" s="12" t="s">
        <v>2762</v>
      </c>
      <c r="D235" s="49">
        <v>1</v>
      </c>
      <c r="E235" s="74" t="s">
        <v>32</v>
      </c>
      <c r="F235" s="22" t="s">
        <v>1291</v>
      </c>
      <c r="G235" s="1"/>
      <c r="H235" s="49"/>
      <c r="I235" s="25" t="str">
        <f>IF(NOT(Tableau1175791820[[#This Row],[Qu.]]&gt;=1),"OUI","NON")</f>
        <v>NON</v>
      </c>
      <c r="J235" s="25">
        <f>SUM(1&gt;Tableau1175791820[[#This Row],[Qu.]])</f>
        <v>0</v>
      </c>
      <c r="K235" s="11"/>
    </row>
    <row r="236" spans="2:11" ht="15" customHeight="1" x14ac:dyDescent="0.25">
      <c r="B236" s="34" t="s">
        <v>2247</v>
      </c>
      <c r="C236" s="12" t="s">
        <v>2763</v>
      </c>
      <c r="D236" s="49">
        <v>0</v>
      </c>
      <c r="E236" s="73" t="s">
        <v>50</v>
      </c>
      <c r="F236" s="22" t="s">
        <v>1306</v>
      </c>
      <c r="G236" s="1"/>
      <c r="H236" s="49"/>
      <c r="I236" s="25" t="str">
        <f>IF(NOT(Tableau1175791820[[#This Row],[Qu.]]&gt;=1),"OUI","NON")</f>
        <v>OUI</v>
      </c>
      <c r="J236" s="25">
        <f>SUM(1&gt;Tableau1175791820[[#This Row],[Qu.]])</f>
        <v>1</v>
      </c>
      <c r="K236" s="11"/>
    </row>
    <row r="237" spans="2:11" ht="15" customHeight="1" x14ac:dyDescent="0.25">
      <c r="B237" s="34" t="s">
        <v>2249</v>
      </c>
      <c r="C237" s="12" t="s">
        <v>2764</v>
      </c>
      <c r="D237" s="49">
        <v>0</v>
      </c>
      <c r="E237" s="74" t="s">
        <v>50</v>
      </c>
      <c r="F237" s="22" t="s">
        <v>1306</v>
      </c>
      <c r="G237" s="1"/>
      <c r="H237" s="52"/>
      <c r="I237" s="25" t="str">
        <f>IF(NOT(Tableau1175791820[[#This Row],[Qu.]]&gt;=1),"OUI","NON")</f>
        <v>OUI</v>
      </c>
      <c r="J237" s="25">
        <f>SUM(1&gt;Tableau1175791820[[#This Row],[Qu.]])</f>
        <v>1</v>
      </c>
      <c r="K237" s="11"/>
    </row>
    <row r="238" spans="2:11" ht="15" customHeight="1" x14ac:dyDescent="0.25">
      <c r="B238" s="34" t="s">
        <v>2251</v>
      </c>
      <c r="C238" s="12" t="s">
        <v>2765</v>
      </c>
      <c r="D238" s="49">
        <v>1</v>
      </c>
      <c r="E238" s="73" t="s">
        <v>36</v>
      </c>
      <c r="F238" s="22" t="s">
        <v>1291</v>
      </c>
      <c r="G238" s="1"/>
      <c r="H238" s="49"/>
      <c r="I238" s="25" t="str">
        <f>IF(NOT(Tableau1175791820[[#This Row],[Qu.]]&gt;=1),"OUI","NON")</f>
        <v>NON</v>
      </c>
      <c r="J238" s="25">
        <f>SUM(1&gt;Tableau1175791820[[#This Row],[Qu.]])</f>
        <v>0</v>
      </c>
      <c r="K238" s="11"/>
    </row>
    <row r="239" spans="2:11" ht="15" customHeight="1" x14ac:dyDescent="0.25">
      <c r="B239" s="34" t="s">
        <v>2253</v>
      </c>
      <c r="C239" s="12" t="s">
        <v>2766</v>
      </c>
      <c r="D239" s="49">
        <v>1</v>
      </c>
      <c r="E239" s="74" t="s">
        <v>36</v>
      </c>
      <c r="F239" s="22" t="s">
        <v>1291</v>
      </c>
      <c r="G239" s="1"/>
      <c r="H239" s="52"/>
      <c r="I239" s="25" t="str">
        <f>IF(NOT(Tableau1175791820[[#This Row],[Qu.]]&gt;=1),"OUI","NON")</f>
        <v>NON</v>
      </c>
      <c r="J239" s="25">
        <f>SUM(1&gt;Tableau1175791820[[#This Row],[Qu.]])</f>
        <v>0</v>
      </c>
      <c r="K239" s="11"/>
    </row>
    <row r="240" spans="2:11" ht="15" customHeight="1" x14ac:dyDescent="0.25">
      <c r="B240" s="34" t="s">
        <v>2255</v>
      </c>
      <c r="C240" s="12" t="s">
        <v>2767</v>
      </c>
      <c r="D240" s="49">
        <v>1</v>
      </c>
      <c r="E240" s="73" t="s">
        <v>50</v>
      </c>
      <c r="F240" s="22" t="s">
        <v>1291</v>
      </c>
      <c r="G240" s="1"/>
      <c r="H240" s="18"/>
      <c r="I240" s="25" t="str">
        <f>IF(NOT(Tableau1175791820[[#This Row],[Qu.]]&gt;=1),"OUI","NON")</f>
        <v>NON</v>
      </c>
      <c r="J240" s="25">
        <f>SUM(1&gt;Tableau1175791820[[#This Row],[Qu.]])</f>
        <v>0</v>
      </c>
      <c r="K240" s="11"/>
    </row>
    <row r="241" spans="2:11" ht="15" customHeight="1" x14ac:dyDescent="0.25">
      <c r="B241" s="34" t="s">
        <v>2257</v>
      </c>
      <c r="C241" s="12" t="s">
        <v>2768</v>
      </c>
      <c r="D241" s="49">
        <v>1</v>
      </c>
      <c r="E241" s="74" t="s">
        <v>32</v>
      </c>
      <c r="F241" s="22" t="s">
        <v>1295</v>
      </c>
      <c r="G241" s="1"/>
      <c r="H241" s="1"/>
      <c r="I241" s="25" t="str">
        <f>IF(NOT(Tableau1175791820[[#This Row],[Qu.]]&gt;=1),"OUI","NON")</f>
        <v>NON</v>
      </c>
      <c r="J241" s="25">
        <f>SUM(1&gt;Tableau1175791820[[#This Row],[Qu.]])</f>
        <v>0</v>
      </c>
      <c r="K241" s="11"/>
    </row>
    <row r="242" spans="2:11" ht="15" customHeight="1" x14ac:dyDescent="0.25">
      <c r="B242" s="34" t="s">
        <v>2259</v>
      </c>
      <c r="C242" s="12" t="s">
        <v>2769</v>
      </c>
      <c r="D242" s="49">
        <v>1</v>
      </c>
      <c r="E242" s="73" t="s">
        <v>32</v>
      </c>
      <c r="F242" s="22" t="s">
        <v>1291</v>
      </c>
      <c r="G242" s="1"/>
      <c r="H242" s="1"/>
      <c r="I242" s="25" t="str">
        <f>IF(NOT(Tableau1175791820[[#This Row],[Qu.]]&gt;=1),"OUI","NON")</f>
        <v>NON</v>
      </c>
      <c r="J242" s="25">
        <f>SUM(1&gt;Tableau1175791820[[#This Row],[Qu.]])</f>
        <v>0</v>
      </c>
      <c r="K242" s="11"/>
    </row>
    <row r="243" spans="2:11" ht="15" customHeight="1" x14ac:dyDescent="0.25">
      <c r="B243" s="34" t="s">
        <v>2261</v>
      </c>
      <c r="C243" s="12" t="s">
        <v>2770</v>
      </c>
      <c r="D243" s="49">
        <v>0</v>
      </c>
      <c r="E243" s="74" t="s">
        <v>36</v>
      </c>
      <c r="F243" s="22" t="s">
        <v>1291</v>
      </c>
      <c r="G243" s="1"/>
      <c r="H243" s="49"/>
      <c r="I243" s="25" t="str">
        <f>IF(NOT(Tableau1175791820[[#This Row],[Qu.]]&gt;=1),"OUI","NON")</f>
        <v>OUI</v>
      </c>
      <c r="J243" s="25">
        <f>SUM(1&gt;Tableau1175791820[[#This Row],[Qu.]])</f>
        <v>1</v>
      </c>
      <c r="K243" s="11"/>
    </row>
    <row r="244" spans="2:11" ht="15" customHeight="1" x14ac:dyDescent="0.25">
      <c r="B244" s="34" t="s">
        <v>2263</v>
      </c>
      <c r="C244" s="12" t="s">
        <v>2771</v>
      </c>
      <c r="D244" s="49">
        <v>1</v>
      </c>
      <c r="E244" s="73" t="s">
        <v>32</v>
      </c>
      <c r="F244" s="22" t="s">
        <v>1291</v>
      </c>
      <c r="G244" s="1"/>
      <c r="H244" s="49"/>
      <c r="I244" s="25" t="str">
        <f>IF(NOT(Tableau1175791820[[#This Row],[Qu.]]&gt;=1),"OUI","NON")</f>
        <v>NON</v>
      </c>
      <c r="J244" s="25">
        <f>SUM(1&gt;Tableau1175791820[[#This Row],[Qu.]])</f>
        <v>0</v>
      </c>
      <c r="K244" s="11"/>
    </row>
    <row r="245" spans="2:11" ht="15" customHeight="1" x14ac:dyDescent="0.25">
      <c r="B245" s="34" t="s">
        <v>2265</v>
      </c>
      <c r="C245" s="12" t="s">
        <v>2772</v>
      </c>
      <c r="D245" s="49">
        <v>1</v>
      </c>
      <c r="E245" s="73" t="s">
        <v>50</v>
      </c>
      <c r="F245" s="22" t="s">
        <v>1291</v>
      </c>
      <c r="G245" s="1"/>
      <c r="H245" s="18"/>
      <c r="I245" s="25" t="str">
        <f>IF(NOT(Tableau1175791820[[#This Row],[Qu.]]&gt;=1),"OUI","NON")</f>
        <v>NON</v>
      </c>
      <c r="J245" s="25">
        <f>SUM(1&gt;Tableau1175791820[[#This Row],[Qu.]])</f>
        <v>0</v>
      </c>
      <c r="K245" s="11"/>
    </row>
    <row r="246" spans="2:11" ht="15" customHeight="1" x14ac:dyDescent="0.25">
      <c r="B246" s="34" t="s">
        <v>2267</v>
      </c>
      <c r="C246" s="12" t="s">
        <v>2773</v>
      </c>
      <c r="D246" s="49">
        <v>1</v>
      </c>
      <c r="E246" s="74" t="s">
        <v>32</v>
      </c>
      <c r="F246" s="22" t="s">
        <v>1291</v>
      </c>
      <c r="G246" s="1"/>
      <c r="H246" s="18"/>
      <c r="I246" s="25" t="str">
        <f>IF(NOT(Tableau1175791820[[#This Row],[Qu.]]&gt;=1),"OUI","NON")</f>
        <v>NON</v>
      </c>
      <c r="J246" s="25">
        <f>SUM(1&gt;Tableau1175791820[[#This Row],[Qu.]])</f>
        <v>0</v>
      </c>
      <c r="K246" s="11"/>
    </row>
    <row r="247" spans="2:11" ht="15" customHeight="1" x14ac:dyDescent="0.25">
      <c r="B247" s="34" t="s">
        <v>2269</v>
      </c>
      <c r="C247" s="12" t="s">
        <v>2774</v>
      </c>
      <c r="D247" s="49">
        <v>1</v>
      </c>
      <c r="E247" s="73" t="s">
        <v>36</v>
      </c>
      <c r="F247" s="22" t="s">
        <v>1291</v>
      </c>
      <c r="G247" s="1"/>
      <c r="H247" s="18"/>
      <c r="I247" s="25" t="str">
        <f>IF(NOT(Tableau1175791820[[#This Row],[Qu.]]&gt;=1),"OUI","NON")</f>
        <v>NON</v>
      </c>
      <c r="J247" s="25">
        <f>SUM(1&gt;Tableau1175791820[[#This Row],[Qu.]])</f>
        <v>0</v>
      </c>
      <c r="K247" s="11"/>
    </row>
    <row r="248" spans="2:11" ht="15" customHeight="1" x14ac:dyDescent="0.25">
      <c r="B248" s="34" t="s">
        <v>2271</v>
      </c>
      <c r="C248" s="12" t="s">
        <v>2775</v>
      </c>
      <c r="D248" s="49">
        <v>1</v>
      </c>
      <c r="E248" s="74" t="s">
        <v>50</v>
      </c>
      <c r="F248" s="22" t="s">
        <v>1291</v>
      </c>
      <c r="G248" s="1"/>
      <c r="H248" s="18"/>
      <c r="I248" s="25" t="str">
        <f>IF(NOT(Tableau1175791820[[#This Row],[Qu.]]&gt;=1),"OUI","NON")</f>
        <v>NON</v>
      </c>
      <c r="J248" s="25">
        <f>SUM(1&gt;Tableau1175791820[[#This Row],[Qu.]])</f>
        <v>0</v>
      </c>
      <c r="K248" s="11"/>
    </row>
    <row r="249" spans="2:11" ht="15" customHeight="1" x14ac:dyDescent="0.25">
      <c r="B249" s="34" t="s">
        <v>2273</v>
      </c>
      <c r="C249" s="12" t="s">
        <v>2776</v>
      </c>
      <c r="D249" s="49">
        <v>1</v>
      </c>
      <c r="E249" s="73" t="s">
        <v>36</v>
      </c>
      <c r="F249" s="22" t="s">
        <v>1291</v>
      </c>
      <c r="G249" s="1"/>
      <c r="H249" s="49"/>
      <c r="I249" s="25" t="str">
        <f>IF(NOT(Tableau1175791820[[#This Row],[Qu.]]&gt;=1),"OUI","NON")</f>
        <v>NON</v>
      </c>
      <c r="J249" s="25">
        <f>SUM(1&gt;Tableau1175791820[[#This Row],[Qu.]])</f>
        <v>0</v>
      </c>
      <c r="K249" s="11"/>
    </row>
    <row r="250" spans="2:11" ht="15" customHeight="1" x14ac:dyDescent="0.25">
      <c r="B250" s="34" t="s">
        <v>2275</v>
      </c>
      <c r="C250" s="12" t="s">
        <v>2777</v>
      </c>
      <c r="D250" s="49">
        <v>0</v>
      </c>
      <c r="E250" s="74" t="s">
        <v>50</v>
      </c>
      <c r="F250" s="22" t="s">
        <v>1291</v>
      </c>
      <c r="G250" s="1"/>
      <c r="H250" s="18"/>
      <c r="I250" s="25" t="str">
        <f>IF(NOT(Tableau1175791820[[#This Row],[Qu.]]&gt;=1),"OUI","NON")</f>
        <v>OUI</v>
      </c>
      <c r="J250" s="25">
        <f>SUM(1&gt;Tableau1175791820[[#This Row],[Qu.]])</f>
        <v>1</v>
      </c>
      <c r="K250" s="11"/>
    </row>
    <row r="251" spans="2:11" ht="15" customHeight="1" x14ac:dyDescent="0.25">
      <c r="B251" s="34" t="s">
        <v>2277</v>
      </c>
      <c r="C251" s="12" t="s">
        <v>2778</v>
      </c>
      <c r="D251" s="49">
        <v>0</v>
      </c>
      <c r="E251" s="73" t="s">
        <v>50</v>
      </c>
      <c r="F251" s="22" t="s">
        <v>1306</v>
      </c>
      <c r="G251" s="1"/>
      <c r="H251" s="18"/>
      <c r="I251" s="25" t="str">
        <f>IF(NOT(Tableau1175791820[[#This Row],[Qu.]]&gt;=1),"OUI","NON")</f>
        <v>OUI</v>
      </c>
      <c r="J251" s="25">
        <f>SUM(1&gt;Tableau1175791820[[#This Row],[Qu.]])</f>
        <v>1</v>
      </c>
      <c r="K251" s="11"/>
    </row>
    <row r="252" spans="2:11" ht="15" customHeight="1" x14ac:dyDescent="0.25">
      <c r="B252" s="34" t="s">
        <v>2279</v>
      </c>
      <c r="C252" s="12" t="s">
        <v>2779</v>
      </c>
      <c r="D252" s="49">
        <v>1</v>
      </c>
      <c r="E252" s="74" t="s">
        <v>50</v>
      </c>
      <c r="F252" s="22"/>
      <c r="G252" s="1"/>
      <c r="H252" s="49"/>
      <c r="I252" s="25" t="str">
        <f>IF(NOT(Tableau1175791820[[#This Row],[Qu.]]&gt;=1),"OUI","NON")</f>
        <v>NON</v>
      </c>
      <c r="J252" s="25">
        <f>SUM(1&gt;Tableau1175791820[[#This Row],[Qu.]])</f>
        <v>0</v>
      </c>
      <c r="K252" s="11"/>
    </row>
    <row r="253" spans="2:11" ht="15" customHeight="1" x14ac:dyDescent="0.25">
      <c r="B253" s="34" t="s">
        <v>2281</v>
      </c>
      <c r="C253" s="12" t="s">
        <v>2780</v>
      </c>
      <c r="D253" s="49">
        <v>1</v>
      </c>
      <c r="E253" s="73" t="s">
        <v>50</v>
      </c>
      <c r="F253" s="22" t="s">
        <v>1291</v>
      </c>
      <c r="G253" s="1"/>
      <c r="H253" s="18"/>
      <c r="I253" s="25" t="str">
        <f>IF(NOT(Tableau1175791820[[#This Row],[Qu.]]&gt;=1),"OUI","NON")</f>
        <v>NON</v>
      </c>
      <c r="J253" s="25">
        <f>SUM(1&gt;Tableau1175791820[[#This Row],[Qu.]])</f>
        <v>0</v>
      </c>
      <c r="K253" s="55"/>
    </row>
    <row r="254" spans="2:11" ht="15" customHeight="1" x14ac:dyDescent="0.25">
      <c r="B254" s="34" t="s">
        <v>2283</v>
      </c>
      <c r="C254" s="12" t="s">
        <v>2781</v>
      </c>
      <c r="D254" s="49">
        <v>0</v>
      </c>
      <c r="E254" s="74" t="s">
        <v>50</v>
      </c>
      <c r="F254" s="22" t="s">
        <v>1306</v>
      </c>
      <c r="G254" s="1"/>
      <c r="H254" s="18"/>
      <c r="I254" s="25" t="str">
        <f>IF(NOT(Tableau1175791820[[#This Row],[Qu.]]&gt;=1),"OUI","NON")</f>
        <v>OUI</v>
      </c>
      <c r="J254" s="25">
        <f>SUM(1&gt;Tableau1175791820[[#This Row],[Qu.]])</f>
        <v>1</v>
      </c>
      <c r="K254" s="55"/>
    </row>
    <row r="255" spans="2:11" ht="15" customHeight="1" x14ac:dyDescent="0.25">
      <c r="B255" s="34" t="s">
        <v>2285</v>
      </c>
      <c r="C255" s="12" t="s">
        <v>2782</v>
      </c>
      <c r="D255" s="49">
        <v>1</v>
      </c>
      <c r="E255" s="73" t="s">
        <v>50</v>
      </c>
      <c r="F255" s="22" t="s">
        <v>1306</v>
      </c>
      <c r="G255" s="1"/>
      <c r="H255" s="18"/>
      <c r="I255" s="25" t="str">
        <f>IF(NOT(Tableau1175791820[[#This Row],[Qu.]]&gt;=1),"OUI","NON")</f>
        <v>NON</v>
      </c>
      <c r="J255" s="25">
        <f>SUM(1&gt;Tableau1175791820[[#This Row],[Qu.]])</f>
        <v>0</v>
      </c>
      <c r="K255" s="55"/>
    </row>
    <row r="256" spans="2:11" ht="15" customHeight="1" x14ac:dyDescent="0.25">
      <c r="B256" s="34" t="s">
        <v>2287</v>
      </c>
      <c r="C256" s="12" t="s">
        <v>2783</v>
      </c>
      <c r="D256" s="49">
        <v>1</v>
      </c>
      <c r="E256" s="74" t="s">
        <v>36</v>
      </c>
      <c r="F256" s="22" t="s">
        <v>1306</v>
      </c>
      <c r="G256" s="1"/>
      <c r="H256" s="18"/>
      <c r="I256" s="25" t="str">
        <f>IF(NOT(Tableau1175791820[[#This Row],[Qu.]]&gt;=1),"OUI","NON")</f>
        <v>NON</v>
      </c>
      <c r="J256" s="25">
        <f>SUM(1&gt;Tableau1175791820[[#This Row],[Qu.]])</f>
        <v>0</v>
      </c>
      <c r="K256" s="55"/>
    </row>
    <row r="257" spans="2:11" ht="15" customHeight="1" x14ac:dyDescent="0.25">
      <c r="B257" s="34" t="s">
        <v>2289</v>
      </c>
      <c r="C257" s="12" t="s">
        <v>2784</v>
      </c>
      <c r="D257" s="49">
        <v>1</v>
      </c>
      <c r="E257" s="73" t="s">
        <v>50</v>
      </c>
      <c r="F257" s="22" t="s">
        <v>1306</v>
      </c>
      <c r="G257" s="1"/>
      <c r="H257" s="18"/>
      <c r="I257" s="25" t="str">
        <f>IF(NOT(Tableau1175791820[[#This Row],[Qu.]]&gt;=1),"OUI","NON")</f>
        <v>NON</v>
      </c>
      <c r="J257" s="25">
        <f>SUM(1&gt;Tableau1175791820[[#This Row],[Qu.]])</f>
        <v>0</v>
      </c>
      <c r="K257" s="55"/>
    </row>
    <row r="258" spans="2:11" ht="15" customHeight="1" x14ac:dyDescent="0.25">
      <c r="B258" s="34" t="s">
        <v>2291</v>
      </c>
      <c r="C258" s="12" t="s">
        <v>2785</v>
      </c>
      <c r="D258" s="49">
        <v>1</v>
      </c>
      <c r="E258" s="74" t="s">
        <v>50</v>
      </c>
      <c r="F258" s="23" t="s">
        <v>1306</v>
      </c>
      <c r="G258" s="1"/>
      <c r="H258" s="9"/>
      <c r="I258" s="25" t="str">
        <f>IF(NOT(Tableau1175791820[[#This Row],[Qu.]]&gt;=1),"OUI","NON")</f>
        <v>NON</v>
      </c>
      <c r="J258" s="25">
        <f>SUM(1&gt;Tableau1175791820[[#This Row],[Qu.]])</f>
        <v>0</v>
      </c>
      <c r="K258" s="55"/>
    </row>
    <row r="259" spans="2:11" ht="15" customHeight="1" x14ac:dyDescent="0.25">
      <c r="B259" s="34" t="s">
        <v>2293</v>
      </c>
      <c r="C259" s="12" t="s">
        <v>2786</v>
      </c>
      <c r="D259" s="49">
        <v>1</v>
      </c>
      <c r="E259" s="73" t="s">
        <v>50</v>
      </c>
      <c r="F259" s="23" t="s">
        <v>1306</v>
      </c>
      <c r="G259" s="1"/>
      <c r="H259" s="9"/>
      <c r="I259" s="25" t="str">
        <f>IF(NOT(Tableau1175791820[[#This Row],[Qu.]]&gt;=1),"OUI","NON")</f>
        <v>NON</v>
      </c>
      <c r="J259" s="25">
        <f>SUM(1&gt;Tableau1175791820[[#This Row],[Qu.]])</f>
        <v>0</v>
      </c>
      <c r="K259" s="55"/>
    </row>
    <row r="260" spans="2:11" ht="15" customHeight="1" x14ac:dyDescent="0.25">
      <c r="B260" s="34" t="s">
        <v>2295</v>
      </c>
      <c r="C260" s="12" t="s">
        <v>2787</v>
      </c>
      <c r="D260" s="49">
        <v>1</v>
      </c>
      <c r="E260" s="74" t="s">
        <v>36</v>
      </c>
      <c r="F260" s="22" t="s">
        <v>1306</v>
      </c>
      <c r="G260" s="1"/>
      <c r="H260" s="9"/>
      <c r="I260" s="25" t="str">
        <f>IF(NOT(Tableau1175791820[[#This Row],[Qu.]]&gt;=1),"OUI","NON")</f>
        <v>NON</v>
      </c>
      <c r="J260" s="25">
        <f>SUM(1&gt;Tableau1175791820[[#This Row],[Qu.]])</f>
        <v>0</v>
      </c>
      <c r="K260" s="55"/>
    </row>
    <row r="261" spans="2:11" ht="15" customHeight="1" x14ac:dyDescent="0.25">
      <c r="B261" s="34" t="s">
        <v>2297</v>
      </c>
      <c r="C261" s="12" t="s">
        <v>2788</v>
      </c>
      <c r="D261" s="49">
        <v>1</v>
      </c>
      <c r="E261" s="73" t="s">
        <v>32</v>
      </c>
      <c r="F261" s="22" t="s">
        <v>1306</v>
      </c>
      <c r="G261" s="1"/>
      <c r="H261" s="9"/>
      <c r="I261" s="25" t="str">
        <f>IF(NOT(Tableau1175791820[[#This Row],[Qu.]]&gt;=1),"OUI","NON")</f>
        <v>NON</v>
      </c>
      <c r="J261" s="25">
        <f>SUM(1&gt;Tableau1175791820[[#This Row],[Qu.]])</f>
        <v>0</v>
      </c>
      <c r="K261" s="55"/>
    </row>
    <row r="262" spans="2:11" ht="15" customHeight="1" x14ac:dyDescent="0.25">
      <c r="B262" s="34" t="s">
        <v>2299</v>
      </c>
      <c r="C262" s="12" t="s">
        <v>2280</v>
      </c>
      <c r="D262" s="49">
        <v>1</v>
      </c>
      <c r="E262" s="18" t="s">
        <v>290</v>
      </c>
      <c r="F262" s="23" t="s">
        <v>1559</v>
      </c>
      <c r="G262" s="1"/>
      <c r="H262" s="9"/>
      <c r="I262" s="25" t="str">
        <f>IF(NOT(Tableau1175791820[[#This Row],[Qu.]]&gt;=1),"OUI","NON")</f>
        <v>NON</v>
      </c>
      <c r="J262" s="25">
        <f>SUM(1&gt;Tableau1175791820[[#This Row],[Qu.]])</f>
        <v>0</v>
      </c>
      <c r="K262" s="55"/>
    </row>
    <row r="263" spans="2:11" ht="15" customHeight="1" x14ac:dyDescent="0.25">
      <c r="B263" s="34" t="s">
        <v>2301</v>
      </c>
      <c r="C263" s="12" t="s">
        <v>2290</v>
      </c>
      <c r="D263" s="49">
        <v>1</v>
      </c>
      <c r="E263" s="18" t="s">
        <v>290</v>
      </c>
      <c r="F263" s="23" t="s">
        <v>1559</v>
      </c>
      <c r="G263" s="1"/>
      <c r="H263" s="9"/>
      <c r="I263" s="25" t="str">
        <f>IF(NOT(Tableau1175791820[[#This Row],[Qu.]]&gt;=1),"OUI","NON")</f>
        <v>NON</v>
      </c>
      <c r="J263" s="25">
        <f>SUM(1&gt;Tableau1175791820[[#This Row],[Qu.]])</f>
        <v>0</v>
      </c>
      <c r="K263" s="55"/>
    </row>
    <row r="264" spans="2:11" ht="15" customHeight="1" x14ac:dyDescent="0.25">
      <c r="B264" s="34" t="s">
        <v>2303</v>
      </c>
      <c r="C264" s="12" t="s">
        <v>2292</v>
      </c>
      <c r="D264" s="49">
        <v>1</v>
      </c>
      <c r="E264" s="18" t="s">
        <v>290</v>
      </c>
      <c r="F264" s="23" t="s">
        <v>1559</v>
      </c>
      <c r="G264" s="1"/>
      <c r="H264" s="9"/>
      <c r="I264" s="25" t="str">
        <f>IF(NOT(Tableau1175791820[[#This Row],[Qu.]]&gt;=1),"OUI","NON")</f>
        <v>NON</v>
      </c>
      <c r="J264" s="25">
        <f>SUM(1&gt;Tableau1175791820[[#This Row],[Qu.]])</f>
        <v>0</v>
      </c>
      <c r="K264" s="55"/>
    </row>
    <row r="265" spans="2:11" ht="15" customHeight="1" x14ac:dyDescent="0.25">
      <c r="B265" s="34" t="s">
        <v>2305</v>
      </c>
      <c r="C265" s="12" t="s">
        <v>2294</v>
      </c>
      <c r="D265" s="49">
        <v>1</v>
      </c>
      <c r="E265" s="18" t="s">
        <v>290</v>
      </c>
      <c r="F265" s="23" t="s">
        <v>1559</v>
      </c>
      <c r="G265" s="1"/>
      <c r="H265" s="9"/>
      <c r="I265" s="25" t="str">
        <f>IF(NOT(Tableau1175791820[[#This Row],[Qu.]]&gt;=1),"OUI","NON")</f>
        <v>NON</v>
      </c>
      <c r="J265" s="25">
        <f>SUM(1&gt;Tableau1175791820[[#This Row],[Qu.]])</f>
        <v>0</v>
      </c>
      <c r="K265" s="55"/>
    </row>
    <row r="266" spans="2:11" ht="15" customHeight="1" x14ac:dyDescent="0.25">
      <c r="B266" s="34" t="s">
        <v>2307</v>
      </c>
      <c r="C266" s="12" t="s">
        <v>2282</v>
      </c>
      <c r="D266" s="49">
        <v>1</v>
      </c>
      <c r="E266" s="18" t="s">
        <v>290</v>
      </c>
      <c r="F266" s="23" t="s">
        <v>1559</v>
      </c>
      <c r="G266" s="1"/>
      <c r="H266" s="9"/>
      <c r="I266" s="25" t="str">
        <f>IF(NOT(Tableau1175791820[[#This Row],[Qu.]]&gt;=1),"OUI","NON")</f>
        <v>NON</v>
      </c>
      <c r="J266" s="25">
        <f>SUM(1&gt;Tableau1175791820[[#This Row],[Qu.]])</f>
        <v>0</v>
      </c>
      <c r="K266" s="55"/>
    </row>
    <row r="267" spans="2:11" ht="15" customHeight="1" x14ac:dyDescent="0.25">
      <c r="B267" s="34" t="s">
        <v>2309</v>
      </c>
      <c r="C267" s="12" t="s">
        <v>2296</v>
      </c>
      <c r="D267" s="49">
        <v>1</v>
      </c>
      <c r="E267" s="18" t="s">
        <v>290</v>
      </c>
      <c r="F267" s="23" t="s">
        <v>1559</v>
      </c>
      <c r="G267" s="1"/>
      <c r="H267" s="9"/>
      <c r="I267" s="25" t="str">
        <f>IF(NOT(Tableau1175791820[[#This Row],[Qu.]]&gt;=1),"OUI","NON")</f>
        <v>NON</v>
      </c>
      <c r="J267" s="25">
        <f>SUM(1&gt;Tableau1175791820[[#This Row],[Qu.]])</f>
        <v>0</v>
      </c>
      <c r="K267" s="55"/>
    </row>
    <row r="268" spans="2:11" ht="15" customHeight="1" x14ac:dyDescent="0.25">
      <c r="B268" s="34" t="s">
        <v>2311</v>
      </c>
      <c r="C268" s="12" t="s">
        <v>2298</v>
      </c>
      <c r="D268" s="49">
        <v>1</v>
      </c>
      <c r="E268" s="18" t="s">
        <v>290</v>
      </c>
      <c r="F268" s="23" t="s">
        <v>1559</v>
      </c>
      <c r="G268" s="1"/>
      <c r="H268" s="9"/>
      <c r="I268" s="25" t="str">
        <f>IF(NOT(Tableau1175791820[[#This Row],[Qu.]]&gt;=1),"OUI","NON")</f>
        <v>NON</v>
      </c>
      <c r="J268" s="25">
        <f>SUM(1&gt;Tableau1175791820[[#This Row],[Qu.]])</f>
        <v>0</v>
      </c>
      <c r="K268" s="55"/>
    </row>
    <row r="269" spans="2:11" ht="15" customHeight="1" x14ac:dyDescent="0.25">
      <c r="B269" s="34" t="s">
        <v>2313</v>
      </c>
      <c r="C269" s="12" t="s">
        <v>2300</v>
      </c>
      <c r="D269" s="49">
        <v>1</v>
      </c>
      <c r="E269" s="18" t="s">
        <v>290</v>
      </c>
      <c r="F269" s="23" t="s">
        <v>1559</v>
      </c>
      <c r="G269" s="1"/>
      <c r="H269" s="9"/>
      <c r="I269" s="25" t="str">
        <f>IF(NOT(Tableau1175791820[[#This Row],[Qu.]]&gt;=1),"OUI","NON")</f>
        <v>NON</v>
      </c>
      <c r="J269" s="25">
        <f>SUM(1&gt;Tableau1175791820[[#This Row],[Qu.]])</f>
        <v>0</v>
      </c>
      <c r="K269" s="55"/>
    </row>
    <row r="270" spans="2:11" ht="15" customHeight="1" x14ac:dyDescent="0.25">
      <c r="B270" s="34" t="s">
        <v>2315</v>
      </c>
      <c r="C270" s="12" t="s">
        <v>2284</v>
      </c>
      <c r="D270" s="49">
        <v>1</v>
      </c>
      <c r="E270" s="18" t="s">
        <v>290</v>
      </c>
      <c r="F270" s="23" t="s">
        <v>1559</v>
      </c>
      <c r="G270" s="1"/>
      <c r="H270" s="9"/>
      <c r="I270" s="25" t="str">
        <f>IF(NOT(Tableau1175791820[[#This Row],[Qu.]]&gt;=1),"OUI","NON")</f>
        <v>NON</v>
      </c>
      <c r="J270" s="25">
        <f>SUM(1&gt;Tableau1175791820[[#This Row],[Qu.]])</f>
        <v>0</v>
      </c>
      <c r="K270" s="55"/>
    </row>
    <row r="271" spans="2:11" ht="15" customHeight="1" x14ac:dyDescent="0.25">
      <c r="B271" s="34" t="s">
        <v>2317</v>
      </c>
      <c r="C271" s="12" t="s">
        <v>2302</v>
      </c>
      <c r="D271" s="49">
        <v>1</v>
      </c>
      <c r="E271" s="18" t="s">
        <v>290</v>
      </c>
      <c r="F271" s="23" t="s">
        <v>1559</v>
      </c>
      <c r="G271" s="1"/>
      <c r="H271" s="9"/>
      <c r="I271" s="25" t="str">
        <f>IF(NOT(Tableau1175791820[[#This Row],[Qu.]]&gt;=1),"OUI","NON")</f>
        <v>NON</v>
      </c>
      <c r="J271" s="25">
        <f>SUM(1&gt;Tableau1175791820[[#This Row],[Qu.]])</f>
        <v>0</v>
      </c>
      <c r="K271" s="55"/>
    </row>
    <row r="272" spans="2:11" ht="15" customHeight="1" x14ac:dyDescent="0.25">
      <c r="B272" s="34" t="s">
        <v>2319</v>
      </c>
      <c r="C272" s="12" t="s">
        <v>2304</v>
      </c>
      <c r="D272" s="49">
        <v>1</v>
      </c>
      <c r="E272" s="18" t="s">
        <v>290</v>
      </c>
      <c r="F272" s="23" t="s">
        <v>1559</v>
      </c>
      <c r="G272" s="1"/>
      <c r="H272" s="9"/>
      <c r="I272" s="25" t="str">
        <f>IF(NOT(Tableau1175791820[[#This Row],[Qu.]]&gt;=1),"OUI","NON")</f>
        <v>NON</v>
      </c>
      <c r="J272" s="25">
        <f>SUM(1&gt;Tableau1175791820[[#This Row],[Qu.]])</f>
        <v>0</v>
      </c>
      <c r="K272" s="55"/>
    </row>
    <row r="273" spans="2:11" ht="15" customHeight="1" x14ac:dyDescent="0.25">
      <c r="B273" s="34" t="s">
        <v>2321</v>
      </c>
      <c r="C273" s="12" t="s">
        <v>2306</v>
      </c>
      <c r="D273" s="49">
        <v>1</v>
      </c>
      <c r="E273" s="18" t="s">
        <v>290</v>
      </c>
      <c r="F273" s="23" t="s">
        <v>1559</v>
      </c>
      <c r="G273" s="1"/>
      <c r="H273" s="9"/>
      <c r="I273" s="25" t="str">
        <f>IF(NOT(Tableau1175791820[[#This Row],[Qu.]]&gt;=1),"OUI","NON")</f>
        <v>NON</v>
      </c>
      <c r="J273" s="25">
        <f>SUM(1&gt;Tableau1175791820[[#This Row],[Qu.]])</f>
        <v>0</v>
      </c>
      <c r="K273" s="55"/>
    </row>
    <row r="274" spans="2:11" ht="15" customHeight="1" x14ac:dyDescent="0.25">
      <c r="B274" s="34" t="s">
        <v>2323</v>
      </c>
      <c r="C274" s="12" t="s">
        <v>2286</v>
      </c>
      <c r="D274" s="49">
        <v>1</v>
      </c>
      <c r="E274" s="18" t="s">
        <v>290</v>
      </c>
      <c r="F274" s="23" t="s">
        <v>1559</v>
      </c>
      <c r="G274" s="1"/>
      <c r="H274" s="9"/>
      <c r="I274" s="25" t="str">
        <f>IF(NOT(Tableau1175791820[[#This Row],[Qu.]]&gt;=1),"OUI","NON")</f>
        <v>NON</v>
      </c>
      <c r="J274" s="25">
        <f>SUM(1&gt;Tableau1175791820[[#This Row],[Qu.]])</f>
        <v>0</v>
      </c>
      <c r="K274" s="55"/>
    </row>
    <row r="275" spans="2:11" ht="15" customHeight="1" x14ac:dyDescent="0.25">
      <c r="B275" s="34" t="s">
        <v>2325</v>
      </c>
      <c r="C275" s="12" t="s">
        <v>2308</v>
      </c>
      <c r="D275" s="49">
        <v>1</v>
      </c>
      <c r="E275" s="18" t="s">
        <v>290</v>
      </c>
      <c r="F275" s="23" t="s">
        <v>1559</v>
      </c>
      <c r="G275" s="1"/>
      <c r="H275" s="9"/>
      <c r="I275" s="25" t="str">
        <f>IF(NOT(Tableau1175791820[[#This Row],[Qu.]]&gt;=1),"OUI","NON")</f>
        <v>NON</v>
      </c>
      <c r="J275" s="25">
        <f>SUM(1&gt;Tableau1175791820[[#This Row],[Qu.]])</f>
        <v>0</v>
      </c>
      <c r="K275" s="55"/>
    </row>
    <row r="276" spans="2:11" ht="15" customHeight="1" x14ac:dyDescent="0.25">
      <c r="B276" s="34" t="s">
        <v>2327</v>
      </c>
      <c r="C276" s="12" t="s">
        <v>2310</v>
      </c>
      <c r="D276" s="49">
        <v>1</v>
      </c>
      <c r="E276" s="18" t="s">
        <v>290</v>
      </c>
      <c r="F276" s="23" t="s">
        <v>1559</v>
      </c>
      <c r="G276" s="1"/>
      <c r="H276" s="9"/>
      <c r="I276" s="25" t="str">
        <f>IF(NOT(Tableau1175791820[[#This Row],[Qu.]]&gt;=1),"OUI","NON")</f>
        <v>NON</v>
      </c>
      <c r="J276" s="25">
        <f>SUM(1&gt;Tableau1175791820[[#This Row],[Qu.]])</f>
        <v>0</v>
      </c>
      <c r="K276" s="55"/>
    </row>
    <row r="277" spans="2:11" ht="15" customHeight="1" x14ac:dyDescent="0.25">
      <c r="B277" s="34" t="s">
        <v>2328</v>
      </c>
      <c r="C277" s="12" t="s">
        <v>2312</v>
      </c>
      <c r="D277" s="49">
        <v>1</v>
      </c>
      <c r="E277" s="18" t="s">
        <v>290</v>
      </c>
      <c r="F277" s="23" t="s">
        <v>1559</v>
      </c>
      <c r="G277" s="1"/>
      <c r="H277" s="9"/>
      <c r="I277" s="25" t="str">
        <f>IF(NOT(Tableau1175791820[[#This Row],[Qu.]]&gt;=1),"OUI","NON")</f>
        <v>NON</v>
      </c>
      <c r="J277" s="25">
        <f>SUM(1&gt;Tableau1175791820[[#This Row],[Qu.]])</f>
        <v>0</v>
      </c>
      <c r="K277" s="55"/>
    </row>
    <row r="278" spans="2:11" ht="15" customHeight="1" x14ac:dyDescent="0.25">
      <c r="B278" s="34" t="s">
        <v>2330</v>
      </c>
      <c r="C278" s="12" t="s">
        <v>2288</v>
      </c>
      <c r="D278" s="49">
        <v>1</v>
      </c>
      <c r="E278" s="18" t="s">
        <v>290</v>
      </c>
      <c r="F278" s="23" t="s">
        <v>1559</v>
      </c>
      <c r="G278" s="1"/>
      <c r="H278" s="9"/>
      <c r="I278" s="25" t="str">
        <f>IF(NOT(Tableau1175791820[[#This Row],[Qu.]]&gt;=1),"OUI","NON")</f>
        <v>NON</v>
      </c>
      <c r="J278" s="25">
        <f>SUM(1&gt;Tableau1175791820[[#This Row],[Qu.]])</f>
        <v>0</v>
      </c>
      <c r="K278" s="55"/>
    </row>
    <row r="279" spans="2:11" ht="15" customHeight="1" x14ac:dyDescent="0.25">
      <c r="B279" s="34" t="s">
        <v>2332</v>
      </c>
      <c r="C279" s="12" t="s">
        <v>2314</v>
      </c>
      <c r="D279" s="49">
        <v>1</v>
      </c>
      <c r="E279" s="18" t="s">
        <v>290</v>
      </c>
      <c r="F279" s="23" t="s">
        <v>1559</v>
      </c>
      <c r="G279" s="1"/>
      <c r="H279" s="9"/>
      <c r="I279" s="25" t="str">
        <f>IF(NOT(Tableau1175791820[[#This Row],[Qu.]]&gt;=1),"OUI","NON")</f>
        <v>NON</v>
      </c>
      <c r="J279" s="25">
        <f>SUM(1&gt;Tableau1175791820[[#This Row],[Qu.]])</f>
        <v>0</v>
      </c>
      <c r="K279" s="55"/>
    </row>
    <row r="280" spans="2:11" ht="15" customHeight="1" x14ac:dyDescent="0.25">
      <c r="B280" s="34" t="s">
        <v>2334</v>
      </c>
      <c r="C280" s="12" t="s">
        <v>2316</v>
      </c>
      <c r="D280" s="49">
        <v>1</v>
      </c>
      <c r="E280" s="18" t="s">
        <v>290</v>
      </c>
      <c r="F280" s="23" t="s">
        <v>1559</v>
      </c>
      <c r="G280" s="1"/>
      <c r="H280" s="9"/>
      <c r="I280" s="25" t="str">
        <f>IF(NOT(Tableau1175791820[[#This Row],[Qu.]]&gt;=1),"OUI","NON")</f>
        <v>NON</v>
      </c>
      <c r="J280" s="25">
        <f>SUM(1&gt;Tableau1175791820[[#This Row],[Qu.]])</f>
        <v>0</v>
      </c>
      <c r="K280" s="55"/>
    </row>
    <row r="281" spans="2:11" ht="15" customHeight="1" x14ac:dyDescent="0.25">
      <c r="B281" s="34" t="s">
        <v>2336</v>
      </c>
      <c r="C281" s="12" t="s">
        <v>2318</v>
      </c>
      <c r="D281" s="49">
        <v>1</v>
      </c>
      <c r="E281" s="18" t="s">
        <v>290</v>
      </c>
      <c r="F281" s="23" t="s">
        <v>1559</v>
      </c>
      <c r="G281" s="1"/>
      <c r="H281" s="9"/>
      <c r="I281" s="25" t="str">
        <f>IF(NOT(Tableau1175791820[[#This Row],[Qu.]]&gt;=1),"OUI","NON")</f>
        <v>NON</v>
      </c>
      <c r="J281" s="25">
        <f>SUM(1&gt;Tableau1175791820[[#This Row],[Qu.]])</f>
        <v>0</v>
      </c>
      <c r="K281" s="55"/>
    </row>
    <row r="282" spans="2:11" ht="15" customHeight="1" x14ac:dyDescent="0.25">
      <c r="B282" s="34" t="s">
        <v>2789</v>
      </c>
      <c r="C282" s="12" t="s">
        <v>2790</v>
      </c>
      <c r="D282" s="49">
        <v>1</v>
      </c>
      <c r="E282" s="74" t="s">
        <v>39</v>
      </c>
      <c r="F282" s="23" t="s">
        <v>2478</v>
      </c>
      <c r="G282" s="1"/>
      <c r="H282" s="9"/>
      <c r="I282" s="25" t="str">
        <f>IF(NOT(Tableau1175791820[[#This Row],[Qu.]]&gt;=1),"OUI","NON")</f>
        <v>NON</v>
      </c>
      <c r="J282" s="25">
        <f>SUM(1&gt;Tableau1175791820[[#This Row],[Qu.]])</f>
        <v>0</v>
      </c>
      <c r="K282" s="55"/>
    </row>
    <row r="283" spans="2:11" ht="15" customHeight="1" x14ac:dyDescent="0.25">
      <c r="B283" s="34" t="s">
        <v>2791</v>
      </c>
      <c r="C283" s="12" t="s">
        <v>2792</v>
      </c>
      <c r="D283" s="49">
        <v>1</v>
      </c>
      <c r="E283" s="73" t="s">
        <v>32</v>
      </c>
      <c r="F283" s="23" t="s">
        <v>1111</v>
      </c>
      <c r="G283" s="1"/>
      <c r="H283" s="9"/>
      <c r="I283" s="25" t="str">
        <f>IF(NOT(Tableau1175791820[[#This Row],[Qu.]]&gt;=1),"OUI","NON")</f>
        <v>NON</v>
      </c>
      <c r="J283" s="25">
        <f>SUM(1&gt;Tableau1175791820[[#This Row],[Qu.]])</f>
        <v>0</v>
      </c>
      <c r="K283" s="55"/>
    </row>
    <row r="284" spans="2:11" ht="15" customHeight="1" x14ac:dyDescent="0.25">
      <c r="B284" s="34" t="s">
        <v>2793</v>
      </c>
      <c r="C284" s="12" t="s">
        <v>2794</v>
      </c>
      <c r="D284" s="49">
        <v>1</v>
      </c>
      <c r="E284" s="74" t="s">
        <v>50</v>
      </c>
      <c r="F284" s="22" t="s">
        <v>1113</v>
      </c>
      <c r="G284" s="52"/>
      <c r="H284" s="9"/>
      <c r="I284" s="25" t="str">
        <f>IF(NOT(Tableau1175791820[[#This Row],[Qu.]]&gt;=1),"OUI","NON")</f>
        <v>NON</v>
      </c>
      <c r="J284" s="25">
        <f>SUM(1&gt;Tableau1175791820[[#This Row],[Qu.]])</f>
        <v>0</v>
      </c>
      <c r="K284" s="55"/>
    </row>
    <row r="285" spans="2:11" ht="15" customHeight="1" x14ac:dyDescent="0.25">
      <c r="B285" s="34" t="s">
        <v>2795</v>
      </c>
      <c r="C285" s="12" t="s">
        <v>2796</v>
      </c>
      <c r="D285" s="49">
        <v>1</v>
      </c>
      <c r="E285" s="73" t="s">
        <v>36</v>
      </c>
      <c r="F285" s="22" t="s">
        <v>1089</v>
      </c>
      <c r="G285" s="52"/>
      <c r="H285" s="9"/>
      <c r="I285" s="25" t="str">
        <f>IF(NOT(Tableau1175791820[[#This Row],[Qu.]]&gt;=1),"OUI","NON")</f>
        <v>NON</v>
      </c>
      <c r="J285" s="25">
        <f>SUM(1&gt;Tableau1175791820[[#This Row],[Qu.]])</f>
        <v>0</v>
      </c>
      <c r="K285" s="55"/>
    </row>
    <row r="286" spans="2:11" ht="15" customHeight="1" x14ac:dyDescent="0.25">
      <c r="B286" s="34" t="s">
        <v>2797</v>
      </c>
      <c r="C286" s="12" t="s">
        <v>1583</v>
      </c>
      <c r="D286" s="49">
        <v>1</v>
      </c>
      <c r="E286" s="74" t="s">
        <v>32</v>
      </c>
      <c r="F286" s="22" t="s">
        <v>1306</v>
      </c>
      <c r="G286" s="52"/>
      <c r="H286" s="9"/>
      <c r="I286" s="25" t="str">
        <f>IF(NOT(Tableau1175791820[[#This Row],[Qu.]]&gt;=1),"OUI","NON")</f>
        <v>NON</v>
      </c>
      <c r="J286" s="25">
        <f>SUM(1&gt;Tableau1175791820[[#This Row],[Qu.]])</f>
        <v>0</v>
      </c>
      <c r="K286" s="55"/>
    </row>
    <row r="287" spans="2:11" ht="15" customHeight="1" x14ac:dyDescent="0.25">
      <c r="B287" s="34" t="s">
        <v>2798</v>
      </c>
      <c r="C287" s="12" t="s">
        <v>2799</v>
      </c>
      <c r="D287" s="49">
        <v>1</v>
      </c>
      <c r="E287" s="73" t="s">
        <v>39</v>
      </c>
      <c r="F287" s="22" t="s">
        <v>2478</v>
      </c>
      <c r="G287" s="52"/>
      <c r="H287" s="9"/>
      <c r="I287" s="25" t="str">
        <f>IF(NOT(Tableau1175791820[[#This Row],[Qu.]]&gt;=1),"OUI","NON")</f>
        <v>NON</v>
      </c>
      <c r="J287" s="25">
        <f>SUM(1&gt;Tableau1175791820[[#This Row],[Qu.]])</f>
        <v>0</v>
      </c>
      <c r="K287" s="55"/>
    </row>
    <row r="288" spans="2:11" ht="15" customHeight="1" x14ac:dyDescent="0.25">
      <c r="B288" s="34" t="s">
        <v>2800</v>
      </c>
      <c r="C288" s="12" t="s">
        <v>2801</v>
      </c>
      <c r="D288" s="49">
        <v>1</v>
      </c>
      <c r="E288" s="74" t="s">
        <v>32</v>
      </c>
      <c r="F288" s="22" t="s">
        <v>1089</v>
      </c>
      <c r="G288" s="52"/>
      <c r="H288" s="9"/>
      <c r="I288" s="25" t="str">
        <f>IF(NOT(Tableau1175791820[[#This Row],[Qu.]]&gt;=1),"OUI","NON")</f>
        <v>NON</v>
      </c>
      <c r="J288" s="25">
        <f>SUM(1&gt;Tableau1175791820[[#This Row],[Qu.]])</f>
        <v>0</v>
      </c>
      <c r="K288" s="55"/>
    </row>
    <row r="289" spans="2:11" ht="15" customHeight="1" x14ac:dyDescent="0.25">
      <c r="B289" s="34" t="s">
        <v>2802</v>
      </c>
      <c r="C289" s="12" t="s">
        <v>2803</v>
      </c>
      <c r="D289" s="49">
        <v>1</v>
      </c>
      <c r="E289" s="73" t="s">
        <v>36</v>
      </c>
      <c r="F289" s="22" t="s">
        <v>1107</v>
      </c>
      <c r="G289" s="52"/>
      <c r="H289" s="9"/>
      <c r="I289" s="25" t="str">
        <f>IF(NOT(Tableau1175791820[[#This Row],[Qu.]]&gt;=1),"OUI","NON")</f>
        <v>NON</v>
      </c>
      <c r="J289" s="25">
        <f>SUM(1&gt;Tableau1175791820[[#This Row],[Qu.]])</f>
        <v>0</v>
      </c>
      <c r="K289" s="11"/>
    </row>
    <row r="290" spans="2:11" ht="15" customHeight="1" x14ac:dyDescent="0.25">
      <c r="B290" s="34" t="s">
        <v>2804</v>
      </c>
      <c r="C290" s="12" t="s">
        <v>2805</v>
      </c>
      <c r="D290" s="49">
        <v>1</v>
      </c>
      <c r="E290" s="74" t="s">
        <v>50</v>
      </c>
      <c r="F290" s="23" t="s">
        <v>1089</v>
      </c>
      <c r="G290" s="1"/>
      <c r="H290" s="9"/>
      <c r="I290" s="25" t="str">
        <f>IF(NOT(Tableau1175791820[[#This Row],[Qu.]]&gt;=1),"OUI","NON")</f>
        <v>NON</v>
      </c>
      <c r="J290" s="25">
        <f>SUM(1&gt;Tableau1175791820[[#This Row],[Qu.]])</f>
        <v>0</v>
      </c>
      <c r="K290" s="11"/>
    </row>
    <row r="291" spans="2:11" ht="15" customHeight="1" x14ac:dyDescent="0.25">
      <c r="B291" s="34" t="s">
        <v>2806</v>
      </c>
      <c r="C291" s="12" t="s">
        <v>1578</v>
      </c>
      <c r="D291" s="49">
        <v>1</v>
      </c>
      <c r="E291" s="73" t="s">
        <v>32</v>
      </c>
      <c r="F291" s="23" t="s">
        <v>1306</v>
      </c>
      <c r="G291" s="1"/>
      <c r="H291" s="9"/>
      <c r="I291" s="25" t="str">
        <f>IF(NOT(Tableau1175791820[[#This Row],[Qu.]]&gt;=1),"OUI","NON")</f>
        <v>NON</v>
      </c>
      <c r="J291" s="25">
        <f>SUM(1&gt;Tableau1175791820[[#This Row],[Qu.]])</f>
        <v>0</v>
      </c>
      <c r="K291" s="11"/>
    </row>
    <row r="292" spans="2:11" ht="15" customHeight="1" x14ac:dyDescent="0.25">
      <c r="B292" s="11"/>
      <c r="C292" s="12"/>
      <c r="D292" s="13"/>
      <c r="E292" s="57"/>
      <c r="F292" s="23"/>
      <c r="G292" s="1"/>
      <c r="H292" s="9"/>
      <c r="I292" s="11"/>
      <c r="J292" s="1"/>
      <c r="K292" s="11"/>
    </row>
    <row r="293" spans="2:11" ht="15" customHeight="1" x14ac:dyDescent="0.25">
      <c r="B293" s="11"/>
      <c r="C293" s="12"/>
      <c r="D293" s="13"/>
      <c r="E293" s="57"/>
      <c r="F293" s="23"/>
      <c r="G293" s="1"/>
      <c r="H293" s="9"/>
      <c r="I293" s="11"/>
      <c r="J293" s="1"/>
      <c r="K293" s="11"/>
    </row>
    <row r="294" spans="2:11" ht="15" customHeight="1" x14ac:dyDescent="0.25">
      <c r="B294" s="11"/>
      <c r="C294" s="12"/>
      <c r="D294" s="13"/>
      <c r="E294" s="57"/>
      <c r="F294" s="23"/>
      <c r="G294" s="1"/>
      <c r="H294" s="9"/>
      <c r="I294" s="11"/>
      <c r="J294" s="1"/>
      <c r="K294" s="11"/>
    </row>
    <row r="295" spans="2:11" ht="15" customHeight="1" x14ac:dyDescent="0.25">
      <c r="B295" s="11"/>
      <c r="C295" s="12"/>
      <c r="D295" s="13"/>
      <c r="E295" s="57"/>
      <c r="F295" s="23"/>
      <c r="G295" s="1"/>
      <c r="H295" s="9"/>
      <c r="I295" s="11"/>
      <c r="J295" s="1"/>
      <c r="K295" s="11"/>
    </row>
    <row r="296" spans="2:11" ht="15" customHeight="1" x14ac:dyDescent="0.25">
      <c r="B296" s="11"/>
      <c r="C296" s="12"/>
      <c r="D296" s="13"/>
      <c r="E296" s="57"/>
      <c r="F296" s="23"/>
      <c r="G296" s="1"/>
      <c r="H296" s="9"/>
      <c r="I296" s="11"/>
      <c r="J296" s="1"/>
      <c r="K296" s="11"/>
    </row>
    <row r="297" spans="2:11" ht="15" customHeight="1" x14ac:dyDescent="0.25">
      <c r="B297" s="11"/>
      <c r="C297" s="12"/>
      <c r="D297" s="13"/>
      <c r="E297" s="57"/>
      <c r="F297" s="23"/>
      <c r="G297" s="1"/>
      <c r="H297" s="9"/>
      <c r="I297" s="11"/>
      <c r="J297" s="1"/>
      <c r="K297" s="11"/>
    </row>
    <row r="298" spans="2:11" ht="15" customHeight="1" x14ac:dyDescent="0.25">
      <c r="B298" s="11"/>
      <c r="C298" s="12"/>
      <c r="D298" s="13"/>
      <c r="E298" s="57"/>
      <c r="F298" s="23"/>
      <c r="G298" s="1"/>
      <c r="H298" s="9"/>
      <c r="I298" s="11"/>
      <c r="J298" s="1"/>
      <c r="K298" s="11"/>
    </row>
    <row r="299" spans="2:11" ht="15" customHeight="1" x14ac:dyDescent="0.25">
      <c r="B299" s="11"/>
      <c r="C299" s="12"/>
      <c r="D299" s="13"/>
      <c r="E299" s="57"/>
      <c r="F299" s="23"/>
      <c r="G299" s="1"/>
      <c r="H299" s="9"/>
      <c r="I299" s="11"/>
      <c r="J299" s="1"/>
      <c r="K299" s="11"/>
    </row>
    <row r="300" spans="2:11" ht="15" customHeight="1" x14ac:dyDescent="0.25">
      <c r="B300" s="11"/>
      <c r="C300" s="12"/>
      <c r="D300" s="13"/>
      <c r="E300" s="57"/>
      <c r="F300" s="23"/>
      <c r="G300" s="1"/>
      <c r="H300" s="9"/>
      <c r="I300" s="11"/>
      <c r="J300" s="1"/>
      <c r="K300" s="11"/>
    </row>
    <row r="301" spans="2:11" ht="15" customHeight="1" x14ac:dyDescent="0.25">
      <c r="B301" s="11"/>
      <c r="C301" s="12"/>
      <c r="D301" s="13"/>
      <c r="E301" s="57"/>
      <c r="F301" s="23"/>
      <c r="G301" s="1"/>
      <c r="H301" s="9"/>
      <c r="I301" s="11"/>
      <c r="J301" s="1"/>
      <c r="K301" s="11"/>
    </row>
    <row r="302" spans="2:11" ht="15" customHeight="1" x14ac:dyDescent="0.25">
      <c r="B302" s="11"/>
      <c r="C302" s="11"/>
      <c r="E302" s="1"/>
      <c r="F302" s="23"/>
      <c r="G302" s="19"/>
      <c r="H302" s="9"/>
      <c r="I302" s="11"/>
      <c r="J302" s="1"/>
      <c r="K302" s="11"/>
    </row>
    <row r="303" spans="2:11" ht="15" customHeight="1" x14ac:dyDescent="0.25">
      <c r="B303" s="11"/>
      <c r="C303" s="11"/>
      <c r="E303" s="1"/>
      <c r="F303" s="23"/>
      <c r="G303" s="19"/>
      <c r="H303" s="9"/>
      <c r="I303" s="11"/>
      <c r="J303" s="1"/>
      <c r="K303" s="11"/>
    </row>
    <row r="304" spans="2:11" ht="15" customHeight="1" x14ac:dyDescent="0.25">
      <c r="B304" s="11"/>
      <c r="C304" s="11"/>
      <c r="E304" s="1"/>
      <c r="F304" s="23"/>
      <c r="G304" s="19"/>
      <c r="H304" s="9"/>
      <c r="I304" s="11"/>
      <c r="J304" s="1"/>
      <c r="K304" s="11"/>
    </row>
    <row r="305" spans="2:11" ht="15" customHeight="1" x14ac:dyDescent="0.25">
      <c r="B305" s="11"/>
      <c r="C305" s="11"/>
      <c r="E305" s="1"/>
      <c r="F305" s="23"/>
      <c r="G305" s="19"/>
      <c r="H305" s="9"/>
      <c r="I305" s="11"/>
      <c r="J305" s="1"/>
      <c r="K305" s="11"/>
    </row>
    <row r="306" spans="2:11" ht="15" customHeight="1" x14ac:dyDescent="0.25">
      <c r="B306" s="11"/>
      <c r="C306" s="11"/>
      <c r="E306" s="1"/>
      <c r="F306" s="23"/>
      <c r="G306" s="19"/>
      <c r="H306" s="9"/>
      <c r="I306" s="11"/>
      <c r="J306" s="1"/>
      <c r="K306" s="11"/>
    </row>
    <row r="307" spans="2:11" ht="15" customHeight="1" x14ac:dyDescent="0.25">
      <c r="B307" s="11"/>
      <c r="C307" s="11"/>
      <c r="E307" s="1"/>
      <c r="F307" s="23"/>
      <c r="G307" s="19"/>
      <c r="H307" s="9"/>
      <c r="I307" s="11"/>
      <c r="J307" s="46"/>
      <c r="K307" s="45"/>
    </row>
    <row r="308" spans="2:11" ht="15" customHeight="1" x14ac:dyDescent="0.25">
      <c r="B308" s="11"/>
      <c r="C308" s="11"/>
      <c r="E308" s="1"/>
      <c r="F308" s="23"/>
      <c r="G308" s="19"/>
      <c r="H308" s="9"/>
      <c r="I308" s="11"/>
      <c r="J308" s="46"/>
      <c r="K308" s="45"/>
    </row>
    <row r="309" spans="2:11" ht="15" customHeight="1" x14ac:dyDescent="0.25">
      <c r="B309" s="11"/>
      <c r="C309" s="11"/>
      <c r="E309" s="1"/>
      <c r="F309" s="23"/>
      <c r="G309" s="19"/>
      <c r="H309" s="9"/>
      <c r="I309" s="11"/>
      <c r="J309" s="46"/>
      <c r="K309" s="45"/>
    </row>
    <row r="310" spans="2:11" ht="15" customHeight="1" x14ac:dyDescent="0.25">
      <c r="B310" s="11"/>
      <c r="C310" s="11"/>
      <c r="E310" s="1"/>
      <c r="F310" s="23"/>
      <c r="G310" s="19"/>
      <c r="H310" s="9"/>
      <c r="I310" s="11"/>
      <c r="J310" s="46"/>
      <c r="K310" s="45"/>
    </row>
    <row r="311" spans="2:11" ht="15" customHeight="1" x14ac:dyDescent="0.25">
      <c r="B311" s="49"/>
      <c r="C311" s="49"/>
      <c r="E311" s="49"/>
      <c r="F311" s="22"/>
      <c r="G311" s="50"/>
      <c r="H311" s="9"/>
      <c r="I311" s="11"/>
      <c r="J311" s="46"/>
      <c r="K311" s="45"/>
    </row>
    <row r="312" spans="2:11" ht="15" customHeight="1" x14ac:dyDescent="0.25">
      <c r="B312" s="49"/>
      <c r="C312" s="49"/>
      <c r="E312" s="49"/>
      <c r="F312" s="22"/>
      <c r="G312" s="50"/>
      <c r="H312" s="9"/>
      <c r="I312" s="11"/>
      <c r="J312" s="46"/>
      <c r="K312" s="45"/>
    </row>
    <row r="313" spans="2:11" ht="15" customHeight="1" x14ac:dyDescent="0.25">
      <c r="B313" s="49"/>
      <c r="C313" s="49"/>
      <c r="E313" s="49"/>
      <c r="F313" s="22"/>
      <c r="G313" s="50"/>
      <c r="H313" s="9"/>
      <c r="I313" s="11"/>
      <c r="J313" s="46"/>
      <c r="K313" s="45"/>
    </row>
    <row r="314" spans="2:11" ht="15" customHeight="1" x14ac:dyDescent="0.25">
      <c r="B314" s="49"/>
      <c r="C314" s="49"/>
      <c r="E314" s="49"/>
      <c r="F314" s="22"/>
      <c r="G314" s="50"/>
      <c r="H314" s="9"/>
      <c r="I314" s="11"/>
      <c r="J314" s="46"/>
      <c r="K314" s="45"/>
    </row>
    <row r="315" spans="2:11" ht="15" customHeight="1" x14ac:dyDescent="0.25">
      <c r="B315" s="49"/>
      <c r="C315" s="49"/>
      <c r="E315" s="49"/>
      <c r="F315" s="22"/>
      <c r="G315" s="50"/>
      <c r="H315" s="9"/>
      <c r="I315" s="11"/>
      <c r="J315" s="46"/>
      <c r="K315" s="45"/>
    </row>
    <row r="316" spans="2:11" ht="15" customHeight="1" x14ac:dyDescent="0.25">
      <c r="B316" s="49"/>
      <c r="C316" s="49"/>
      <c r="E316" s="49"/>
      <c r="F316" s="22"/>
      <c r="G316" s="50"/>
      <c r="H316" s="9"/>
      <c r="I316" s="11"/>
      <c r="J316" s="46"/>
      <c r="K316" s="45"/>
    </row>
    <row r="317" spans="2:11" ht="15" customHeight="1" x14ac:dyDescent="0.25">
      <c r="B317" s="49"/>
      <c r="C317" s="49"/>
      <c r="E317" s="49"/>
      <c r="F317" s="22"/>
      <c r="G317" s="50"/>
      <c r="H317" s="9"/>
      <c r="I317" s="11"/>
      <c r="J317" s="46"/>
      <c r="K317" s="45"/>
    </row>
    <row r="318" spans="2:11" ht="15" customHeight="1" x14ac:dyDescent="0.25">
      <c r="B318" s="49"/>
      <c r="C318" s="49"/>
      <c r="E318" s="49"/>
      <c r="F318" s="22"/>
      <c r="G318" s="50"/>
      <c r="H318" s="9"/>
      <c r="I318" s="11"/>
      <c r="J318" s="46"/>
      <c r="K318" s="45"/>
    </row>
    <row r="319" spans="2:11" ht="15" customHeight="1" x14ac:dyDescent="0.25">
      <c r="B319" s="49"/>
      <c r="C319" s="49"/>
      <c r="E319" s="49"/>
      <c r="F319" s="22"/>
      <c r="G319" s="50"/>
      <c r="H319" s="9"/>
      <c r="I319" s="11"/>
      <c r="J319" s="46"/>
      <c r="K319" s="45"/>
    </row>
    <row r="320" spans="2:11" ht="15" customHeight="1" x14ac:dyDescent="0.25">
      <c r="B320" s="49"/>
      <c r="C320" s="49"/>
      <c r="E320" s="49"/>
      <c r="F320" s="22"/>
      <c r="G320" s="50"/>
      <c r="H320" s="9"/>
      <c r="I320" s="11"/>
      <c r="J320" s="46"/>
      <c r="K320" s="45"/>
    </row>
    <row r="321" spans="2:11" ht="15" customHeight="1" x14ac:dyDescent="0.25">
      <c r="B321" s="49"/>
      <c r="C321" s="49"/>
      <c r="E321" s="49"/>
      <c r="F321" s="22"/>
      <c r="G321" s="50"/>
      <c r="H321" s="9"/>
      <c r="I321" s="11"/>
      <c r="J321" s="46"/>
      <c r="K321" s="45"/>
    </row>
    <row r="322" spans="2:11" ht="15" customHeight="1" x14ac:dyDescent="0.25">
      <c r="B322" s="49"/>
      <c r="C322" s="49"/>
      <c r="E322" s="49"/>
      <c r="F322" s="22"/>
      <c r="G322" s="50"/>
      <c r="H322" s="9"/>
      <c r="I322" s="11"/>
      <c r="J322" s="46"/>
      <c r="K322" s="45"/>
    </row>
    <row r="323" spans="2:11" ht="15" customHeight="1" x14ac:dyDescent="0.25">
      <c r="B323" s="49"/>
      <c r="C323" s="49"/>
      <c r="E323" s="49"/>
      <c r="F323" s="22"/>
      <c r="G323" s="50"/>
      <c r="H323" s="9"/>
      <c r="I323" s="11"/>
      <c r="J323" s="46"/>
      <c r="K323" s="45"/>
    </row>
    <row r="324" spans="2:11" ht="15" customHeight="1" x14ac:dyDescent="0.25">
      <c r="B324" s="49"/>
      <c r="C324" s="49"/>
      <c r="E324" s="49"/>
      <c r="F324" s="22"/>
      <c r="G324" s="50"/>
      <c r="H324" s="9"/>
      <c r="I324" s="11"/>
      <c r="J324" s="46"/>
      <c r="K324" s="45"/>
    </row>
    <row r="325" spans="2:11" ht="15" customHeight="1" x14ac:dyDescent="0.25">
      <c r="B325" s="49"/>
      <c r="C325" s="49"/>
      <c r="E325" s="49"/>
      <c r="F325" s="22"/>
      <c r="G325" s="50"/>
      <c r="H325" s="9"/>
      <c r="I325" s="11"/>
      <c r="J325" s="46"/>
      <c r="K325" s="45"/>
    </row>
    <row r="326" spans="2:11" ht="15" customHeight="1" x14ac:dyDescent="0.25">
      <c r="B326" s="49"/>
      <c r="C326" s="49"/>
      <c r="E326" s="49"/>
      <c r="F326" s="22"/>
      <c r="G326" s="50"/>
      <c r="H326" s="9"/>
      <c r="I326" s="11"/>
      <c r="J326" s="46"/>
      <c r="K326" s="45"/>
    </row>
    <row r="327" spans="2:11" ht="15" customHeight="1" x14ac:dyDescent="0.25">
      <c r="B327" s="49"/>
      <c r="C327" s="49"/>
      <c r="E327" s="49"/>
      <c r="F327" s="22"/>
      <c r="G327" s="50"/>
      <c r="H327" s="9"/>
      <c r="I327" s="11"/>
      <c r="J327" s="46"/>
      <c r="K327" s="45"/>
    </row>
    <row r="328" spans="2:11" ht="15" customHeight="1" x14ac:dyDescent="0.25">
      <c r="B328" s="49"/>
      <c r="C328" s="49"/>
      <c r="E328" s="49"/>
      <c r="F328" s="22"/>
      <c r="G328" s="50"/>
      <c r="H328" s="9"/>
      <c r="I328" s="11"/>
      <c r="J328" s="46"/>
      <c r="K328" s="45"/>
    </row>
    <row r="329" spans="2:11" ht="15" customHeight="1" x14ac:dyDescent="0.25">
      <c r="B329" s="49"/>
      <c r="C329" s="49"/>
      <c r="E329" s="49"/>
      <c r="F329" s="22"/>
      <c r="G329" s="50"/>
      <c r="H329" s="9"/>
      <c r="I329" s="11"/>
      <c r="J329" s="46"/>
      <c r="K329" s="45"/>
    </row>
    <row r="330" spans="2:11" ht="15" customHeight="1" x14ac:dyDescent="0.25">
      <c r="B330" s="49"/>
      <c r="C330" s="49"/>
      <c r="E330" s="49"/>
      <c r="F330" s="22"/>
      <c r="G330" s="50"/>
      <c r="H330" s="9"/>
      <c r="I330" s="11"/>
      <c r="J330" s="46"/>
      <c r="K330" s="45"/>
    </row>
    <row r="331" spans="2:11" ht="15" customHeight="1" x14ac:dyDescent="0.25">
      <c r="B331" s="49"/>
      <c r="C331" s="49"/>
      <c r="E331" s="49"/>
      <c r="F331" s="22"/>
      <c r="G331" s="50"/>
      <c r="H331" s="9"/>
      <c r="I331" s="11"/>
      <c r="J331" s="46"/>
      <c r="K331" s="45"/>
    </row>
    <row r="332" spans="2:11" ht="15" customHeight="1" x14ac:dyDescent="0.25">
      <c r="B332" s="49"/>
      <c r="C332" s="49"/>
      <c r="E332" s="49"/>
      <c r="F332" s="22"/>
      <c r="G332" s="50"/>
      <c r="H332" s="9"/>
      <c r="I332" s="11"/>
      <c r="J332" s="46"/>
      <c r="K332" s="45"/>
    </row>
    <row r="333" spans="2:11" ht="15" customHeight="1" x14ac:dyDescent="0.25">
      <c r="B333" s="49"/>
      <c r="C333" s="49"/>
      <c r="E333" s="49"/>
      <c r="F333" s="22"/>
      <c r="G333" s="50"/>
      <c r="H333" s="9"/>
      <c r="I333" s="11"/>
      <c r="J333" s="46"/>
      <c r="K333" s="45"/>
    </row>
    <row r="334" spans="2:11" ht="15" customHeight="1" x14ac:dyDescent="0.25">
      <c r="B334" s="49"/>
      <c r="C334" s="49"/>
      <c r="E334" s="49"/>
      <c r="F334" s="22"/>
      <c r="G334" s="50"/>
      <c r="H334" s="9"/>
      <c r="I334" s="11"/>
      <c r="J334" s="46"/>
      <c r="K334" s="45"/>
    </row>
    <row r="335" spans="2:11" ht="15" customHeight="1" x14ac:dyDescent="0.25">
      <c r="B335" s="49"/>
      <c r="C335" s="49"/>
      <c r="E335" s="49"/>
      <c r="F335" s="22"/>
      <c r="G335" s="50"/>
      <c r="H335" s="9"/>
      <c r="I335" s="11"/>
      <c r="J335" s="46"/>
      <c r="K335" s="45"/>
    </row>
    <row r="336" spans="2:11" ht="15" customHeight="1" x14ac:dyDescent="0.25">
      <c r="B336" s="49"/>
      <c r="C336" s="49"/>
      <c r="E336" s="49"/>
      <c r="F336" s="22"/>
      <c r="G336" s="50"/>
      <c r="H336" s="9"/>
      <c r="I336" s="11"/>
      <c r="J336" s="46"/>
      <c r="K336" s="45"/>
    </row>
    <row r="337" spans="2:11" ht="15" customHeight="1" x14ac:dyDescent="0.25">
      <c r="B337" s="49"/>
      <c r="C337" s="49"/>
      <c r="E337" s="49"/>
      <c r="F337" s="22"/>
      <c r="G337" s="50"/>
      <c r="H337" s="9"/>
      <c r="I337" s="11"/>
      <c r="J337" s="46"/>
      <c r="K337" s="45"/>
    </row>
    <row r="338" spans="2:11" ht="15" customHeight="1" x14ac:dyDescent="0.25">
      <c r="B338" s="49"/>
      <c r="C338" s="49"/>
      <c r="E338" s="49"/>
      <c r="F338" s="22"/>
      <c r="G338" s="50"/>
      <c r="H338" s="9"/>
      <c r="I338" s="11"/>
      <c r="J338" s="46"/>
      <c r="K338" s="45"/>
    </row>
    <row r="339" spans="2:11" ht="15" customHeight="1" x14ac:dyDescent="0.25">
      <c r="B339" s="49"/>
      <c r="C339" s="49"/>
      <c r="E339" s="49"/>
      <c r="F339" s="22"/>
      <c r="G339" s="50"/>
      <c r="H339" s="9"/>
      <c r="I339" s="11"/>
      <c r="J339" s="46"/>
      <c r="K339" s="45"/>
    </row>
    <row r="340" spans="2:11" ht="15" customHeight="1" x14ac:dyDescent="0.25">
      <c r="B340" s="49"/>
      <c r="C340" s="49"/>
      <c r="E340" s="49"/>
      <c r="F340" s="22"/>
      <c r="G340" s="50"/>
      <c r="H340" s="9"/>
      <c r="I340" s="11"/>
      <c r="J340" s="46"/>
      <c r="K340" s="45"/>
    </row>
    <row r="341" spans="2:11" ht="15" customHeight="1" x14ac:dyDescent="0.25">
      <c r="B341" s="49"/>
      <c r="C341" s="49"/>
      <c r="E341" s="49"/>
      <c r="F341" s="22"/>
      <c r="G341" s="50"/>
      <c r="H341" s="9"/>
      <c r="I341" s="11"/>
      <c r="J341" s="46"/>
      <c r="K341" s="45"/>
    </row>
    <row r="342" spans="2:11" ht="15" customHeight="1" x14ac:dyDescent="0.25">
      <c r="B342" s="49"/>
      <c r="C342" s="49"/>
      <c r="E342" s="49"/>
      <c r="F342" s="22"/>
      <c r="G342" s="50"/>
      <c r="H342" s="9"/>
      <c r="I342" s="11"/>
      <c r="J342" s="46"/>
      <c r="K342" s="45"/>
    </row>
    <row r="343" spans="2:11" ht="15" customHeight="1" x14ac:dyDescent="0.25">
      <c r="B343" s="49"/>
      <c r="C343" s="49"/>
      <c r="E343" s="49"/>
      <c r="F343" s="22"/>
      <c r="G343" s="50"/>
      <c r="H343" s="9"/>
      <c r="I343" s="11"/>
      <c r="J343" s="46"/>
      <c r="K343" s="45"/>
    </row>
    <row r="344" spans="2:11" ht="15" customHeight="1" x14ac:dyDescent="0.25">
      <c r="B344" s="49"/>
      <c r="C344" s="49"/>
      <c r="E344" s="49"/>
      <c r="F344" s="22"/>
      <c r="G344" s="50"/>
      <c r="H344" s="9"/>
      <c r="I344" s="11"/>
      <c r="J344" s="46"/>
      <c r="K344" s="45"/>
    </row>
    <row r="345" spans="2:11" ht="15" customHeight="1" x14ac:dyDescent="0.25">
      <c r="B345" s="49"/>
      <c r="C345" s="49"/>
      <c r="E345" s="49"/>
      <c r="F345" s="22"/>
      <c r="G345" s="50"/>
      <c r="H345" s="9"/>
      <c r="I345" s="11"/>
      <c r="J345" s="46"/>
      <c r="K345" s="45"/>
    </row>
    <row r="346" spans="2:11" ht="15" customHeight="1" x14ac:dyDescent="0.25">
      <c r="B346" s="49"/>
      <c r="C346" s="49"/>
      <c r="E346" s="49"/>
      <c r="F346" s="22"/>
      <c r="G346" s="50"/>
      <c r="H346" s="9"/>
      <c r="I346" s="11"/>
      <c r="J346" s="46"/>
      <c r="K346" s="45"/>
    </row>
    <row r="347" spans="2:11" ht="15" customHeight="1" x14ac:dyDescent="0.25">
      <c r="B347" s="49"/>
      <c r="C347" s="49"/>
      <c r="E347" s="49"/>
      <c r="F347" s="22"/>
      <c r="G347" s="50"/>
      <c r="H347" s="9"/>
      <c r="I347" s="11"/>
      <c r="J347" s="46"/>
      <c r="K347" s="45"/>
    </row>
    <row r="348" spans="2:11" ht="15" customHeight="1" x14ac:dyDescent="0.25">
      <c r="B348" s="49"/>
      <c r="C348" s="49"/>
      <c r="E348" s="49"/>
      <c r="F348" s="22"/>
      <c r="G348" s="50"/>
      <c r="H348" s="9"/>
      <c r="I348" s="11"/>
      <c r="J348" s="46"/>
      <c r="K348" s="45"/>
    </row>
    <row r="349" spans="2:11" ht="15" customHeight="1" x14ac:dyDescent="0.25">
      <c r="B349" s="49"/>
      <c r="C349" s="49"/>
      <c r="E349" s="49"/>
      <c r="F349" s="22"/>
      <c r="G349" s="50"/>
      <c r="H349" s="9"/>
      <c r="I349" s="11"/>
      <c r="J349" s="46"/>
      <c r="K349" s="45"/>
    </row>
    <row r="350" spans="2:11" ht="15" customHeight="1" x14ac:dyDescent="0.25">
      <c r="B350" s="49"/>
      <c r="C350" s="49"/>
      <c r="E350" s="49"/>
      <c r="F350" s="22"/>
      <c r="G350" s="50"/>
      <c r="H350" s="9"/>
      <c r="I350" s="11"/>
      <c r="J350" s="46"/>
      <c r="K350" s="45"/>
    </row>
    <row r="351" spans="2:11" ht="15" customHeight="1" x14ac:dyDescent="0.25">
      <c r="B351" s="49"/>
      <c r="C351" s="49"/>
      <c r="E351" s="49"/>
      <c r="F351" s="22"/>
      <c r="G351" s="50"/>
      <c r="H351" s="9"/>
      <c r="I351" s="11"/>
      <c r="J351" s="46"/>
      <c r="K351" s="45"/>
    </row>
    <row r="352" spans="2:11" ht="15" customHeight="1" x14ac:dyDescent="0.25">
      <c r="B352" s="49"/>
      <c r="C352" s="49"/>
      <c r="E352" s="49"/>
      <c r="F352" s="22"/>
      <c r="G352" s="50"/>
      <c r="H352" s="9"/>
      <c r="I352" s="11"/>
      <c r="J352" s="46"/>
      <c r="K352" s="45"/>
    </row>
    <row r="353" spans="2:11" ht="15" customHeight="1" x14ac:dyDescent="0.25">
      <c r="B353" s="49"/>
      <c r="C353" s="49"/>
      <c r="E353" s="49"/>
      <c r="F353" s="22"/>
      <c r="G353" s="50"/>
      <c r="H353" s="9"/>
      <c r="I353" s="11"/>
      <c r="J353" s="46"/>
      <c r="K353" s="45"/>
    </row>
    <row r="354" spans="2:11" ht="15" customHeight="1" x14ac:dyDescent="0.25">
      <c r="B354" s="49"/>
      <c r="C354" s="49"/>
      <c r="E354" s="49"/>
      <c r="F354" s="22"/>
      <c r="G354" s="50"/>
      <c r="H354" s="9"/>
      <c r="I354" s="11"/>
      <c r="J354" s="46"/>
      <c r="K354" s="45"/>
    </row>
    <row r="355" spans="2:11" ht="15" customHeight="1" x14ac:dyDescent="0.25">
      <c r="B355" s="49"/>
      <c r="C355" s="49"/>
      <c r="E355" s="49"/>
      <c r="F355" s="22"/>
      <c r="G355" s="50"/>
      <c r="H355" s="9"/>
      <c r="I355" s="11"/>
      <c r="J355" s="46"/>
      <c r="K355" s="45"/>
    </row>
    <row r="356" spans="2:11" ht="15" customHeight="1" x14ac:dyDescent="0.25">
      <c r="B356" s="49"/>
      <c r="C356" s="49"/>
      <c r="E356" s="49"/>
      <c r="F356" s="22"/>
      <c r="G356" s="50"/>
      <c r="H356" s="9"/>
      <c r="I356" s="11"/>
      <c r="J356" s="46"/>
      <c r="K356" s="45"/>
    </row>
    <row r="357" spans="2:11" ht="15" customHeight="1" x14ac:dyDescent="0.25">
      <c r="B357" s="49"/>
      <c r="C357" s="49"/>
      <c r="E357" s="49"/>
      <c r="F357" s="22"/>
      <c r="G357" s="50"/>
      <c r="H357" s="9"/>
      <c r="I357" s="11"/>
      <c r="J357" s="46"/>
      <c r="K357" s="45"/>
    </row>
    <row r="358" spans="2:11" ht="15" customHeight="1" x14ac:dyDescent="0.25">
      <c r="B358" s="49"/>
      <c r="C358" s="49"/>
      <c r="E358" s="49"/>
      <c r="F358" s="22"/>
      <c r="G358" s="50"/>
      <c r="H358" s="9"/>
      <c r="I358" s="11"/>
      <c r="J358" s="46"/>
      <c r="K358" s="45"/>
    </row>
    <row r="359" spans="2:11" ht="15" customHeight="1" x14ac:dyDescent="0.25">
      <c r="B359" s="49"/>
      <c r="C359" s="49"/>
      <c r="E359" s="49"/>
      <c r="F359" s="22"/>
      <c r="G359" s="50"/>
      <c r="H359" s="9"/>
      <c r="I359" s="11"/>
      <c r="J359" s="46"/>
      <c r="K359" s="45"/>
    </row>
    <row r="360" spans="2:11" ht="15" customHeight="1" x14ac:dyDescent="0.25">
      <c r="B360" s="49"/>
      <c r="C360" s="49"/>
      <c r="E360" s="49"/>
      <c r="F360" s="22"/>
      <c r="G360" s="50"/>
      <c r="H360" s="9"/>
      <c r="I360" s="11"/>
      <c r="J360" s="46"/>
      <c r="K360" s="45"/>
    </row>
    <row r="361" spans="2:11" ht="15" customHeight="1" x14ac:dyDescent="0.25">
      <c r="B361" s="49"/>
      <c r="C361" s="49"/>
      <c r="E361" s="49"/>
      <c r="F361" s="22"/>
      <c r="G361" s="50"/>
      <c r="H361" s="9"/>
      <c r="I361" s="11"/>
      <c r="J361" s="46"/>
      <c r="K361" s="45"/>
    </row>
    <row r="362" spans="2:11" ht="15" customHeight="1" x14ac:dyDescent="0.25">
      <c r="B362" s="49"/>
      <c r="C362" s="49"/>
      <c r="E362" s="49"/>
      <c r="F362" s="22"/>
      <c r="G362" s="50"/>
      <c r="H362" s="9"/>
      <c r="I362" s="11"/>
      <c r="J362" s="46"/>
      <c r="K362" s="45"/>
    </row>
    <row r="363" spans="2:11" ht="15" customHeight="1" x14ac:dyDescent="0.25">
      <c r="B363" s="49"/>
      <c r="C363" s="49"/>
      <c r="E363" s="49"/>
      <c r="F363" s="22"/>
      <c r="G363" s="50"/>
      <c r="H363" s="9"/>
      <c r="I363" s="11"/>
      <c r="J363" s="46"/>
      <c r="K363" s="45"/>
    </row>
    <row r="364" spans="2:11" ht="15" customHeight="1" x14ac:dyDescent="0.25">
      <c r="B364" s="49"/>
      <c r="C364" s="49"/>
      <c r="E364" s="49"/>
      <c r="F364" s="22"/>
      <c r="G364" s="50"/>
      <c r="H364" s="9"/>
      <c r="I364" s="11"/>
      <c r="J364" s="46"/>
      <c r="K364" s="45"/>
    </row>
    <row r="365" spans="2:11" ht="15" customHeight="1" x14ac:dyDescent="0.25">
      <c r="B365" s="49"/>
      <c r="C365" s="49"/>
      <c r="E365" s="49"/>
      <c r="F365" s="22"/>
      <c r="G365" s="50"/>
      <c r="H365" s="9"/>
      <c r="I365" s="11"/>
      <c r="J365" s="46"/>
      <c r="K365" s="45"/>
    </row>
    <row r="366" spans="2:11" ht="15" customHeight="1" x14ac:dyDescent="0.25">
      <c r="B366" s="49"/>
      <c r="C366" s="49"/>
      <c r="E366" s="49"/>
      <c r="F366" s="22"/>
      <c r="G366" s="50"/>
      <c r="H366" s="9"/>
      <c r="I366" s="11"/>
      <c r="J366" s="46"/>
      <c r="K366" s="45"/>
    </row>
    <row r="367" spans="2:11" ht="15" customHeight="1" x14ac:dyDescent="0.25">
      <c r="B367" s="49"/>
      <c r="C367" s="49"/>
      <c r="E367" s="49"/>
      <c r="F367" s="22"/>
      <c r="G367" s="50"/>
      <c r="H367" s="9"/>
      <c r="I367" s="11"/>
      <c r="J367" s="46"/>
      <c r="K367" s="45"/>
    </row>
    <row r="368" spans="2:11" ht="15" customHeight="1" x14ac:dyDescent="0.25">
      <c r="B368" s="49"/>
      <c r="C368" s="49"/>
      <c r="E368" s="49"/>
      <c r="F368" s="22"/>
      <c r="G368" s="50"/>
      <c r="H368" s="9"/>
      <c r="I368" s="11"/>
      <c r="J368" s="46"/>
      <c r="K368" s="45"/>
    </row>
    <row r="369" spans="2:11" ht="15" customHeight="1" x14ac:dyDescent="0.25">
      <c r="B369" s="49"/>
      <c r="C369" s="49"/>
      <c r="E369" s="49"/>
      <c r="F369" s="22"/>
      <c r="G369" s="50"/>
      <c r="H369" s="9"/>
      <c r="I369" s="11"/>
      <c r="J369" s="46"/>
      <c r="K369" s="45"/>
    </row>
    <row r="370" spans="2:11" ht="15" customHeight="1" x14ac:dyDescent="0.25">
      <c r="B370" s="49"/>
      <c r="C370" s="49"/>
      <c r="E370" s="49"/>
      <c r="F370" s="22"/>
      <c r="G370" s="50"/>
      <c r="H370" s="9"/>
      <c r="I370" s="11"/>
      <c r="J370" s="46"/>
      <c r="K370" s="45"/>
    </row>
    <row r="371" spans="2:11" ht="15" customHeight="1" x14ac:dyDescent="0.25">
      <c r="B371" s="49"/>
      <c r="C371" s="49"/>
      <c r="E371" s="49"/>
      <c r="F371" s="22"/>
      <c r="G371" s="50"/>
      <c r="H371" s="9"/>
      <c r="I371" s="11"/>
      <c r="J371" s="46"/>
      <c r="K371" s="45"/>
    </row>
    <row r="372" spans="2:11" ht="15" customHeight="1" x14ac:dyDescent="0.25">
      <c r="B372" s="13"/>
      <c r="C372" s="13"/>
      <c r="E372" s="13"/>
      <c r="F372" s="22"/>
      <c r="G372" s="20"/>
      <c r="H372" s="9"/>
      <c r="I372" s="11"/>
      <c r="J372" s="46"/>
      <c r="K372" s="45"/>
    </row>
    <row r="373" spans="2:11" ht="15" customHeight="1" x14ac:dyDescent="0.25">
      <c r="B373" s="13"/>
      <c r="C373" s="13"/>
      <c r="E373" s="13"/>
      <c r="F373" s="22"/>
      <c r="G373" s="20"/>
      <c r="H373" s="9"/>
      <c r="I373" s="11"/>
      <c r="J373" s="46"/>
      <c r="K373" s="45"/>
    </row>
    <row r="374" spans="2:11" ht="15" customHeight="1" x14ac:dyDescent="0.25">
      <c r="B374" s="13"/>
      <c r="C374" s="13"/>
      <c r="E374" s="13"/>
      <c r="F374" s="22"/>
      <c r="G374" s="20"/>
      <c r="H374" s="9"/>
      <c r="I374" s="11"/>
      <c r="J374" s="46"/>
      <c r="K374" s="45"/>
    </row>
    <row r="375" spans="2:11" ht="15" customHeight="1" x14ac:dyDescent="0.25">
      <c r="B375" s="13"/>
      <c r="C375" s="13"/>
      <c r="E375" s="13"/>
      <c r="F375" s="22"/>
      <c r="G375" s="20"/>
      <c r="H375" s="9"/>
      <c r="I375" s="11"/>
      <c r="J375" s="46"/>
      <c r="K375" s="45"/>
    </row>
    <row r="376" spans="2:11" ht="15" customHeight="1" x14ac:dyDescent="0.25">
      <c r="B376" s="13"/>
      <c r="C376" s="13"/>
      <c r="E376" s="13"/>
      <c r="F376" s="22"/>
      <c r="G376" s="20"/>
      <c r="H376" s="9"/>
      <c r="I376" s="11"/>
      <c r="J376" s="46"/>
      <c r="K376" s="45"/>
    </row>
    <row r="377" spans="2:11" ht="15" customHeight="1" x14ac:dyDescent="0.25">
      <c r="B377" s="13"/>
      <c r="C377" s="13"/>
      <c r="E377" s="13"/>
      <c r="F377" s="22"/>
      <c r="G377" s="20"/>
      <c r="H377" s="9"/>
      <c r="I377" s="11"/>
      <c r="J377" s="46"/>
      <c r="K377" s="45"/>
    </row>
    <row r="378" spans="2:11" ht="15" customHeight="1" x14ac:dyDescent="0.25">
      <c r="B378" s="49"/>
      <c r="C378" s="49"/>
      <c r="E378" s="49"/>
      <c r="F378" s="22"/>
      <c r="G378" s="50"/>
      <c r="H378" s="9"/>
      <c r="I378" s="11"/>
      <c r="J378" s="46"/>
      <c r="K378" s="45"/>
    </row>
    <row r="379" spans="2:11" ht="15" customHeight="1" x14ac:dyDescent="0.25">
      <c r="B379" s="49"/>
      <c r="C379" s="49"/>
      <c r="E379" s="49"/>
      <c r="F379" s="22"/>
      <c r="G379" s="50"/>
      <c r="H379" s="9"/>
      <c r="I379" s="11"/>
      <c r="J379" s="46"/>
      <c r="K379" s="45"/>
    </row>
    <row r="380" spans="2:11" ht="15" customHeight="1" x14ac:dyDescent="0.25">
      <c r="B380" s="49"/>
      <c r="C380" s="49"/>
      <c r="E380" s="49"/>
      <c r="F380" s="22"/>
      <c r="G380" s="50"/>
      <c r="H380" s="9"/>
      <c r="I380" s="11"/>
      <c r="J380" s="46"/>
      <c r="K380" s="45"/>
    </row>
    <row r="381" spans="2:11" ht="15" customHeight="1" x14ac:dyDescent="0.25">
      <c r="B381" s="49"/>
      <c r="C381" s="49"/>
      <c r="E381" s="49"/>
      <c r="F381" s="22"/>
      <c r="G381" s="50"/>
      <c r="H381" s="9"/>
      <c r="I381" s="11"/>
      <c r="J381" s="46"/>
      <c r="K381" s="45"/>
    </row>
    <row r="382" spans="2:11" ht="15" customHeight="1" x14ac:dyDescent="0.25">
      <c r="B382" s="49"/>
      <c r="C382" s="49"/>
      <c r="E382" s="49"/>
      <c r="F382" s="22"/>
      <c r="G382" s="50"/>
      <c r="H382" s="9"/>
      <c r="I382" s="11"/>
      <c r="J382" s="46"/>
      <c r="K382" s="45"/>
    </row>
    <row r="383" spans="2:11" ht="15" customHeight="1" x14ac:dyDescent="0.25">
      <c r="B383" s="49"/>
      <c r="C383" s="49"/>
      <c r="E383" s="49"/>
      <c r="F383" s="22"/>
      <c r="G383" s="50"/>
      <c r="H383" s="9"/>
      <c r="I383" s="11"/>
      <c r="J383" s="46"/>
      <c r="K383" s="45"/>
    </row>
    <row r="384" spans="2:11" ht="15" customHeight="1" x14ac:dyDescent="0.25">
      <c r="B384" s="49"/>
      <c r="C384" s="49"/>
      <c r="E384" s="49"/>
      <c r="F384" s="22"/>
      <c r="G384" s="50"/>
      <c r="H384" s="9"/>
      <c r="I384" s="11"/>
      <c r="J384" s="46"/>
      <c r="K384" s="45"/>
    </row>
    <row r="385" spans="2:11" ht="15" customHeight="1" x14ac:dyDescent="0.25">
      <c r="B385" s="49"/>
      <c r="C385" s="49"/>
      <c r="E385" s="49"/>
      <c r="F385" s="22"/>
      <c r="G385" s="50"/>
      <c r="H385" s="9"/>
      <c r="I385" s="11"/>
      <c r="J385" s="46"/>
      <c r="K385" s="45"/>
    </row>
    <row r="386" spans="2:11" ht="15" customHeight="1" x14ac:dyDescent="0.25">
      <c r="B386" s="49"/>
      <c r="C386" s="49"/>
      <c r="E386" s="49"/>
      <c r="F386" s="22"/>
      <c r="G386" s="50"/>
      <c r="H386" s="9"/>
      <c r="I386" s="11"/>
      <c r="J386" s="46"/>
      <c r="K386" s="45"/>
    </row>
    <row r="387" spans="2:11" ht="15" customHeight="1" x14ac:dyDescent="0.25">
      <c r="B387" s="49"/>
      <c r="C387" s="49"/>
      <c r="E387" s="49"/>
      <c r="F387" s="22"/>
      <c r="G387" s="50"/>
      <c r="H387" s="9"/>
      <c r="I387" s="11"/>
      <c r="J387" s="46"/>
      <c r="K387" s="45"/>
    </row>
    <row r="388" spans="2:11" ht="15" customHeight="1" x14ac:dyDescent="0.25">
      <c r="B388" s="49"/>
      <c r="C388" s="49"/>
      <c r="E388" s="49"/>
      <c r="F388" s="22"/>
      <c r="G388" s="50"/>
      <c r="H388" s="9"/>
      <c r="I388" s="11"/>
      <c r="J388" s="46"/>
      <c r="K388" s="45"/>
    </row>
    <row r="389" spans="2:11" ht="15" customHeight="1" x14ac:dyDescent="0.25">
      <c r="B389" s="49"/>
      <c r="C389" s="49"/>
      <c r="E389" s="49"/>
      <c r="F389" s="22"/>
      <c r="G389" s="50"/>
      <c r="H389" s="9"/>
      <c r="I389" s="11"/>
      <c r="J389" s="46"/>
      <c r="K389" s="45"/>
    </row>
    <row r="390" spans="2:11" ht="15" customHeight="1" x14ac:dyDescent="0.25">
      <c r="B390" s="49"/>
      <c r="C390" s="49"/>
      <c r="E390" s="49"/>
      <c r="F390" s="22"/>
      <c r="G390" s="50"/>
      <c r="H390" s="9"/>
      <c r="I390" s="11"/>
      <c r="J390" s="46"/>
      <c r="K390" s="45"/>
    </row>
    <row r="391" spans="2:11" ht="15" customHeight="1" x14ac:dyDescent="0.25">
      <c r="B391" s="49"/>
      <c r="C391" s="49"/>
      <c r="E391" s="49"/>
      <c r="F391" s="22"/>
      <c r="G391" s="50"/>
      <c r="H391" s="9"/>
      <c r="I391" s="11"/>
      <c r="J391" s="46"/>
      <c r="K391" s="45"/>
    </row>
    <row r="392" spans="2:11" ht="15" customHeight="1" x14ac:dyDescent="0.25">
      <c r="B392" s="49"/>
      <c r="C392" s="49"/>
      <c r="E392" s="49"/>
      <c r="F392" s="22"/>
      <c r="G392" s="50"/>
      <c r="H392" s="9"/>
      <c r="I392" s="11"/>
      <c r="J392" s="46"/>
      <c r="K392" s="45"/>
    </row>
    <row r="393" spans="2:11" ht="15" customHeight="1" x14ac:dyDescent="0.25">
      <c r="B393" s="49"/>
      <c r="C393" s="49"/>
      <c r="E393" s="49"/>
      <c r="F393" s="22"/>
      <c r="G393" s="50"/>
      <c r="H393" s="9"/>
      <c r="I393" s="11"/>
      <c r="J393" s="46"/>
      <c r="K393" s="45"/>
    </row>
    <row r="394" spans="2:11" ht="15" customHeight="1" x14ac:dyDescent="0.25">
      <c r="B394" s="49"/>
      <c r="C394" s="49"/>
      <c r="E394" s="49"/>
      <c r="F394" s="22"/>
      <c r="G394" s="50"/>
      <c r="H394" s="9"/>
      <c r="I394" s="11"/>
      <c r="J394" s="46"/>
      <c r="K394" s="45"/>
    </row>
    <row r="395" spans="2:11" ht="15" customHeight="1" x14ac:dyDescent="0.25">
      <c r="B395" s="49"/>
      <c r="C395" s="49"/>
      <c r="E395" s="49"/>
      <c r="F395" s="22"/>
      <c r="G395" s="50"/>
      <c r="H395" s="9"/>
      <c r="I395" s="11"/>
      <c r="J395" s="46"/>
      <c r="K395" s="45"/>
    </row>
    <row r="396" spans="2:11" ht="15" customHeight="1" x14ac:dyDescent="0.25">
      <c r="B396" s="49"/>
      <c r="C396" s="49"/>
      <c r="E396" s="49"/>
      <c r="F396" s="22"/>
      <c r="G396" s="50"/>
      <c r="H396" s="9"/>
      <c r="I396" s="11"/>
      <c r="J396" s="46"/>
      <c r="K396" s="45"/>
    </row>
    <row r="397" spans="2:11" ht="15" customHeight="1" x14ac:dyDescent="0.25">
      <c r="B397" s="49"/>
      <c r="C397" s="49"/>
      <c r="E397" s="49"/>
      <c r="F397" s="22"/>
      <c r="G397" s="50"/>
      <c r="H397" s="9"/>
      <c r="I397" s="11"/>
      <c r="J397" s="46"/>
      <c r="K397" s="45"/>
    </row>
    <row r="398" spans="2:11" ht="15" customHeight="1" x14ac:dyDescent="0.25">
      <c r="B398" s="49"/>
      <c r="C398" s="49"/>
      <c r="E398" s="49"/>
      <c r="F398" s="22"/>
      <c r="G398" s="50"/>
      <c r="H398" s="9"/>
      <c r="I398" s="11"/>
      <c r="J398" s="46"/>
      <c r="K398" s="45"/>
    </row>
    <row r="399" spans="2:11" ht="15" customHeight="1" x14ac:dyDescent="0.25">
      <c r="B399" s="49"/>
      <c r="C399" s="49"/>
      <c r="E399" s="49"/>
      <c r="F399" s="22"/>
      <c r="G399" s="50"/>
      <c r="H399" s="9"/>
      <c r="I399" s="11"/>
      <c r="J399" s="46"/>
      <c r="K399" s="45"/>
    </row>
    <row r="400" spans="2:11" ht="15" customHeight="1" x14ac:dyDescent="0.25">
      <c r="B400" s="49"/>
      <c r="C400" s="49"/>
      <c r="E400" s="49"/>
      <c r="F400" s="22"/>
      <c r="G400" s="50"/>
      <c r="H400" s="9"/>
      <c r="I400" s="11"/>
      <c r="J400" s="46"/>
      <c r="K400" s="45"/>
    </row>
    <row r="401" spans="2:11" ht="15" customHeight="1" x14ac:dyDescent="0.25">
      <c r="B401" s="49"/>
      <c r="C401" s="49"/>
      <c r="E401" s="49"/>
      <c r="F401" s="22"/>
      <c r="G401" s="50"/>
      <c r="H401" s="9"/>
      <c r="I401" s="11"/>
      <c r="J401" s="46"/>
      <c r="K401" s="45"/>
    </row>
    <row r="402" spans="2:11" ht="15" customHeight="1" x14ac:dyDescent="0.25">
      <c r="B402" s="49"/>
      <c r="C402" s="49"/>
      <c r="E402" s="49"/>
      <c r="F402" s="22"/>
      <c r="G402" s="50"/>
      <c r="H402" s="9"/>
      <c r="I402" s="11"/>
      <c r="J402" s="46"/>
      <c r="K402" s="45"/>
    </row>
    <row r="403" spans="2:11" ht="15" customHeight="1" x14ac:dyDescent="0.25">
      <c r="B403" s="49"/>
      <c r="C403" s="49"/>
      <c r="E403" s="49"/>
      <c r="F403" s="22"/>
      <c r="G403" s="50"/>
      <c r="H403" s="9"/>
      <c r="I403" s="11"/>
      <c r="J403" s="46"/>
      <c r="K403" s="45"/>
    </row>
    <row r="404" spans="2:11" ht="15" customHeight="1" x14ac:dyDescent="0.25">
      <c r="B404" s="49"/>
      <c r="C404" s="49"/>
      <c r="E404" s="49"/>
      <c r="F404" s="22"/>
      <c r="G404" s="50"/>
      <c r="H404" s="9"/>
      <c r="I404" s="11"/>
      <c r="J404" s="46"/>
      <c r="K404" s="45"/>
    </row>
    <row r="405" spans="2:11" ht="15" customHeight="1" x14ac:dyDescent="0.25">
      <c r="B405" s="49"/>
      <c r="C405" s="49"/>
      <c r="E405" s="49"/>
      <c r="F405" s="22"/>
      <c r="G405" s="50"/>
      <c r="H405" s="9"/>
      <c r="I405" s="11"/>
      <c r="J405" s="46"/>
      <c r="K405" s="45"/>
    </row>
    <row r="406" spans="2:11" ht="15" customHeight="1" x14ac:dyDescent="0.25">
      <c r="B406" s="49"/>
      <c r="C406" s="49"/>
      <c r="E406" s="49"/>
      <c r="F406" s="22"/>
      <c r="G406" s="50"/>
      <c r="H406" s="9"/>
      <c r="I406" s="11"/>
      <c r="J406" s="46"/>
      <c r="K406" s="45"/>
    </row>
    <row r="407" spans="2:11" ht="15" customHeight="1" x14ac:dyDescent="0.25">
      <c r="B407" s="49"/>
      <c r="C407" s="49"/>
      <c r="E407" s="49"/>
      <c r="F407" s="22"/>
      <c r="G407" s="50"/>
      <c r="H407" s="9"/>
      <c r="I407" s="11"/>
      <c r="J407" s="46"/>
      <c r="K407" s="45"/>
    </row>
    <row r="408" spans="2:11" ht="15" customHeight="1" x14ac:dyDescent="0.25">
      <c r="B408" s="49"/>
      <c r="C408" s="49"/>
      <c r="E408" s="49"/>
      <c r="F408" s="22"/>
      <c r="G408" s="50"/>
      <c r="H408" s="9"/>
      <c r="I408" s="11"/>
      <c r="J408" s="46"/>
      <c r="K408" s="45"/>
    </row>
    <row r="409" spans="2:11" ht="15" customHeight="1" x14ac:dyDescent="0.25">
      <c r="B409" s="49"/>
      <c r="C409" s="49"/>
      <c r="E409" s="49"/>
      <c r="F409" s="22"/>
      <c r="G409" s="50"/>
      <c r="H409" s="9"/>
      <c r="I409" s="11"/>
      <c r="J409" s="46"/>
      <c r="K409" s="45"/>
    </row>
    <row r="410" spans="2:11" ht="15" customHeight="1" x14ac:dyDescent="0.25">
      <c r="B410" s="49"/>
      <c r="C410" s="49"/>
      <c r="E410" s="49"/>
      <c r="F410" s="22"/>
      <c r="G410" s="50"/>
      <c r="H410" s="9"/>
      <c r="I410" s="11"/>
      <c r="J410" s="46"/>
      <c r="K410" s="45"/>
    </row>
    <row r="411" spans="2:11" ht="15" customHeight="1" x14ac:dyDescent="0.25">
      <c r="B411" s="49"/>
      <c r="C411" s="49"/>
      <c r="E411" s="49"/>
      <c r="F411" s="22"/>
      <c r="G411" s="50"/>
      <c r="H411" s="9"/>
      <c r="I411" s="11"/>
      <c r="J411" s="46"/>
      <c r="K411" s="45"/>
    </row>
    <row r="412" spans="2:11" ht="15" customHeight="1" x14ac:dyDescent="0.25">
      <c r="B412" s="49"/>
      <c r="C412" s="49"/>
      <c r="E412" s="49"/>
      <c r="F412" s="22"/>
      <c r="G412" s="50"/>
      <c r="H412" s="9"/>
      <c r="I412" s="11"/>
      <c r="J412" s="46"/>
      <c r="K412" s="45"/>
    </row>
    <row r="413" spans="2:11" ht="15" customHeight="1" x14ac:dyDescent="0.25">
      <c r="B413" s="49"/>
      <c r="C413" s="49"/>
      <c r="E413" s="49"/>
      <c r="F413" s="22"/>
      <c r="G413" s="50"/>
      <c r="H413" s="9"/>
      <c r="I413" s="11"/>
      <c r="J413" s="46"/>
      <c r="K413" s="45"/>
    </row>
    <row r="414" spans="2:11" ht="15" customHeight="1" x14ac:dyDescent="0.25">
      <c r="B414" s="49"/>
      <c r="C414" s="49"/>
      <c r="E414" s="49"/>
      <c r="F414" s="22"/>
      <c r="G414" s="50"/>
      <c r="H414" s="9"/>
      <c r="I414" s="11"/>
      <c r="J414" s="46"/>
      <c r="K414" s="45"/>
    </row>
    <row r="415" spans="2:11" ht="15" customHeight="1" x14ac:dyDescent="0.25">
      <c r="B415" s="49"/>
      <c r="C415" s="49"/>
      <c r="E415" s="49"/>
      <c r="F415" s="22"/>
      <c r="G415" s="50"/>
      <c r="H415" s="9"/>
      <c r="I415" s="11"/>
      <c r="J415" s="46"/>
      <c r="K415" s="45"/>
    </row>
    <row r="416" spans="2:11" ht="15" customHeight="1" x14ac:dyDescent="0.25">
      <c r="B416" s="49"/>
      <c r="C416" s="49"/>
      <c r="E416" s="49"/>
      <c r="F416" s="22"/>
      <c r="G416" s="50"/>
      <c r="H416" s="9"/>
      <c r="I416" s="11"/>
      <c r="J416" s="46"/>
      <c r="K416" s="45"/>
    </row>
    <row r="417" spans="2:11" ht="15" customHeight="1" x14ac:dyDescent="0.25">
      <c r="B417" s="49"/>
      <c r="C417" s="49"/>
      <c r="E417" s="49"/>
      <c r="F417" s="22"/>
      <c r="G417" s="50"/>
      <c r="H417" s="9"/>
      <c r="I417" s="11"/>
      <c r="J417" s="46"/>
      <c r="K417" s="45"/>
    </row>
    <row r="418" spans="2:11" ht="15" customHeight="1" x14ac:dyDescent="0.25">
      <c r="B418" s="49"/>
      <c r="C418" s="49"/>
      <c r="E418" s="49"/>
      <c r="F418" s="22"/>
      <c r="G418" s="50"/>
      <c r="H418" s="9"/>
      <c r="I418" s="11"/>
      <c r="J418" s="46"/>
      <c r="K418" s="45"/>
    </row>
    <row r="419" spans="2:11" ht="15" customHeight="1" x14ac:dyDescent="0.25">
      <c r="B419" s="49"/>
      <c r="C419" s="49"/>
      <c r="E419" s="49"/>
      <c r="F419" s="22"/>
      <c r="G419" s="50"/>
      <c r="H419" s="9"/>
      <c r="I419" s="11"/>
      <c r="J419" s="46"/>
      <c r="K419" s="45"/>
    </row>
    <row r="420" spans="2:11" ht="15" customHeight="1" x14ac:dyDescent="0.25">
      <c r="B420" s="49"/>
      <c r="C420" s="49"/>
      <c r="E420" s="49"/>
      <c r="F420" s="22"/>
      <c r="G420" s="50"/>
      <c r="H420" s="9"/>
      <c r="I420" s="11"/>
      <c r="J420" s="46"/>
      <c r="K420" s="45"/>
    </row>
    <row r="421" spans="2:11" ht="15" customHeight="1" x14ac:dyDescent="0.25">
      <c r="B421" s="49"/>
      <c r="C421" s="49"/>
      <c r="E421" s="49"/>
      <c r="F421" s="22"/>
      <c r="G421" s="50"/>
      <c r="H421" s="9"/>
      <c r="I421" s="11"/>
      <c r="J421" s="46"/>
      <c r="K421" s="45"/>
    </row>
    <row r="422" spans="2:11" ht="15" customHeight="1" x14ac:dyDescent="0.25">
      <c r="B422" s="49"/>
      <c r="C422" s="49"/>
      <c r="E422" s="49"/>
      <c r="F422" s="22"/>
      <c r="G422" s="50"/>
      <c r="H422" s="9"/>
      <c r="I422" s="11"/>
      <c r="J422" s="46"/>
      <c r="K422" s="45"/>
    </row>
    <row r="423" spans="2:11" ht="15" customHeight="1" x14ac:dyDescent="0.25">
      <c r="B423" s="49"/>
      <c r="C423" s="49"/>
      <c r="E423" s="49"/>
      <c r="F423" s="22"/>
      <c r="G423" s="50"/>
      <c r="H423" s="9"/>
      <c r="I423" s="11"/>
      <c r="J423" s="46"/>
      <c r="K423" s="45"/>
    </row>
    <row r="424" spans="2:11" ht="15" customHeight="1" x14ac:dyDescent="0.25">
      <c r="B424" s="49"/>
      <c r="C424" s="49"/>
      <c r="E424" s="49"/>
      <c r="F424" s="22"/>
      <c r="G424" s="50"/>
      <c r="H424" s="9"/>
      <c r="I424" s="11"/>
      <c r="J424" s="46"/>
      <c r="K424" s="45"/>
    </row>
    <row r="425" spans="2:11" ht="15" customHeight="1" x14ac:dyDescent="0.25">
      <c r="B425" s="49"/>
      <c r="C425" s="49"/>
      <c r="E425" s="49"/>
      <c r="F425" s="22"/>
      <c r="G425" s="50"/>
      <c r="H425" s="9"/>
      <c r="I425" s="11"/>
      <c r="J425" s="46"/>
      <c r="K425" s="45"/>
    </row>
    <row r="426" spans="2:11" ht="15" customHeight="1" x14ac:dyDescent="0.25">
      <c r="B426" s="49"/>
      <c r="C426" s="49"/>
      <c r="E426" s="49"/>
      <c r="F426" s="22"/>
      <c r="G426" s="50"/>
      <c r="H426" s="9"/>
      <c r="I426" s="11"/>
      <c r="J426" s="46"/>
      <c r="K426" s="45"/>
    </row>
    <row r="427" spans="2:11" ht="15" customHeight="1" x14ac:dyDescent="0.25">
      <c r="B427" s="49"/>
      <c r="C427" s="49"/>
      <c r="E427" s="49"/>
      <c r="F427" s="22"/>
      <c r="G427" s="50"/>
      <c r="H427" s="9"/>
      <c r="I427" s="11"/>
      <c r="J427" s="46"/>
      <c r="K427" s="45"/>
    </row>
    <row r="428" spans="2:11" ht="15" customHeight="1" x14ac:dyDescent="0.25">
      <c r="B428" s="49"/>
      <c r="C428" s="49"/>
      <c r="E428" s="49"/>
      <c r="F428" s="22"/>
      <c r="G428" s="50"/>
      <c r="H428" s="9"/>
      <c r="I428" s="11"/>
      <c r="J428" s="46"/>
      <c r="K428" s="45"/>
    </row>
    <row r="429" spans="2:11" ht="15" customHeight="1" x14ac:dyDescent="0.25">
      <c r="B429" s="49"/>
      <c r="C429" s="49"/>
      <c r="E429" s="49"/>
      <c r="F429" s="22"/>
      <c r="G429" s="50"/>
      <c r="H429" s="9"/>
      <c r="I429" s="11"/>
      <c r="J429" s="46"/>
      <c r="K429" s="45"/>
    </row>
    <row r="430" spans="2:11" ht="15" customHeight="1" x14ac:dyDescent="0.25">
      <c r="B430" s="49"/>
      <c r="C430" s="49"/>
      <c r="E430" s="49"/>
      <c r="F430" s="22"/>
      <c r="G430" s="50"/>
      <c r="H430" s="9"/>
      <c r="I430" s="11"/>
      <c r="J430" s="46"/>
      <c r="K430" s="45"/>
    </row>
    <row r="431" spans="2:11" ht="15" customHeight="1" x14ac:dyDescent="0.25">
      <c r="B431" s="49"/>
      <c r="C431" s="49"/>
      <c r="E431" s="49"/>
      <c r="F431" s="22"/>
      <c r="G431" s="50"/>
      <c r="H431" s="9"/>
      <c r="I431" s="11"/>
      <c r="J431" s="46"/>
      <c r="K431" s="45"/>
    </row>
    <row r="432" spans="2:11" ht="15" customHeight="1" x14ac:dyDescent="0.25"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ht="15" customHeight="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ht="15" customHeight="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ht="15" customHeight="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ht="15" customHeight="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ht="15" customHeight="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ht="15" customHeight="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ht="15" customHeight="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ht="15" customHeight="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ht="15" customHeight="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ht="15" customHeight="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ht="15" customHeight="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ht="15" customHeight="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ht="15" customHeight="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ht="15" customHeight="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ht="15" customHeight="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ht="15" customHeight="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ht="15" customHeight="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ht="15" customHeight="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ht="15" customHeight="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ht="15" customHeight="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ht="15" customHeight="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ht="15" customHeight="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ht="15" customHeight="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ht="15" customHeight="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ht="15" customHeight="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ht="15" customHeight="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ht="15" customHeight="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ht="15" customHeight="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ht="15" customHeight="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ht="15" customHeight="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ht="15" customHeight="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ht="15" customHeight="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ht="15" customHeight="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ht="15" customHeight="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ht="15" customHeight="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ht="15" customHeight="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ht="15" customHeight="1" x14ac:dyDescent="0.25">
      <c r="B469" s="49"/>
      <c r="C469" s="49"/>
      <c r="E469" s="49"/>
      <c r="F469" s="22"/>
      <c r="G469" s="50"/>
      <c r="H469" s="9"/>
      <c r="I469" s="45"/>
      <c r="J469" s="55"/>
      <c r="K469" s="46"/>
    </row>
    <row r="470" spans="2:11" ht="15" customHeight="1" x14ac:dyDescent="0.25">
      <c r="B470" s="49"/>
      <c r="C470" s="49"/>
      <c r="E470" s="49"/>
      <c r="F470" s="22"/>
      <c r="G470" s="50"/>
      <c r="H470" s="9"/>
      <c r="I470" s="7"/>
      <c r="J470" s="55"/>
      <c r="K470" s="7"/>
    </row>
    <row r="471" spans="2:11" ht="15" customHeight="1" x14ac:dyDescent="0.25">
      <c r="B471" s="49"/>
      <c r="C471" s="49"/>
      <c r="E471" s="49"/>
      <c r="F471" s="22"/>
      <c r="G471" s="50"/>
      <c r="H471" s="9"/>
      <c r="I471" s="7"/>
      <c r="J471" s="55"/>
      <c r="K471" s="7"/>
    </row>
    <row r="472" spans="2:11" ht="15" customHeight="1" x14ac:dyDescent="0.25">
      <c r="B472" s="49"/>
      <c r="C472" s="49"/>
      <c r="E472" s="49"/>
      <c r="F472" s="22"/>
      <c r="G472" s="50"/>
      <c r="H472" s="9"/>
      <c r="I472" s="7"/>
      <c r="J472" s="55"/>
      <c r="K472" s="7"/>
    </row>
    <row r="473" spans="2:11" ht="15" customHeight="1" x14ac:dyDescent="0.25">
      <c r="B473" s="49"/>
      <c r="C473" s="49"/>
      <c r="E473" s="49"/>
      <c r="F473" s="22"/>
      <c r="G473" s="50"/>
      <c r="H473" s="9"/>
      <c r="I473" s="7"/>
      <c r="J473" s="55"/>
      <c r="K473" s="7"/>
    </row>
    <row r="474" spans="2:11" ht="15" customHeight="1" x14ac:dyDescent="0.25">
      <c r="B474" s="49"/>
      <c r="C474" s="49"/>
      <c r="E474" s="49"/>
      <c r="F474" s="22"/>
      <c r="G474" s="50"/>
      <c r="H474" s="9"/>
      <c r="I474" s="7"/>
      <c r="J474" s="55"/>
      <c r="K474" s="7"/>
    </row>
    <row r="475" spans="2:11" ht="15" customHeight="1" x14ac:dyDescent="0.25">
      <c r="B475" s="49"/>
      <c r="C475" s="49"/>
      <c r="E475" s="49"/>
      <c r="F475" s="22"/>
      <c r="G475" s="50"/>
      <c r="H475" s="9"/>
      <c r="I475" s="7"/>
      <c r="J475" s="55"/>
      <c r="K475" s="7"/>
    </row>
    <row r="476" spans="2:11" ht="15" customHeight="1" x14ac:dyDescent="0.25">
      <c r="B476" s="49"/>
      <c r="C476" s="49"/>
      <c r="E476" s="49"/>
      <c r="F476" s="22"/>
      <c r="G476" s="50"/>
      <c r="H476" s="9"/>
      <c r="I476" s="7"/>
      <c r="J476" s="55"/>
      <c r="K476" s="7"/>
    </row>
    <row r="477" spans="2:11" ht="15" customHeight="1" x14ac:dyDescent="0.25">
      <c r="B477" s="49"/>
      <c r="C477" s="49"/>
      <c r="E477" s="49"/>
      <c r="F477" s="22"/>
      <c r="G477" s="50"/>
      <c r="H477" s="9"/>
      <c r="I477" s="7"/>
      <c r="J477" s="55"/>
      <c r="K477" s="7"/>
    </row>
    <row r="478" spans="2:11" ht="15" customHeight="1" x14ac:dyDescent="0.25">
      <c r="B478" s="49"/>
      <c r="C478" s="49"/>
      <c r="E478" s="49"/>
      <c r="F478" s="22"/>
      <c r="G478" s="50"/>
      <c r="H478" s="9"/>
      <c r="I478" s="7"/>
      <c r="J478" s="55"/>
      <c r="K478" s="7"/>
    </row>
    <row r="479" spans="2:11" ht="15" customHeight="1" x14ac:dyDescent="0.25">
      <c r="B479" s="49"/>
      <c r="C479" s="49"/>
      <c r="E479" s="49"/>
      <c r="F479" s="22"/>
      <c r="G479" s="50"/>
      <c r="H479" s="9"/>
      <c r="I479" s="7"/>
      <c r="J479" s="55"/>
      <c r="K479" s="7"/>
    </row>
    <row r="480" spans="2:11" ht="15" customHeight="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ht="15" customHeight="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ht="15" customHeight="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ht="15" customHeight="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ht="15" customHeight="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ht="15" customHeight="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ht="15" customHeight="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ht="15" customHeight="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ht="15" customHeight="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ht="15" customHeight="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ht="15" customHeight="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ht="15" customHeight="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ht="15" customHeight="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ht="15" customHeight="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ht="15" customHeight="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ht="15" customHeight="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ht="15" customHeight="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ht="15" customHeight="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ht="15" customHeight="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ht="15" customHeight="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ht="15" customHeight="1" x14ac:dyDescent="0.25">
      <c r="B500" s="13"/>
      <c r="C500" s="13"/>
      <c r="E500" s="13"/>
      <c r="F500" s="22"/>
      <c r="G500" s="20"/>
      <c r="H500" s="9"/>
      <c r="I500" s="7"/>
      <c r="J500" s="55"/>
      <c r="K500" s="7"/>
    </row>
    <row r="501" spans="2:11" ht="15" customHeight="1" x14ac:dyDescent="0.25">
      <c r="B501" s="13"/>
      <c r="C501" s="13"/>
      <c r="E501" s="13"/>
      <c r="F501" s="22"/>
      <c r="G501" s="20"/>
      <c r="H501" s="9"/>
      <c r="I501" s="7"/>
      <c r="J501" s="55"/>
      <c r="K501" s="7"/>
    </row>
    <row r="502" spans="2:11" ht="15" customHeight="1" x14ac:dyDescent="0.25">
      <c r="B502" s="13"/>
      <c r="C502" s="13"/>
      <c r="E502" s="13"/>
      <c r="F502" s="22"/>
      <c r="G502" s="20"/>
      <c r="H502" s="9"/>
      <c r="I502" s="7"/>
      <c r="J502" s="55"/>
      <c r="K502" s="7"/>
    </row>
    <row r="503" spans="2:11" ht="15" customHeight="1" x14ac:dyDescent="0.25">
      <c r="B503" s="13"/>
      <c r="C503" s="13"/>
      <c r="E503" s="13"/>
      <c r="F503" s="22"/>
      <c r="G503" s="20"/>
      <c r="H503" s="9"/>
      <c r="I503" s="7"/>
      <c r="J503" s="55"/>
      <c r="K503" s="7"/>
    </row>
    <row r="504" spans="2:11" ht="15" customHeight="1" x14ac:dyDescent="0.25">
      <c r="B504" s="13"/>
      <c r="C504" s="13"/>
      <c r="E504" s="13"/>
      <c r="F504" s="22"/>
      <c r="G504" s="20"/>
      <c r="H504" s="9"/>
      <c r="I504" s="7"/>
      <c r="J504" s="55"/>
      <c r="K504" s="7"/>
    </row>
    <row r="505" spans="2:11" ht="15" customHeight="1" x14ac:dyDescent="0.25">
      <c r="B505" s="13"/>
      <c r="C505" s="13"/>
      <c r="E505" s="13"/>
      <c r="F505" s="22"/>
      <c r="G505" s="20"/>
      <c r="H505" s="9"/>
      <c r="I505" s="7"/>
      <c r="J505" s="55"/>
      <c r="K505" s="7"/>
    </row>
    <row r="506" spans="2:11" ht="15" customHeight="1" x14ac:dyDescent="0.25">
      <c r="B506" s="13"/>
      <c r="C506" s="13"/>
      <c r="E506" s="13"/>
      <c r="F506" s="22"/>
      <c r="G506" s="20"/>
      <c r="H506" s="9"/>
      <c r="I506" s="7"/>
      <c r="J506" s="55"/>
      <c r="K506" s="7"/>
    </row>
    <row r="507" spans="2:11" ht="15" customHeight="1" x14ac:dyDescent="0.25">
      <c r="B507" s="13"/>
      <c r="C507" s="13"/>
      <c r="E507" s="13"/>
      <c r="F507" s="22"/>
      <c r="G507" s="20"/>
      <c r="H507" s="9"/>
      <c r="I507" s="7"/>
      <c r="J507" s="55"/>
      <c r="K507" s="7"/>
    </row>
    <row r="508" spans="2:11" ht="15" customHeight="1" x14ac:dyDescent="0.25">
      <c r="B508" s="13"/>
      <c r="C508" s="13"/>
      <c r="E508" s="13"/>
      <c r="F508" s="22"/>
      <c r="G508" s="20"/>
      <c r="H508" s="9"/>
      <c r="I508" s="7"/>
      <c r="J508" s="55"/>
      <c r="K508" s="7"/>
    </row>
    <row r="509" spans="2:11" ht="15" customHeight="1" x14ac:dyDescent="0.25">
      <c r="B509" s="13"/>
      <c r="C509" s="13"/>
      <c r="E509" s="13"/>
      <c r="F509" s="22"/>
      <c r="G509" s="20"/>
      <c r="H509" s="9"/>
      <c r="I509" s="7"/>
      <c r="J509" s="55"/>
      <c r="K509" s="7"/>
    </row>
    <row r="510" spans="2:11" ht="15" customHeight="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ht="15" customHeight="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ht="15" customHeight="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ht="15" customHeight="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ht="15" customHeight="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ht="15" customHeight="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ht="15" customHeight="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ht="15" customHeight="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ht="15" customHeight="1" x14ac:dyDescent="0.25">
      <c r="B518" s="49"/>
      <c r="C518" s="49"/>
      <c r="E518" s="49"/>
      <c r="F518" s="22"/>
      <c r="G518" s="50"/>
      <c r="H518" s="9"/>
      <c r="I518" s="7"/>
      <c r="J518" s="55"/>
      <c r="K518" s="7"/>
    </row>
    <row r="519" spans="2:11" ht="15" customHeight="1" x14ac:dyDescent="0.25">
      <c r="B519" s="49"/>
      <c r="C519" s="49"/>
      <c r="E519" s="49"/>
      <c r="F519" s="22"/>
      <c r="G519" s="50"/>
      <c r="H519" s="9"/>
      <c r="I519" s="7"/>
      <c r="J519" s="55"/>
      <c r="K519" s="7"/>
    </row>
    <row r="520" spans="2:11" ht="15" customHeight="1" x14ac:dyDescent="0.25">
      <c r="B520" s="49"/>
      <c r="C520" s="49"/>
      <c r="E520" s="49"/>
      <c r="F520" s="22"/>
      <c r="G520" s="50"/>
      <c r="H520" s="9"/>
      <c r="I520" s="7"/>
      <c r="J520" s="55"/>
      <c r="K520" s="7"/>
    </row>
    <row r="521" spans="2:11" ht="15" customHeight="1" x14ac:dyDescent="0.25">
      <c r="B521" s="49"/>
      <c r="C521" s="49"/>
      <c r="E521" s="49"/>
      <c r="F521" s="22"/>
      <c r="G521" s="50"/>
      <c r="H521" s="9"/>
      <c r="I521" s="7"/>
      <c r="J521" s="55"/>
      <c r="K521" s="7"/>
    </row>
    <row r="522" spans="2:11" ht="15" customHeight="1" x14ac:dyDescent="0.25">
      <c r="B522" s="49"/>
      <c r="C522" s="49"/>
      <c r="E522" s="49"/>
      <c r="F522" s="22"/>
      <c r="G522" s="50"/>
      <c r="H522" s="9"/>
      <c r="I522" s="7"/>
      <c r="J522" s="55"/>
      <c r="K522" s="7"/>
    </row>
    <row r="523" spans="2:11" ht="15" customHeight="1" x14ac:dyDescent="0.25">
      <c r="B523" s="49"/>
      <c r="C523" s="49"/>
      <c r="E523" s="49"/>
      <c r="F523" s="22"/>
      <c r="G523" s="50"/>
      <c r="H523" s="9"/>
      <c r="I523" s="7"/>
      <c r="J523" s="55"/>
      <c r="K523" s="7"/>
    </row>
    <row r="524" spans="2:11" ht="15" customHeight="1" x14ac:dyDescent="0.25">
      <c r="B524" s="49"/>
      <c r="C524" s="49"/>
      <c r="E524" s="49"/>
      <c r="F524" s="22"/>
      <c r="G524" s="50"/>
      <c r="H524" s="9"/>
      <c r="I524" s="7"/>
      <c r="J524" s="55"/>
      <c r="K524" s="7"/>
    </row>
    <row r="525" spans="2:11" ht="15" customHeight="1" x14ac:dyDescent="0.25">
      <c r="B525" s="49"/>
      <c r="C525" s="49"/>
      <c r="E525" s="49"/>
      <c r="F525" s="22"/>
      <c r="G525" s="50"/>
      <c r="H525" s="9"/>
      <c r="I525" s="7"/>
      <c r="J525" s="55"/>
      <c r="K525" s="7"/>
    </row>
    <row r="526" spans="2:11" ht="15" customHeight="1" x14ac:dyDescent="0.25">
      <c r="B526" s="49"/>
      <c r="C526" s="49"/>
      <c r="E526" s="49"/>
      <c r="F526" s="22"/>
      <c r="G526" s="50"/>
      <c r="H526" s="9"/>
      <c r="I526" s="7"/>
      <c r="J526" s="55"/>
      <c r="K526" s="7"/>
    </row>
    <row r="527" spans="2:11" ht="15" customHeight="1" x14ac:dyDescent="0.25">
      <c r="B527" s="49"/>
      <c r="C527" s="49"/>
      <c r="E527" s="49"/>
      <c r="F527" s="22"/>
      <c r="G527" s="50"/>
      <c r="H527" s="9"/>
      <c r="I527" s="7"/>
      <c r="J527" s="55"/>
      <c r="K527" s="7"/>
    </row>
    <row r="528" spans="2:11" ht="15" customHeight="1" x14ac:dyDescent="0.25">
      <c r="B528" s="49"/>
      <c r="C528" s="49"/>
      <c r="E528" s="49"/>
      <c r="F528" s="22"/>
      <c r="G528" s="50"/>
      <c r="H528" s="47"/>
      <c r="I528" s="7"/>
      <c r="J528" s="55"/>
      <c r="K528" s="7"/>
    </row>
    <row r="529" spans="2:11" ht="15" customHeight="1" x14ac:dyDescent="0.25">
      <c r="B529" s="58"/>
      <c r="C529" s="58"/>
      <c r="E529" s="57"/>
      <c r="G529" s="59"/>
      <c r="H529" s="56"/>
      <c r="I529" s="7"/>
      <c r="J529" s="55"/>
      <c r="K529" s="7"/>
    </row>
    <row r="530" spans="2:11" ht="15" customHeight="1" x14ac:dyDescent="0.25">
      <c r="B530" s="58"/>
      <c r="C530" s="58"/>
      <c r="E530" s="57"/>
      <c r="G530" s="59"/>
      <c r="H530" s="56"/>
      <c r="I530" s="7"/>
      <c r="J530" s="55"/>
      <c r="K530" s="7"/>
    </row>
    <row r="531" spans="2:11" ht="15" customHeight="1" x14ac:dyDescent="0.25">
      <c r="B531" s="58"/>
      <c r="C531" s="58"/>
      <c r="E531" s="57"/>
      <c r="G531" s="59"/>
      <c r="H531" s="56"/>
      <c r="I531" s="7"/>
      <c r="J531" s="55"/>
      <c r="K531" s="7"/>
    </row>
    <row r="532" spans="2:11" ht="15" customHeight="1" x14ac:dyDescent="0.25">
      <c r="B532" s="58"/>
      <c r="C532" s="58"/>
      <c r="E532" s="57"/>
      <c r="G532" s="59"/>
      <c r="H532" s="56"/>
      <c r="I532" s="7"/>
      <c r="J532" s="55"/>
      <c r="K532" s="7"/>
    </row>
    <row r="533" spans="2:11" ht="15" customHeight="1" x14ac:dyDescent="0.25">
      <c r="B533" s="58"/>
      <c r="C533" s="58"/>
      <c r="E533" s="57"/>
      <c r="G533" s="59"/>
      <c r="H533" s="56"/>
      <c r="I533" s="7"/>
      <c r="J533" s="55"/>
      <c r="K533" s="7"/>
    </row>
    <row r="534" spans="2:11" ht="15" customHeight="1" x14ac:dyDescent="0.25">
      <c r="B534" s="58"/>
      <c r="C534" s="58"/>
      <c r="E534" s="57"/>
      <c r="G534" s="59"/>
      <c r="H534" s="56"/>
      <c r="I534" s="7"/>
      <c r="J534" s="55"/>
      <c r="K534" s="7"/>
    </row>
    <row r="535" spans="2:11" ht="15" customHeight="1" x14ac:dyDescent="0.25">
      <c r="B535" s="58"/>
      <c r="C535" s="58"/>
      <c r="E535" s="57"/>
      <c r="G535" s="59"/>
      <c r="H535" s="56"/>
      <c r="I535" s="7"/>
      <c r="J535" s="55"/>
      <c r="K535" s="7"/>
    </row>
    <row r="536" spans="2:11" ht="15" customHeight="1" x14ac:dyDescent="0.25">
      <c r="B536" s="58"/>
      <c r="C536" s="58"/>
      <c r="E536" s="57"/>
      <c r="G536" s="59"/>
      <c r="H536" s="56"/>
      <c r="I536" s="7"/>
      <c r="J536" s="55"/>
      <c r="K536" s="7"/>
    </row>
    <row r="537" spans="2:11" ht="15" customHeight="1" x14ac:dyDescent="0.25">
      <c r="B537" s="58"/>
      <c r="C537" s="58"/>
      <c r="E537" s="57"/>
      <c r="G537" s="59"/>
      <c r="H537" s="56"/>
      <c r="I537" s="7"/>
      <c r="J537" s="55"/>
      <c r="K537" s="7"/>
    </row>
    <row r="538" spans="2:11" ht="15" customHeight="1" x14ac:dyDescent="0.25">
      <c r="B538" s="58"/>
      <c r="C538" s="58"/>
      <c r="E538" s="57"/>
      <c r="G538" s="59"/>
      <c r="H538" s="56"/>
      <c r="I538" s="7"/>
      <c r="J538" s="55"/>
      <c r="K538" s="7"/>
    </row>
    <row r="539" spans="2:11" ht="15" customHeight="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ht="15" customHeight="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ht="15" customHeight="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ht="15" customHeight="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ht="15" customHeight="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ht="15" customHeight="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ht="15" customHeight="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ht="15" customHeight="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ht="15" customHeight="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ht="15" customHeight="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ht="15" customHeight="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ht="15" customHeight="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ht="15" customHeight="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ht="15" customHeight="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ht="15" customHeight="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ht="15" customHeight="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ht="15" customHeight="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ht="15" customHeight="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ht="15" customHeight="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ht="15" customHeight="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ht="15" customHeight="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ht="15" customHeight="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ht="15" customHeight="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ht="15" customHeight="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ht="15" customHeight="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ht="15" customHeight="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ht="15" customHeight="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ht="15" customHeight="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ht="15" customHeight="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ht="15" customHeight="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ht="15" customHeight="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ht="15" customHeight="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ht="15" customHeight="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ht="15" customHeight="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ht="15" customHeight="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ht="15" customHeight="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ht="15" customHeight="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ht="15" customHeight="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ht="15" customHeight="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ht="15" customHeight="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ht="15" customHeight="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ht="15" customHeight="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ht="15" customHeight="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ht="15" customHeight="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ht="15" customHeight="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ht="15" customHeight="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ht="15" customHeight="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ht="15" customHeight="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ht="15" customHeight="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ht="15" customHeight="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ht="15" customHeight="1" x14ac:dyDescent="0.25">
      <c r="B589" s="58"/>
      <c r="C589" s="58"/>
      <c r="E589" s="57"/>
      <c r="G589" s="59"/>
      <c r="H589" s="56"/>
      <c r="I589" s="55"/>
      <c r="J589" s="55"/>
      <c r="K589" s="55"/>
    </row>
    <row r="590" spans="2:11" ht="15" customHeight="1" x14ac:dyDescent="0.25">
      <c r="B590" s="58"/>
      <c r="C590" s="58"/>
      <c r="E590" s="57"/>
      <c r="G590" s="59"/>
      <c r="H590" s="56"/>
      <c r="I590" s="55"/>
      <c r="J590" s="55"/>
      <c r="K590" s="55"/>
    </row>
    <row r="591" spans="2:11" ht="15" customHeight="1" x14ac:dyDescent="0.25">
      <c r="B591" s="58"/>
      <c r="C591" s="58"/>
      <c r="E591" s="57"/>
      <c r="G591" s="59"/>
      <c r="H591" s="56"/>
      <c r="I591" s="55"/>
      <c r="J591" s="55"/>
      <c r="K591" s="55"/>
    </row>
    <row r="592" spans="2:11" ht="15" customHeight="1" x14ac:dyDescent="0.25">
      <c r="B592" s="58"/>
      <c r="C592" s="58"/>
      <c r="E592" s="57"/>
      <c r="G592" s="59"/>
      <c r="H592" s="56"/>
      <c r="I592" s="55"/>
      <c r="J592" s="55"/>
      <c r="K592" s="55"/>
    </row>
    <row r="593" spans="1:87" ht="15" customHeight="1" x14ac:dyDescent="0.25">
      <c r="A593" s="55"/>
      <c r="B593" s="58"/>
      <c r="C593" s="58"/>
      <c r="E593" s="57"/>
      <c r="G593" s="59"/>
      <c r="H593" s="56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55"/>
      <c r="AL593" s="55"/>
      <c r="AM593" s="55"/>
      <c r="AN593" s="55"/>
      <c r="AO593" s="55"/>
      <c r="AP593" s="55"/>
      <c r="AQ593" s="55"/>
      <c r="AR593" s="55"/>
      <c r="AS593" s="55"/>
      <c r="AT593" s="55"/>
      <c r="AU593" s="55"/>
      <c r="AV593" s="55"/>
      <c r="AW593" s="55"/>
      <c r="AX593" s="55"/>
      <c r="AY593" s="55"/>
      <c r="AZ593" s="55"/>
      <c r="BA593" s="55"/>
      <c r="BB593" s="55"/>
      <c r="BC593" s="55"/>
      <c r="BD593" s="55"/>
      <c r="BE593" s="55"/>
      <c r="BF593" s="55"/>
      <c r="BG593" s="55"/>
      <c r="BH593" s="55"/>
      <c r="BI593" s="55"/>
      <c r="BJ593" s="55"/>
      <c r="BK593" s="55"/>
      <c r="BL593" s="55"/>
      <c r="BM593" s="55"/>
      <c r="BN593" s="55"/>
      <c r="BO593" s="55"/>
      <c r="BP593" s="55"/>
      <c r="BQ593" s="55"/>
      <c r="BR593" s="55"/>
      <c r="BS593" s="55"/>
      <c r="BT593" s="55"/>
      <c r="BU593" s="55"/>
      <c r="BV593" s="55"/>
      <c r="BW593" s="55"/>
      <c r="BX593" s="55"/>
      <c r="BY593" s="55"/>
      <c r="BZ593" s="55"/>
      <c r="CA593" s="55"/>
      <c r="CB593" s="55"/>
      <c r="CC593" s="55"/>
      <c r="CD593" s="55"/>
      <c r="CE593" s="55"/>
      <c r="CF593" s="55"/>
      <c r="CG593" s="55"/>
      <c r="CH593" s="55"/>
      <c r="CI593" s="55"/>
    </row>
    <row r="594" spans="1:87" ht="15" customHeight="1" x14ac:dyDescent="0.25">
      <c r="A594" s="55"/>
      <c r="B594" s="58"/>
      <c r="C594" s="58"/>
      <c r="E594" s="57"/>
      <c r="G594" s="59"/>
      <c r="H594" s="56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S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  <c r="BK594" s="55"/>
      <c r="BL594" s="55"/>
      <c r="BM594" s="55"/>
      <c r="BN594" s="55"/>
      <c r="BO594" s="55"/>
      <c r="BP594" s="55"/>
      <c r="BQ594" s="55"/>
      <c r="BR594" s="55"/>
      <c r="BS594" s="55"/>
      <c r="BT594" s="55"/>
      <c r="BU594" s="55"/>
      <c r="BV594" s="55"/>
      <c r="BW594" s="55"/>
      <c r="BX594" s="55"/>
      <c r="BY594" s="55"/>
      <c r="BZ594" s="55"/>
      <c r="CA594" s="55"/>
      <c r="CB594" s="55"/>
      <c r="CC594" s="55"/>
      <c r="CD594" s="55"/>
      <c r="CE594" s="55"/>
      <c r="CF594" s="55"/>
      <c r="CG594" s="55"/>
      <c r="CH594" s="55"/>
      <c r="CI594" s="55"/>
    </row>
    <row r="595" spans="1:87" ht="15" customHeight="1" x14ac:dyDescent="0.25">
      <c r="A595" s="55"/>
      <c r="B595" s="58"/>
      <c r="C595" s="58"/>
      <c r="E595" s="57"/>
      <c r="G595" s="59"/>
      <c r="H595" s="56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55"/>
      <c r="AL595" s="55"/>
      <c r="AM595" s="55"/>
      <c r="AN595" s="55"/>
      <c r="AO595" s="55"/>
      <c r="AP595" s="55"/>
      <c r="AQ595" s="55"/>
      <c r="AR595" s="55"/>
      <c r="AS595" s="55"/>
      <c r="AT595" s="55"/>
      <c r="AU595" s="55"/>
      <c r="AV595" s="55"/>
      <c r="AW595" s="55"/>
      <c r="AX595" s="55"/>
      <c r="AY595" s="55"/>
      <c r="AZ595" s="55"/>
      <c r="BA595" s="55"/>
      <c r="BB595" s="55"/>
      <c r="BC595" s="55"/>
      <c r="BD595" s="55"/>
      <c r="BE595" s="55"/>
      <c r="BF595" s="55"/>
      <c r="BG595" s="55"/>
      <c r="BH595" s="55"/>
      <c r="BI595" s="55"/>
      <c r="BJ595" s="55"/>
      <c r="BK595" s="55"/>
      <c r="BL595" s="55"/>
      <c r="BM595" s="55"/>
      <c r="BN595" s="55"/>
      <c r="BO595" s="55"/>
      <c r="BP595" s="55"/>
      <c r="BQ595" s="55"/>
      <c r="BR595" s="55"/>
      <c r="BS595" s="55"/>
      <c r="BT595" s="55"/>
      <c r="BU595" s="55"/>
      <c r="BV595" s="55"/>
      <c r="BW595" s="55"/>
      <c r="BX595" s="55"/>
      <c r="BY595" s="55"/>
      <c r="BZ595" s="55"/>
      <c r="CA595" s="55"/>
      <c r="CB595" s="55"/>
      <c r="CC595" s="55"/>
      <c r="CD595" s="55"/>
      <c r="CE595" s="55"/>
      <c r="CF595" s="55"/>
      <c r="CG595" s="55"/>
      <c r="CH595" s="55"/>
      <c r="CI595" s="55"/>
    </row>
    <row r="596" spans="1:87" ht="15" customHeight="1" x14ac:dyDescent="0.25">
      <c r="A596" s="55"/>
      <c r="B596" s="58"/>
      <c r="C596" s="58"/>
      <c r="E596" s="57"/>
      <c r="G596" s="59"/>
      <c r="H596" s="56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  <c r="AH596" s="55"/>
      <c r="AI596" s="55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5"/>
      <c r="AV596" s="55"/>
      <c r="AW596" s="55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5"/>
      <c r="BJ596" s="55"/>
      <c r="BK596" s="55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5"/>
      <c r="BX596" s="55"/>
      <c r="BY596" s="55"/>
      <c r="BZ596" s="55"/>
      <c r="CA596" s="55"/>
      <c r="CB596" s="55"/>
      <c r="CC596" s="55"/>
      <c r="CD596" s="55"/>
      <c r="CE596" s="55"/>
      <c r="CF596" s="55"/>
      <c r="CG596" s="55"/>
      <c r="CH596" s="55"/>
      <c r="CI596" s="55"/>
    </row>
    <row r="597" spans="1:87" ht="15" customHeight="1" x14ac:dyDescent="0.25">
      <c r="A597" s="55"/>
      <c r="B597" s="58"/>
      <c r="C597" s="58"/>
      <c r="E597" s="57"/>
      <c r="G597" s="59"/>
      <c r="H597" s="56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5"/>
      <c r="AV597" s="55"/>
      <c r="AW597" s="55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5"/>
      <c r="BJ597" s="55"/>
      <c r="BK597" s="55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5"/>
      <c r="BX597" s="55"/>
      <c r="BY597" s="55"/>
      <c r="BZ597" s="55"/>
      <c r="CA597" s="55"/>
      <c r="CB597" s="55"/>
      <c r="CC597" s="55"/>
      <c r="CD597" s="55"/>
      <c r="CE597" s="55"/>
      <c r="CF597" s="55"/>
      <c r="CG597" s="55"/>
      <c r="CH597" s="55"/>
      <c r="CI597" s="55"/>
    </row>
    <row r="598" spans="1:87" ht="15" customHeight="1" x14ac:dyDescent="0.25">
      <c r="A598" s="55"/>
      <c r="B598" s="58"/>
      <c r="C598" s="58"/>
      <c r="E598" s="57"/>
      <c r="G598" s="59"/>
      <c r="H598" s="56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55"/>
      <c r="AL598" s="55"/>
      <c r="AM598" s="55"/>
      <c r="AN598" s="55"/>
      <c r="AO598" s="55"/>
      <c r="AP598" s="55"/>
      <c r="AQ598" s="55"/>
      <c r="AR598" s="55"/>
      <c r="AS598" s="55"/>
      <c r="AT598" s="55"/>
      <c r="AU598" s="55"/>
      <c r="AV598" s="55"/>
      <c r="AW598" s="55"/>
      <c r="AX598" s="55"/>
      <c r="AY598" s="55"/>
      <c r="AZ598" s="55"/>
      <c r="BA598" s="55"/>
      <c r="BB598" s="55"/>
      <c r="BC598" s="55"/>
      <c r="BD598" s="55"/>
      <c r="BE598" s="55"/>
      <c r="BF598" s="55"/>
      <c r="BG598" s="55"/>
      <c r="BH598" s="55"/>
      <c r="BI598" s="55"/>
      <c r="BJ598" s="55"/>
      <c r="BK598" s="55"/>
      <c r="BL598" s="55"/>
      <c r="BM598" s="55"/>
      <c r="BN598" s="55"/>
      <c r="BO598" s="55"/>
      <c r="BP598" s="55"/>
      <c r="BQ598" s="55"/>
      <c r="BR598" s="55"/>
      <c r="BS598" s="55"/>
      <c r="BT598" s="55"/>
      <c r="BU598" s="55"/>
      <c r="BV598" s="55"/>
      <c r="BW598" s="55"/>
      <c r="BX598" s="55"/>
      <c r="BY598" s="55"/>
      <c r="BZ598" s="55"/>
      <c r="CA598" s="55"/>
      <c r="CB598" s="55"/>
      <c r="CC598" s="55"/>
      <c r="CD598" s="55"/>
      <c r="CE598" s="55"/>
      <c r="CF598" s="55"/>
      <c r="CG598" s="55"/>
      <c r="CH598" s="55"/>
      <c r="CI598" s="55"/>
    </row>
    <row r="599" spans="1:87" customFormat="1" ht="15" customHeight="1" x14ac:dyDescent="0.25">
      <c r="A599" s="55"/>
      <c r="B599" s="58"/>
      <c r="C599" s="58"/>
      <c r="E599" s="57"/>
      <c r="F599" s="21"/>
      <c r="G599" s="59"/>
      <c r="H599" s="56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  <c r="AS599" s="55"/>
      <c r="AT599" s="55"/>
      <c r="AU599" s="55"/>
      <c r="AV599" s="55"/>
      <c r="AW599" s="55"/>
      <c r="AX599" s="55"/>
      <c r="AY599" s="55"/>
      <c r="AZ599" s="55"/>
      <c r="BA599" s="55"/>
      <c r="BB599" s="55"/>
      <c r="BC599" s="55"/>
      <c r="BD599" s="55"/>
      <c r="BE599" s="55"/>
      <c r="BF599" s="55"/>
      <c r="BG599" s="55"/>
      <c r="BH599" s="55"/>
      <c r="BI599" s="55"/>
      <c r="BJ599" s="55"/>
      <c r="BK599" s="55"/>
      <c r="BL599" s="55"/>
      <c r="BM599" s="55"/>
      <c r="BN599" s="55"/>
      <c r="BO599" s="55"/>
      <c r="BP599" s="55"/>
      <c r="BQ599" s="55"/>
      <c r="BR599" s="55"/>
      <c r="BS599" s="55"/>
      <c r="BT599" s="55"/>
      <c r="BU599" s="55"/>
      <c r="BV599" s="55"/>
      <c r="BW599" s="55"/>
      <c r="BX599" s="55"/>
      <c r="BY599" s="55"/>
      <c r="BZ599" s="55"/>
      <c r="CA599" s="55"/>
      <c r="CB599" s="55"/>
      <c r="CC599" s="55"/>
      <c r="CD599" s="55"/>
      <c r="CE599" s="55"/>
      <c r="CF599" s="55"/>
      <c r="CG599" s="55"/>
      <c r="CH599" s="55"/>
      <c r="CI599" s="55"/>
    </row>
    <row r="600" spans="1:87" customFormat="1" ht="15" customHeight="1" x14ac:dyDescent="0.25">
      <c r="A600" s="55"/>
      <c r="B600" s="58"/>
      <c r="C600" s="58"/>
      <c r="E600" s="57"/>
      <c r="F600" s="21"/>
      <c r="G600" s="59"/>
      <c r="H600" s="56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55"/>
      <c r="AL600" s="55"/>
      <c r="AM600" s="55"/>
      <c r="AN600" s="55"/>
      <c r="AO600" s="55"/>
      <c r="AP600" s="55"/>
      <c r="AQ600" s="55"/>
      <c r="AR600" s="55"/>
      <c r="AS600" s="55"/>
      <c r="AT600" s="55"/>
      <c r="AU600" s="55"/>
      <c r="AV600" s="55"/>
      <c r="AW600" s="55"/>
      <c r="AX600" s="55"/>
      <c r="AY600" s="55"/>
      <c r="AZ600" s="55"/>
      <c r="BA600" s="55"/>
      <c r="BB600" s="55"/>
      <c r="BC600" s="55"/>
      <c r="BD600" s="55"/>
      <c r="BE600" s="55"/>
      <c r="BF600" s="55"/>
      <c r="BG600" s="55"/>
      <c r="BH600" s="55"/>
      <c r="BI600" s="55"/>
      <c r="BJ600" s="55"/>
      <c r="BK600" s="55"/>
      <c r="BL600" s="55"/>
      <c r="BM600" s="55"/>
      <c r="BN600" s="55"/>
      <c r="BO600" s="55"/>
      <c r="BP600" s="55"/>
      <c r="BQ600" s="55"/>
      <c r="BR600" s="55"/>
      <c r="BS600" s="55"/>
      <c r="BT600" s="55"/>
      <c r="BU600" s="55"/>
      <c r="BV600" s="55"/>
      <c r="BW600" s="55"/>
      <c r="BX600" s="55"/>
      <c r="BY600" s="55"/>
      <c r="BZ600" s="55"/>
      <c r="CA600" s="55"/>
      <c r="CB600" s="55"/>
      <c r="CC600" s="55"/>
      <c r="CD600" s="55"/>
      <c r="CE600" s="55"/>
      <c r="CF600" s="55"/>
      <c r="CG600" s="55"/>
      <c r="CH600" s="55"/>
      <c r="CI600" s="55"/>
    </row>
    <row r="601" spans="1:87" customFormat="1" ht="15" customHeight="1" x14ac:dyDescent="0.25">
      <c r="A601" s="55"/>
      <c r="B601" s="58"/>
      <c r="C601" s="58"/>
      <c r="E601" s="57"/>
      <c r="F601" s="21"/>
      <c r="G601" s="59"/>
      <c r="H601" s="56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55"/>
      <c r="AL601" s="55"/>
      <c r="AM601" s="55"/>
      <c r="AN601" s="55"/>
      <c r="AO601" s="55"/>
      <c r="AP601" s="55"/>
      <c r="AQ601" s="55"/>
      <c r="AR601" s="55"/>
      <c r="AS601" s="55"/>
      <c r="AT601" s="55"/>
      <c r="AU601" s="55"/>
      <c r="AV601" s="55"/>
      <c r="AW601" s="55"/>
      <c r="AX601" s="55"/>
      <c r="AY601" s="55"/>
      <c r="AZ601" s="55"/>
      <c r="BA601" s="55"/>
      <c r="BB601" s="55"/>
      <c r="BC601" s="55"/>
      <c r="BD601" s="55"/>
      <c r="BE601" s="55"/>
      <c r="BF601" s="55"/>
      <c r="BG601" s="55"/>
      <c r="BH601" s="55"/>
      <c r="BI601" s="55"/>
      <c r="BJ601" s="55"/>
      <c r="BK601" s="55"/>
      <c r="BL601" s="55"/>
      <c r="BM601" s="55"/>
      <c r="BN601" s="55"/>
      <c r="BO601" s="55"/>
      <c r="BP601" s="55"/>
      <c r="BQ601" s="55"/>
      <c r="BR601" s="55"/>
      <c r="BS601" s="55"/>
      <c r="BT601" s="55"/>
      <c r="BU601" s="55"/>
      <c r="BV601" s="55"/>
      <c r="BW601" s="55"/>
      <c r="BX601" s="55"/>
      <c r="BY601" s="55"/>
      <c r="BZ601" s="55"/>
      <c r="CA601" s="55"/>
      <c r="CB601" s="55"/>
      <c r="CC601" s="55"/>
      <c r="CD601" s="55"/>
      <c r="CE601" s="55"/>
      <c r="CF601" s="55"/>
      <c r="CG601" s="55"/>
      <c r="CH601" s="55"/>
      <c r="CI601" s="55"/>
    </row>
    <row r="602" spans="1:87" customFormat="1" ht="15" customHeight="1" x14ac:dyDescent="0.25">
      <c r="A602" s="55"/>
      <c r="B602" s="58"/>
      <c r="C602" s="58"/>
      <c r="E602" s="57"/>
      <c r="F602" s="21"/>
      <c r="G602" s="59"/>
      <c r="H602" s="56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55"/>
      <c r="AL602" s="55"/>
      <c r="AM602" s="55"/>
      <c r="AN602" s="55"/>
      <c r="AO602" s="55"/>
      <c r="AP602" s="55"/>
      <c r="AQ602" s="55"/>
      <c r="AR602" s="55"/>
      <c r="AS602" s="55"/>
      <c r="AT602" s="55"/>
      <c r="AU602" s="55"/>
      <c r="AV602" s="55"/>
      <c r="AW602" s="55"/>
      <c r="AX602" s="55"/>
      <c r="AY602" s="55"/>
      <c r="AZ602" s="55"/>
      <c r="BA602" s="55"/>
      <c r="BB602" s="55"/>
      <c r="BC602" s="55"/>
      <c r="BD602" s="55"/>
      <c r="BE602" s="55"/>
      <c r="BF602" s="55"/>
      <c r="BG602" s="55"/>
      <c r="BH602" s="55"/>
      <c r="BI602" s="55"/>
      <c r="BJ602" s="55"/>
      <c r="BK602" s="55"/>
      <c r="BL602" s="55"/>
      <c r="BM602" s="55"/>
      <c r="BN602" s="55"/>
      <c r="BO602" s="55"/>
      <c r="BP602" s="55"/>
      <c r="BQ602" s="55"/>
      <c r="BR602" s="55"/>
      <c r="BS602" s="55"/>
      <c r="BT602" s="55"/>
      <c r="BU602" s="55"/>
      <c r="BV602" s="55"/>
      <c r="BW602" s="55"/>
      <c r="BX602" s="55"/>
      <c r="BY602" s="55"/>
      <c r="BZ602" s="55"/>
      <c r="CA602" s="55"/>
      <c r="CB602" s="55"/>
      <c r="CC602" s="55"/>
      <c r="CD602" s="55"/>
      <c r="CE602" s="55"/>
      <c r="CF602" s="55"/>
      <c r="CG602" s="55"/>
      <c r="CH602" s="55"/>
      <c r="CI602" s="55"/>
    </row>
    <row r="603" spans="1:87" customFormat="1" ht="15" customHeight="1" x14ac:dyDescent="0.25">
      <c r="A603" s="55"/>
      <c r="B603" s="58"/>
      <c r="C603" s="58"/>
      <c r="E603" s="57"/>
      <c r="F603" s="21"/>
      <c r="G603" s="59"/>
      <c r="H603" s="56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55"/>
      <c r="AL603" s="55"/>
      <c r="AM603" s="55"/>
      <c r="AN603" s="55"/>
      <c r="AO603" s="55"/>
      <c r="AP603" s="55"/>
      <c r="AQ603" s="55"/>
      <c r="AR603" s="55"/>
      <c r="AS603" s="55"/>
      <c r="AT603" s="55"/>
      <c r="AU603" s="55"/>
      <c r="AV603" s="55"/>
      <c r="AW603" s="55"/>
      <c r="AX603" s="55"/>
      <c r="AY603" s="55"/>
      <c r="AZ603" s="55"/>
      <c r="BA603" s="55"/>
      <c r="BB603" s="55"/>
      <c r="BC603" s="55"/>
      <c r="BD603" s="55"/>
      <c r="BE603" s="55"/>
      <c r="BF603" s="55"/>
      <c r="BG603" s="55"/>
      <c r="BH603" s="55"/>
      <c r="BI603" s="55"/>
      <c r="BJ603" s="55"/>
      <c r="BK603" s="55"/>
      <c r="BL603" s="55"/>
      <c r="BM603" s="55"/>
      <c r="BN603" s="55"/>
      <c r="BO603" s="55"/>
      <c r="BP603" s="55"/>
      <c r="BQ603" s="55"/>
      <c r="BR603" s="55"/>
      <c r="BS603" s="55"/>
      <c r="BT603" s="55"/>
      <c r="BU603" s="55"/>
      <c r="BV603" s="55"/>
      <c r="BW603" s="55"/>
      <c r="BX603" s="55"/>
      <c r="BY603" s="55"/>
      <c r="BZ603" s="55"/>
      <c r="CA603" s="55"/>
      <c r="CB603" s="55"/>
      <c r="CC603" s="55"/>
      <c r="CD603" s="55"/>
      <c r="CE603" s="55"/>
      <c r="CF603" s="55"/>
      <c r="CG603" s="55"/>
      <c r="CH603" s="55"/>
      <c r="CI603" s="55"/>
    </row>
    <row r="604" spans="1:87" customFormat="1" ht="15" customHeight="1" x14ac:dyDescent="0.25">
      <c r="A604" s="55"/>
      <c r="B604" s="58"/>
      <c r="C604" s="58"/>
      <c r="E604" s="57"/>
      <c r="F604" s="21"/>
      <c r="G604" s="59"/>
      <c r="H604" s="56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55"/>
      <c r="AL604" s="55"/>
      <c r="AM604" s="55"/>
      <c r="AN604" s="55"/>
      <c r="AO604" s="55"/>
      <c r="AP604" s="55"/>
      <c r="AQ604" s="55"/>
      <c r="AR604" s="55"/>
      <c r="AS604" s="55"/>
      <c r="AT604" s="55"/>
      <c r="AU604" s="55"/>
      <c r="AV604" s="55"/>
      <c r="AW604" s="55"/>
      <c r="AX604" s="55"/>
      <c r="AY604" s="55"/>
      <c r="AZ604" s="55"/>
      <c r="BA604" s="55"/>
      <c r="BB604" s="55"/>
      <c r="BC604" s="55"/>
      <c r="BD604" s="55"/>
      <c r="BE604" s="55"/>
      <c r="BF604" s="55"/>
      <c r="BG604" s="55"/>
      <c r="BH604" s="55"/>
      <c r="BI604" s="55"/>
      <c r="BJ604" s="55"/>
      <c r="BK604" s="55"/>
      <c r="BL604" s="55"/>
      <c r="BM604" s="55"/>
      <c r="BN604" s="55"/>
      <c r="BO604" s="55"/>
      <c r="BP604" s="55"/>
      <c r="BQ604" s="55"/>
      <c r="BR604" s="55"/>
      <c r="BS604" s="55"/>
      <c r="BT604" s="55"/>
      <c r="BU604" s="55"/>
      <c r="BV604" s="55"/>
      <c r="BW604" s="55"/>
      <c r="BX604" s="55"/>
      <c r="BY604" s="55"/>
      <c r="BZ604" s="55"/>
      <c r="CA604" s="55"/>
      <c r="CB604" s="55"/>
      <c r="CC604" s="55"/>
      <c r="CD604" s="55"/>
      <c r="CE604" s="55"/>
      <c r="CF604" s="55"/>
      <c r="CG604" s="55"/>
      <c r="CH604" s="55"/>
      <c r="CI604" s="55"/>
    </row>
    <row r="605" spans="1:87" customFormat="1" ht="15" customHeight="1" x14ac:dyDescent="0.25">
      <c r="A605" s="55"/>
      <c r="B605" s="58"/>
      <c r="C605" s="58"/>
      <c r="E605" s="57"/>
      <c r="F605" s="21"/>
      <c r="G605" s="59"/>
      <c r="H605" s="56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5"/>
      <c r="AV605" s="55"/>
      <c r="AW605" s="55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5"/>
      <c r="BJ605" s="55"/>
      <c r="BK605" s="55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5"/>
      <c r="BX605" s="55"/>
      <c r="BY605" s="55"/>
      <c r="BZ605" s="55"/>
      <c r="CA605" s="55"/>
      <c r="CB605" s="55"/>
      <c r="CC605" s="55"/>
      <c r="CD605" s="55"/>
      <c r="CE605" s="55"/>
      <c r="CF605" s="55"/>
      <c r="CG605" s="55"/>
      <c r="CH605" s="55"/>
      <c r="CI605" s="55"/>
    </row>
    <row r="606" spans="1:87" customFormat="1" ht="15" customHeight="1" x14ac:dyDescent="0.25">
      <c r="A606" s="55"/>
      <c r="B606" s="58"/>
      <c r="C606" s="58"/>
      <c r="E606" s="57"/>
      <c r="F606" s="21"/>
      <c r="G606" s="59"/>
      <c r="H606" s="56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55"/>
      <c r="AL606" s="55"/>
      <c r="AM606" s="55"/>
      <c r="AN606" s="55"/>
      <c r="AO606" s="55"/>
      <c r="AP606" s="55"/>
      <c r="AQ606" s="55"/>
      <c r="AR606" s="55"/>
      <c r="AS606" s="55"/>
      <c r="AT606" s="55"/>
      <c r="AU606" s="55"/>
      <c r="AV606" s="55"/>
      <c r="AW606" s="55"/>
      <c r="AX606" s="55"/>
      <c r="AY606" s="55"/>
      <c r="AZ606" s="55"/>
      <c r="BA606" s="55"/>
      <c r="BB606" s="55"/>
      <c r="BC606" s="55"/>
      <c r="BD606" s="55"/>
      <c r="BE606" s="55"/>
      <c r="BF606" s="55"/>
      <c r="BG606" s="55"/>
      <c r="BH606" s="55"/>
      <c r="BI606" s="55"/>
      <c r="BJ606" s="55"/>
      <c r="BK606" s="55"/>
      <c r="BL606" s="55"/>
      <c r="BM606" s="55"/>
      <c r="BN606" s="55"/>
      <c r="BO606" s="55"/>
      <c r="BP606" s="55"/>
      <c r="BQ606" s="55"/>
      <c r="BR606" s="55"/>
      <c r="BS606" s="55"/>
      <c r="BT606" s="55"/>
      <c r="BU606" s="55"/>
      <c r="BV606" s="55"/>
      <c r="BW606" s="55"/>
      <c r="BX606" s="55"/>
      <c r="BY606" s="55"/>
      <c r="BZ606" s="55"/>
      <c r="CA606" s="55"/>
      <c r="CB606" s="55"/>
      <c r="CC606" s="55"/>
      <c r="CD606" s="55"/>
      <c r="CE606" s="55"/>
      <c r="CF606" s="55"/>
      <c r="CG606" s="55"/>
      <c r="CH606" s="55"/>
      <c r="CI606" s="55"/>
    </row>
    <row r="607" spans="1:87" customFormat="1" ht="15" customHeight="1" x14ac:dyDescent="0.25">
      <c r="A607" s="55"/>
      <c r="B607" s="58"/>
      <c r="C607" s="58"/>
      <c r="E607" s="57"/>
      <c r="F607" s="21"/>
      <c r="G607" s="59"/>
      <c r="H607" s="56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55"/>
      <c r="AL607" s="55"/>
      <c r="AM607" s="55"/>
      <c r="AN607" s="55"/>
      <c r="AO607" s="55"/>
      <c r="AP607" s="55"/>
      <c r="AQ607" s="55"/>
      <c r="AR607" s="55"/>
      <c r="AS607" s="55"/>
      <c r="AT607" s="55"/>
      <c r="AU607" s="55"/>
      <c r="AV607" s="55"/>
      <c r="AW607" s="55"/>
      <c r="AX607" s="55"/>
      <c r="AY607" s="55"/>
      <c r="AZ607" s="55"/>
      <c r="BA607" s="55"/>
      <c r="BB607" s="55"/>
      <c r="BC607" s="55"/>
      <c r="BD607" s="55"/>
      <c r="BE607" s="55"/>
      <c r="BF607" s="55"/>
      <c r="BG607" s="55"/>
      <c r="BH607" s="55"/>
      <c r="BI607" s="55"/>
      <c r="BJ607" s="55"/>
      <c r="BK607" s="55"/>
      <c r="BL607" s="55"/>
      <c r="BM607" s="55"/>
      <c r="BN607" s="55"/>
      <c r="BO607" s="55"/>
      <c r="BP607" s="55"/>
      <c r="BQ607" s="55"/>
      <c r="BR607" s="55"/>
      <c r="BS607" s="55"/>
      <c r="BT607" s="55"/>
      <c r="BU607" s="55"/>
      <c r="BV607" s="55"/>
      <c r="BW607" s="55"/>
      <c r="BX607" s="55"/>
      <c r="BY607" s="55"/>
      <c r="BZ607" s="55"/>
      <c r="CA607" s="55"/>
      <c r="CB607" s="55"/>
      <c r="CC607" s="55"/>
      <c r="CD607" s="55"/>
      <c r="CE607" s="55"/>
      <c r="CF607" s="55"/>
      <c r="CG607" s="55"/>
      <c r="CH607" s="55"/>
      <c r="CI607" s="55"/>
    </row>
    <row r="608" spans="1:87" customFormat="1" ht="15" customHeight="1" x14ac:dyDescent="0.25">
      <c r="A608" s="55"/>
      <c r="B608" s="58"/>
      <c r="C608" s="58"/>
      <c r="E608" s="57"/>
      <c r="F608" s="21"/>
      <c r="G608" s="59"/>
      <c r="H608" s="56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55"/>
      <c r="AL608" s="55"/>
      <c r="AM608" s="55"/>
      <c r="AN608" s="55"/>
      <c r="AO608" s="55"/>
      <c r="AP608" s="55"/>
      <c r="AQ608" s="55"/>
      <c r="AR608" s="55"/>
      <c r="AS608" s="55"/>
      <c r="AT608" s="55"/>
      <c r="AU608" s="55"/>
      <c r="AV608" s="55"/>
      <c r="AW608" s="55"/>
      <c r="AX608" s="55"/>
      <c r="AY608" s="55"/>
      <c r="AZ608" s="55"/>
      <c r="BA608" s="55"/>
      <c r="BB608" s="55"/>
      <c r="BC608" s="55"/>
      <c r="BD608" s="55"/>
      <c r="BE608" s="55"/>
      <c r="BF608" s="55"/>
      <c r="BG608" s="55"/>
      <c r="BH608" s="55"/>
      <c r="BI608" s="55"/>
      <c r="BJ608" s="55"/>
      <c r="BK608" s="55"/>
      <c r="BL608" s="55"/>
      <c r="BM608" s="55"/>
      <c r="BN608" s="55"/>
      <c r="BO608" s="55"/>
      <c r="BP608" s="55"/>
      <c r="BQ608" s="55"/>
      <c r="BR608" s="55"/>
      <c r="BS608" s="55"/>
      <c r="BT608" s="55"/>
      <c r="BU608" s="55"/>
      <c r="BV608" s="55"/>
      <c r="BW608" s="55"/>
      <c r="BX608" s="55"/>
      <c r="BY608" s="55"/>
      <c r="BZ608" s="55"/>
      <c r="CA608" s="55"/>
      <c r="CB608" s="55"/>
      <c r="CC608" s="55"/>
      <c r="CD608" s="55"/>
      <c r="CE608" s="55"/>
      <c r="CF608" s="55"/>
      <c r="CG608" s="55"/>
      <c r="CH608" s="55"/>
      <c r="CI608" s="55"/>
    </row>
    <row r="609" spans="1:87" customFormat="1" ht="15" customHeight="1" x14ac:dyDescent="0.25">
      <c r="A609" s="55"/>
      <c r="B609" s="58"/>
      <c r="C609" s="58"/>
      <c r="E609" s="57"/>
      <c r="F609" s="21"/>
      <c r="G609" s="59"/>
      <c r="H609" s="56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55"/>
      <c r="AL609" s="55"/>
      <c r="AM609" s="55"/>
      <c r="AN609" s="55"/>
      <c r="AO609" s="55"/>
      <c r="AP609" s="55"/>
      <c r="AQ609" s="55"/>
      <c r="AR609" s="55"/>
      <c r="AS609" s="55"/>
      <c r="AT609" s="55"/>
      <c r="AU609" s="55"/>
      <c r="AV609" s="55"/>
      <c r="AW609" s="55"/>
      <c r="AX609" s="55"/>
      <c r="AY609" s="55"/>
      <c r="AZ609" s="55"/>
      <c r="BA609" s="55"/>
      <c r="BB609" s="55"/>
      <c r="BC609" s="55"/>
      <c r="BD609" s="55"/>
      <c r="BE609" s="55"/>
      <c r="BF609" s="55"/>
      <c r="BG609" s="55"/>
      <c r="BH609" s="55"/>
      <c r="BI609" s="55"/>
      <c r="BJ609" s="55"/>
      <c r="BK609" s="55"/>
      <c r="BL609" s="55"/>
      <c r="BM609" s="55"/>
      <c r="BN609" s="55"/>
      <c r="BO609" s="55"/>
      <c r="BP609" s="55"/>
      <c r="BQ609" s="55"/>
      <c r="BR609" s="55"/>
      <c r="BS609" s="55"/>
      <c r="BT609" s="55"/>
      <c r="BU609" s="55"/>
      <c r="BV609" s="55"/>
      <c r="BW609" s="55"/>
      <c r="BX609" s="55"/>
      <c r="BY609" s="55"/>
      <c r="BZ609" s="55"/>
      <c r="CA609" s="55"/>
      <c r="CB609" s="55"/>
      <c r="CC609" s="55"/>
      <c r="CD609" s="55"/>
      <c r="CE609" s="55"/>
      <c r="CF609" s="55"/>
      <c r="CG609" s="55"/>
      <c r="CH609" s="55"/>
      <c r="CI609" s="55"/>
    </row>
    <row r="610" spans="1:87" customFormat="1" ht="15" customHeight="1" x14ac:dyDescent="0.25">
      <c r="A610" s="55"/>
      <c r="B610" s="58"/>
      <c r="C610" s="58"/>
      <c r="E610" s="57"/>
      <c r="F610" s="21"/>
      <c r="G610" s="59"/>
      <c r="H610" s="56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55"/>
      <c r="AL610" s="55"/>
      <c r="AM610" s="55"/>
      <c r="AN610" s="55"/>
      <c r="AO610" s="55"/>
      <c r="AP610" s="55"/>
      <c r="AQ610" s="55"/>
      <c r="AR610" s="55"/>
      <c r="AS610" s="55"/>
      <c r="AT610" s="55"/>
      <c r="AU610" s="55"/>
      <c r="AV610" s="55"/>
      <c r="AW610" s="55"/>
      <c r="AX610" s="55"/>
      <c r="AY610" s="55"/>
      <c r="AZ610" s="55"/>
      <c r="BA610" s="55"/>
      <c r="BB610" s="55"/>
      <c r="BC610" s="55"/>
      <c r="BD610" s="55"/>
      <c r="BE610" s="55"/>
      <c r="BF610" s="55"/>
      <c r="BG610" s="55"/>
      <c r="BH610" s="55"/>
      <c r="BI610" s="55"/>
      <c r="BJ610" s="55"/>
      <c r="BK610" s="55"/>
      <c r="BL610" s="55"/>
      <c r="BM610" s="55"/>
      <c r="BN610" s="55"/>
      <c r="BO610" s="55"/>
      <c r="BP610" s="55"/>
      <c r="BQ610" s="55"/>
      <c r="BR610" s="55"/>
      <c r="BS610" s="55"/>
      <c r="BT610" s="55"/>
      <c r="BU610" s="55"/>
      <c r="BV610" s="55"/>
      <c r="BW610" s="55"/>
      <c r="BX610" s="55"/>
      <c r="BY610" s="55"/>
      <c r="BZ610" s="55"/>
      <c r="CA610" s="55"/>
      <c r="CB610" s="55"/>
      <c r="CC610" s="55"/>
      <c r="CD610" s="55"/>
      <c r="CE610" s="55"/>
      <c r="CF610" s="55"/>
      <c r="CG610" s="55"/>
      <c r="CH610" s="55"/>
      <c r="CI610" s="55"/>
    </row>
    <row r="611" spans="1:87" customFormat="1" ht="15" customHeight="1" x14ac:dyDescent="0.25">
      <c r="A611" s="55"/>
      <c r="B611" s="58"/>
      <c r="C611" s="58"/>
      <c r="E611" s="57"/>
      <c r="F611" s="21"/>
      <c r="G611" s="59"/>
      <c r="H611" s="56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55"/>
      <c r="AL611" s="55"/>
      <c r="AM611" s="55"/>
      <c r="AN611" s="55"/>
      <c r="AO611" s="55"/>
      <c r="AP611" s="55"/>
      <c r="AQ611" s="55"/>
      <c r="AR611" s="55"/>
      <c r="AS611" s="55"/>
      <c r="AT611" s="55"/>
      <c r="AU611" s="55"/>
      <c r="AV611" s="55"/>
      <c r="AW611" s="55"/>
      <c r="AX611" s="55"/>
      <c r="AY611" s="55"/>
      <c r="AZ611" s="55"/>
      <c r="BA611" s="55"/>
      <c r="BB611" s="55"/>
      <c r="BC611" s="55"/>
      <c r="BD611" s="55"/>
      <c r="BE611" s="55"/>
      <c r="BF611" s="55"/>
      <c r="BG611" s="55"/>
      <c r="BH611" s="55"/>
      <c r="BI611" s="55"/>
      <c r="BJ611" s="55"/>
      <c r="BK611" s="55"/>
      <c r="BL611" s="55"/>
      <c r="BM611" s="55"/>
      <c r="BN611" s="55"/>
      <c r="BO611" s="55"/>
      <c r="BP611" s="55"/>
      <c r="BQ611" s="55"/>
      <c r="BR611" s="55"/>
      <c r="BS611" s="55"/>
      <c r="BT611" s="55"/>
      <c r="BU611" s="55"/>
      <c r="BV611" s="55"/>
      <c r="BW611" s="55"/>
      <c r="BX611" s="55"/>
      <c r="BY611" s="55"/>
      <c r="BZ611" s="55"/>
      <c r="CA611" s="55"/>
      <c r="CB611" s="55"/>
      <c r="CC611" s="55"/>
      <c r="CD611" s="55"/>
      <c r="CE611" s="55"/>
      <c r="CF611" s="55"/>
      <c r="CG611" s="55"/>
      <c r="CH611" s="55"/>
      <c r="CI611" s="55"/>
    </row>
    <row r="612" spans="1:87" customFormat="1" ht="15" customHeight="1" x14ac:dyDescent="0.25">
      <c r="A612" s="55"/>
      <c r="B612" s="58"/>
      <c r="C612" s="58"/>
      <c r="E612" s="57"/>
      <c r="F612" s="21"/>
      <c r="G612" s="59"/>
      <c r="H612" s="56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55"/>
      <c r="AL612" s="55"/>
      <c r="AM612" s="55"/>
      <c r="AN612" s="55"/>
      <c r="AO612" s="55"/>
      <c r="AP612" s="55"/>
      <c r="AQ612" s="55"/>
      <c r="AR612" s="55"/>
      <c r="AS612" s="55"/>
      <c r="AT612" s="55"/>
      <c r="AU612" s="55"/>
      <c r="AV612" s="55"/>
      <c r="AW612" s="55"/>
      <c r="AX612" s="55"/>
      <c r="AY612" s="55"/>
      <c r="AZ612" s="55"/>
      <c r="BA612" s="55"/>
      <c r="BB612" s="55"/>
      <c r="BC612" s="55"/>
      <c r="BD612" s="55"/>
      <c r="BE612" s="55"/>
      <c r="BF612" s="55"/>
      <c r="BG612" s="55"/>
      <c r="BH612" s="55"/>
      <c r="BI612" s="55"/>
      <c r="BJ612" s="55"/>
      <c r="BK612" s="55"/>
      <c r="BL612" s="55"/>
      <c r="BM612" s="55"/>
      <c r="BN612" s="55"/>
      <c r="BO612" s="55"/>
      <c r="BP612" s="55"/>
      <c r="BQ612" s="55"/>
      <c r="BR612" s="55"/>
      <c r="BS612" s="55"/>
      <c r="BT612" s="55"/>
      <c r="BU612" s="55"/>
      <c r="BV612" s="55"/>
      <c r="BW612" s="55"/>
      <c r="BX612" s="55"/>
      <c r="BY612" s="55"/>
      <c r="BZ612" s="55"/>
      <c r="CA612" s="55"/>
      <c r="CB612" s="55"/>
      <c r="CC612" s="55"/>
      <c r="CD612" s="55"/>
      <c r="CE612" s="55"/>
      <c r="CF612" s="55"/>
      <c r="CG612" s="55"/>
      <c r="CH612" s="55"/>
      <c r="CI612" s="55"/>
    </row>
    <row r="613" spans="1:87" customFormat="1" ht="15" customHeight="1" x14ac:dyDescent="0.25">
      <c r="A613" s="55"/>
      <c r="B613" s="58"/>
      <c r="C613" s="58"/>
      <c r="E613" s="57"/>
      <c r="F613" s="21"/>
      <c r="G613" s="59"/>
      <c r="H613" s="56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5"/>
      <c r="AV613" s="55"/>
      <c r="AW613" s="55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5"/>
      <c r="BJ613" s="55"/>
      <c r="BK613" s="55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5"/>
      <c r="BX613" s="55"/>
      <c r="BY613" s="55"/>
      <c r="BZ613" s="55"/>
      <c r="CA613" s="55"/>
      <c r="CB613" s="55"/>
      <c r="CC613" s="55"/>
      <c r="CD613" s="55"/>
      <c r="CE613" s="55"/>
      <c r="CF613" s="55"/>
      <c r="CG613" s="55"/>
      <c r="CH613" s="55"/>
      <c r="CI613" s="55"/>
    </row>
    <row r="614" spans="1:87" customFormat="1" ht="15" customHeight="1" x14ac:dyDescent="0.25">
      <c r="A614" s="55"/>
      <c r="B614" s="58"/>
      <c r="C614" s="58"/>
      <c r="E614" s="57"/>
      <c r="F614" s="21"/>
      <c r="G614" s="59"/>
      <c r="H614" s="56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5"/>
      <c r="AV614" s="55"/>
      <c r="AW614" s="55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5"/>
      <c r="BJ614" s="55"/>
      <c r="BK614" s="55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5"/>
      <c r="BX614" s="55"/>
      <c r="BY614" s="55"/>
      <c r="BZ614" s="55"/>
      <c r="CA614" s="55"/>
      <c r="CB614" s="55"/>
      <c r="CC614" s="55"/>
      <c r="CD614" s="55"/>
      <c r="CE614" s="55"/>
      <c r="CF614" s="55"/>
      <c r="CG614" s="55"/>
      <c r="CH614" s="55"/>
      <c r="CI614" s="55"/>
    </row>
    <row r="615" spans="1:87" customFormat="1" ht="15" customHeight="1" x14ac:dyDescent="0.25">
      <c r="A615" s="55"/>
      <c r="B615" s="58"/>
      <c r="C615" s="58"/>
      <c r="E615" s="57"/>
      <c r="F615" s="21"/>
      <c r="G615" s="59"/>
      <c r="H615" s="56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55"/>
      <c r="AL615" s="55"/>
      <c r="AM615" s="55"/>
      <c r="AN615" s="55"/>
      <c r="AO615" s="55"/>
      <c r="AP615" s="55"/>
      <c r="AQ615" s="55"/>
      <c r="AR615" s="55"/>
      <c r="AS615" s="55"/>
      <c r="AT615" s="55"/>
      <c r="AU615" s="55"/>
      <c r="AV615" s="55"/>
      <c r="AW615" s="55"/>
      <c r="AX615" s="55"/>
      <c r="AY615" s="55"/>
      <c r="AZ615" s="55"/>
      <c r="BA615" s="55"/>
      <c r="BB615" s="55"/>
      <c r="BC615" s="55"/>
      <c r="BD615" s="55"/>
      <c r="BE615" s="55"/>
      <c r="BF615" s="55"/>
      <c r="BG615" s="55"/>
      <c r="BH615" s="55"/>
      <c r="BI615" s="55"/>
      <c r="BJ615" s="55"/>
      <c r="BK615" s="55"/>
      <c r="BL615" s="55"/>
      <c r="BM615" s="55"/>
      <c r="BN615" s="55"/>
      <c r="BO615" s="55"/>
      <c r="BP615" s="55"/>
      <c r="BQ615" s="55"/>
      <c r="BR615" s="55"/>
      <c r="BS615" s="55"/>
      <c r="BT615" s="55"/>
      <c r="BU615" s="55"/>
      <c r="BV615" s="55"/>
      <c r="BW615" s="55"/>
      <c r="BX615" s="55"/>
      <c r="BY615" s="55"/>
      <c r="BZ615" s="55"/>
      <c r="CA615" s="55"/>
      <c r="CB615" s="55"/>
      <c r="CC615" s="55"/>
      <c r="CD615" s="55"/>
      <c r="CE615" s="55"/>
      <c r="CF615" s="55"/>
      <c r="CG615" s="55"/>
      <c r="CH615" s="55"/>
      <c r="CI615" s="55"/>
    </row>
    <row r="616" spans="1:87" customFormat="1" ht="15" customHeight="1" x14ac:dyDescent="0.25">
      <c r="A616" s="55"/>
      <c r="B616" s="58"/>
      <c r="C616" s="58"/>
      <c r="E616" s="57"/>
      <c r="F616" s="21"/>
      <c r="G616" s="59"/>
      <c r="H616" s="56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55"/>
      <c r="AL616" s="55"/>
      <c r="AM616" s="55"/>
      <c r="AN616" s="55"/>
      <c r="AO616" s="55"/>
      <c r="AP616" s="55"/>
      <c r="AQ616" s="55"/>
      <c r="AR616" s="55"/>
      <c r="AS616" s="55"/>
      <c r="AT616" s="55"/>
      <c r="AU616" s="55"/>
      <c r="AV616" s="55"/>
      <c r="AW616" s="55"/>
      <c r="AX616" s="55"/>
      <c r="AY616" s="55"/>
      <c r="AZ616" s="55"/>
      <c r="BA616" s="55"/>
      <c r="BB616" s="55"/>
      <c r="BC616" s="55"/>
      <c r="BD616" s="55"/>
      <c r="BE616" s="55"/>
      <c r="BF616" s="55"/>
      <c r="BG616" s="55"/>
      <c r="BH616" s="55"/>
      <c r="BI616" s="55"/>
      <c r="BJ616" s="55"/>
      <c r="BK616" s="55"/>
      <c r="BL616" s="55"/>
      <c r="BM616" s="55"/>
      <c r="BN616" s="55"/>
      <c r="BO616" s="55"/>
      <c r="BP616" s="55"/>
      <c r="BQ616" s="55"/>
      <c r="BR616" s="55"/>
      <c r="BS616" s="55"/>
      <c r="BT616" s="55"/>
      <c r="BU616" s="55"/>
      <c r="BV616" s="55"/>
      <c r="BW616" s="55"/>
      <c r="BX616" s="55"/>
      <c r="BY616" s="55"/>
      <c r="BZ616" s="55"/>
      <c r="CA616" s="55"/>
      <c r="CB616" s="55"/>
      <c r="CC616" s="55"/>
      <c r="CD616" s="55"/>
      <c r="CE616" s="55"/>
      <c r="CF616" s="55"/>
      <c r="CG616" s="55"/>
      <c r="CH616" s="55"/>
      <c r="CI616" s="55"/>
    </row>
    <row r="617" spans="1:87" customFormat="1" ht="15" customHeight="1" x14ac:dyDescent="0.25">
      <c r="A617" s="55"/>
      <c r="B617" s="58"/>
      <c r="C617" s="58"/>
      <c r="E617" s="57"/>
      <c r="F617" s="21"/>
      <c r="G617" s="59"/>
      <c r="H617" s="56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55"/>
      <c r="AL617" s="55"/>
      <c r="AM617" s="55"/>
      <c r="AN617" s="55"/>
      <c r="AO617" s="55"/>
      <c r="AP617" s="55"/>
      <c r="AQ617" s="55"/>
      <c r="AR617" s="55"/>
      <c r="AS617" s="55"/>
      <c r="AT617" s="55"/>
      <c r="AU617" s="55"/>
      <c r="AV617" s="55"/>
      <c r="AW617" s="55"/>
      <c r="AX617" s="55"/>
      <c r="AY617" s="55"/>
      <c r="AZ617" s="55"/>
      <c r="BA617" s="55"/>
      <c r="BB617" s="55"/>
      <c r="BC617" s="55"/>
      <c r="BD617" s="55"/>
      <c r="BE617" s="55"/>
      <c r="BF617" s="55"/>
      <c r="BG617" s="55"/>
      <c r="BH617" s="55"/>
      <c r="BI617" s="55"/>
      <c r="BJ617" s="55"/>
      <c r="BK617" s="55"/>
      <c r="BL617" s="55"/>
      <c r="BM617" s="55"/>
      <c r="BN617" s="55"/>
      <c r="BO617" s="55"/>
      <c r="BP617" s="55"/>
      <c r="BQ617" s="55"/>
      <c r="BR617" s="55"/>
      <c r="BS617" s="55"/>
      <c r="BT617" s="55"/>
      <c r="BU617" s="55"/>
      <c r="BV617" s="55"/>
      <c r="BW617" s="55"/>
      <c r="BX617" s="55"/>
      <c r="BY617" s="55"/>
      <c r="BZ617" s="55"/>
      <c r="CA617" s="55"/>
      <c r="CB617" s="55"/>
      <c r="CC617" s="55"/>
      <c r="CD617" s="55"/>
      <c r="CE617" s="55"/>
      <c r="CF617" s="55"/>
      <c r="CG617" s="55"/>
      <c r="CH617" s="55"/>
      <c r="CI617" s="55"/>
    </row>
    <row r="618" spans="1:87" customFormat="1" ht="15" customHeight="1" x14ac:dyDescent="0.25">
      <c r="A618" s="55"/>
      <c r="B618" s="58"/>
      <c r="C618" s="58"/>
      <c r="E618" s="57"/>
      <c r="F618" s="21"/>
      <c r="G618" s="59"/>
      <c r="H618" s="56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55"/>
      <c r="AL618" s="55"/>
      <c r="AM618" s="55"/>
      <c r="AN618" s="55"/>
      <c r="AO618" s="55"/>
      <c r="AP618" s="55"/>
      <c r="AQ618" s="55"/>
      <c r="AR618" s="55"/>
      <c r="AS618" s="55"/>
      <c r="AT618" s="55"/>
      <c r="AU618" s="55"/>
      <c r="AV618" s="55"/>
      <c r="AW618" s="55"/>
      <c r="AX618" s="55"/>
      <c r="AY618" s="55"/>
      <c r="AZ618" s="55"/>
      <c r="BA618" s="55"/>
      <c r="BB618" s="55"/>
      <c r="BC618" s="55"/>
      <c r="BD618" s="55"/>
      <c r="BE618" s="55"/>
      <c r="BF618" s="55"/>
      <c r="BG618" s="55"/>
      <c r="BH618" s="55"/>
      <c r="BI618" s="55"/>
      <c r="BJ618" s="55"/>
      <c r="BK618" s="55"/>
      <c r="BL618" s="55"/>
      <c r="BM618" s="55"/>
      <c r="BN618" s="55"/>
      <c r="BO618" s="55"/>
      <c r="BP618" s="55"/>
      <c r="BQ618" s="55"/>
      <c r="BR618" s="55"/>
      <c r="BS618" s="55"/>
      <c r="BT618" s="55"/>
      <c r="BU618" s="55"/>
      <c r="BV618" s="55"/>
      <c r="BW618" s="55"/>
      <c r="BX618" s="55"/>
      <c r="BY618" s="55"/>
      <c r="BZ618" s="55"/>
      <c r="CA618" s="55"/>
      <c r="CB618" s="55"/>
      <c r="CC618" s="55"/>
      <c r="CD618" s="55"/>
      <c r="CE618" s="55"/>
      <c r="CF618" s="55"/>
      <c r="CG618" s="55"/>
      <c r="CH618" s="55"/>
      <c r="CI618" s="55"/>
    </row>
    <row r="619" spans="1:87" customFormat="1" ht="15" customHeight="1" x14ac:dyDescent="0.25">
      <c r="A619" s="55"/>
      <c r="B619" s="58"/>
      <c r="C619" s="58"/>
      <c r="E619" s="57"/>
      <c r="F619" s="21"/>
      <c r="G619" s="59"/>
      <c r="H619" s="56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  <c r="AQ619" s="55"/>
      <c r="AR619" s="55"/>
      <c r="AS619" s="55"/>
      <c r="AT619" s="55"/>
      <c r="AU619" s="55"/>
      <c r="AV619" s="55"/>
      <c r="AW619" s="55"/>
      <c r="AX619" s="55"/>
      <c r="AY619" s="55"/>
      <c r="AZ619" s="55"/>
      <c r="BA619" s="55"/>
      <c r="BB619" s="55"/>
      <c r="BC619" s="55"/>
      <c r="BD619" s="55"/>
      <c r="BE619" s="55"/>
      <c r="BF619" s="55"/>
      <c r="BG619" s="55"/>
      <c r="BH619" s="55"/>
      <c r="BI619" s="55"/>
      <c r="BJ619" s="55"/>
      <c r="BK619" s="55"/>
      <c r="BL619" s="55"/>
      <c r="BM619" s="55"/>
      <c r="BN619" s="55"/>
      <c r="BO619" s="55"/>
      <c r="BP619" s="55"/>
      <c r="BQ619" s="55"/>
      <c r="BR619" s="55"/>
      <c r="BS619" s="55"/>
      <c r="BT619" s="55"/>
      <c r="BU619" s="55"/>
      <c r="BV619" s="55"/>
      <c r="BW619" s="55"/>
      <c r="BX619" s="55"/>
      <c r="BY619" s="55"/>
      <c r="BZ619" s="55"/>
      <c r="CA619" s="55"/>
      <c r="CB619" s="55"/>
      <c r="CC619" s="55"/>
      <c r="CD619" s="55"/>
      <c r="CE619" s="55"/>
      <c r="CF619" s="55"/>
      <c r="CG619" s="55"/>
      <c r="CH619" s="55"/>
      <c r="CI619" s="55"/>
    </row>
    <row r="620" spans="1:87" customFormat="1" ht="15" customHeight="1" x14ac:dyDescent="0.25">
      <c r="A620" s="55"/>
      <c r="B620" s="58"/>
      <c r="C620" s="58"/>
      <c r="E620" s="57"/>
      <c r="F620" s="21"/>
      <c r="G620" s="59"/>
      <c r="H620" s="56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  <c r="AQ620" s="55"/>
      <c r="AR620" s="55"/>
      <c r="AS620" s="55"/>
      <c r="AT620" s="55"/>
      <c r="AU620" s="55"/>
      <c r="AV620" s="55"/>
      <c r="AW620" s="55"/>
      <c r="AX620" s="55"/>
      <c r="AY620" s="55"/>
      <c r="AZ620" s="55"/>
      <c r="BA620" s="55"/>
      <c r="BB620" s="55"/>
      <c r="BC620" s="55"/>
      <c r="BD620" s="55"/>
      <c r="BE620" s="55"/>
      <c r="BF620" s="55"/>
      <c r="BG620" s="55"/>
      <c r="BH620" s="55"/>
      <c r="BI620" s="55"/>
      <c r="BJ620" s="55"/>
      <c r="BK620" s="55"/>
      <c r="BL620" s="55"/>
      <c r="BM620" s="55"/>
      <c r="BN620" s="55"/>
      <c r="BO620" s="55"/>
      <c r="BP620" s="55"/>
      <c r="BQ620" s="55"/>
      <c r="BR620" s="55"/>
      <c r="BS620" s="55"/>
      <c r="BT620" s="55"/>
      <c r="BU620" s="55"/>
      <c r="BV620" s="55"/>
      <c r="BW620" s="55"/>
      <c r="BX620" s="55"/>
      <c r="BY620" s="55"/>
      <c r="BZ620" s="55"/>
      <c r="CA620" s="55"/>
      <c r="CB620" s="55"/>
      <c r="CC620" s="55"/>
      <c r="CD620" s="55"/>
      <c r="CE620" s="55"/>
      <c r="CF620" s="55"/>
      <c r="CG620" s="55"/>
      <c r="CH620" s="55"/>
      <c r="CI620" s="55"/>
    </row>
    <row r="621" spans="1:87" customFormat="1" ht="15" customHeight="1" x14ac:dyDescent="0.25">
      <c r="A621" s="55"/>
      <c r="B621" s="58"/>
      <c r="C621" s="58"/>
      <c r="E621" s="57"/>
      <c r="F621" s="21"/>
      <c r="G621" s="59"/>
      <c r="H621" s="56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  <c r="AQ621" s="55"/>
      <c r="AR621" s="55"/>
      <c r="AS621" s="55"/>
      <c r="AT621" s="55"/>
      <c r="AU621" s="55"/>
      <c r="AV621" s="55"/>
      <c r="AW621" s="55"/>
      <c r="AX621" s="55"/>
      <c r="AY621" s="55"/>
      <c r="AZ621" s="55"/>
      <c r="BA621" s="55"/>
      <c r="BB621" s="55"/>
      <c r="BC621" s="55"/>
      <c r="BD621" s="55"/>
      <c r="BE621" s="55"/>
      <c r="BF621" s="55"/>
      <c r="BG621" s="55"/>
      <c r="BH621" s="55"/>
      <c r="BI621" s="55"/>
      <c r="BJ621" s="55"/>
      <c r="BK621" s="55"/>
      <c r="BL621" s="55"/>
      <c r="BM621" s="55"/>
      <c r="BN621" s="55"/>
      <c r="BO621" s="55"/>
      <c r="BP621" s="55"/>
      <c r="BQ621" s="55"/>
      <c r="BR621" s="55"/>
      <c r="BS621" s="55"/>
      <c r="BT621" s="55"/>
      <c r="BU621" s="55"/>
      <c r="BV621" s="55"/>
      <c r="BW621" s="55"/>
      <c r="BX621" s="55"/>
      <c r="BY621" s="55"/>
      <c r="BZ621" s="55"/>
      <c r="CA621" s="55"/>
      <c r="CB621" s="55"/>
      <c r="CC621" s="55"/>
      <c r="CD621" s="55"/>
      <c r="CE621" s="55"/>
      <c r="CF621" s="55"/>
      <c r="CG621" s="55"/>
      <c r="CH621" s="55"/>
      <c r="CI621" s="55"/>
    </row>
    <row r="622" spans="1:87" customFormat="1" ht="15" customHeight="1" x14ac:dyDescent="0.25">
      <c r="A622" s="55"/>
      <c r="B622" s="58"/>
      <c r="C622" s="58"/>
      <c r="E622" s="57"/>
      <c r="F622" s="21"/>
      <c r="G622" s="59"/>
      <c r="H622" s="56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5"/>
      <c r="AV622" s="55"/>
      <c r="AW622" s="55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5"/>
      <c r="BJ622" s="55"/>
      <c r="BK622" s="55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5"/>
      <c r="BX622" s="55"/>
      <c r="BY622" s="55"/>
      <c r="BZ622" s="55"/>
      <c r="CA622" s="55"/>
      <c r="CB622" s="55"/>
      <c r="CC622" s="55"/>
      <c r="CD622" s="55"/>
      <c r="CE622" s="55"/>
      <c r="CF622" s="55"/>
      <c r="CG622" s="55"/>
      <c r="CH622" s="55"/>
      <c r="CI622" s="55"/>
    </row>
    <row r="623" spans="1:87" customFormat="1" ht="15" customHeight="1" x14ac:dyDescent="0.25">
      <c r="A623" s="55"/>
      <c r="B623" s="58"/>
      <c r="C623" s="58"/>
      <c r="E623" s="57"/>
      <c r="F623" s="21"/>
      <c r="G623" s="59"/>
      <c r="H623" s="56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55"/>
      <c r="AU623" s="55"/>
      <c r="AV623" s="55"/>
      <c r="AW623" s="55"/>
      <c r="AX623" s="55"/>
      <c r="AY623" s="55"/>
      <c r="AZ623" s="55"/>
      <c r="BA623" s="55"/>
      <c r="BB623" s="55"/>
      <c r="BC623" s="55"/>
      <c r="BD623" s="55"/>
      <c r="BE623" s="55"/>
      <c r="BF623" s="55"/>
      <c r="BG623" s="55"/>
      <c r="BH623" s="55"/>
      <c r="BI623" s="55"/>
      <c r="BJ623" s="55"/>
      <c r="BK623" s="55"/>
      <c r="BL623" s="55"/>
      <c r="BM623" s="55"/>
      <c r="BN623" s="55"/>
      <c r="BO623" s="55"/>
      <c r="BP623" s="55"/>
      <c r="BQ623" s="55"/>
      <c r="BR623" s="55"/>
      <c r="BS623" s="55"/>
      <c r="BT623" s="55"/>
      <c r="BU623" s="55"/>
      <c r="BV623" s="55"/>
      <c r="BW623" s="55"/>
      <c r="BX623" s="55"/>
      <c r="BY623" s="55"/>
      <c r="BZ623" s="55"/>
      <c r="CA623" s="55"/>
      <c r="CB623" s="55"/>
      <c r="CC623" s="55"/>
      <c r="CD623" s="55"/>
      <c r="CE623" s="55"/>
      <c r="CF623" s="55"/>
      <c r="CG623" s="55"/>
      <c r="CH623" s="55"/>
      <c r="CI623" s="55"/>
    </row>
    <row r="624" spans="1:87" customFormat="1" ht="15" customHeight="1" x14ac:dyDescent="0.25">
      <c r="A624" s="55"/>
      <c r="B624" s="58"/>
      <c r="C624" s="58"/>
      <c r="E624" s="57"/>
      <c r="F624" s="21"/>
      <c r="G624" s="59"/>
      <c r="H624" s="56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55"/>
      <c r="AO624" s="55"/>
      <c r="AP624" s="55"/>
      <c r="AQ624" s="55"/>
      <c r="AR624" s="55"/>
      <c r="AS624" s="55"/>
      <c r="AT624" s="55"/>
      <c r="AU624" s="55"/>
      <c r="AV624" s="55"/>
      <c r="AW624" s="55"/>
      <c r="AX624" s="55"/>
      <c r="AY624" s="55"/>
      <c r="AZ624" s="55"/>
      <c r="BA624" s="55"/>
      <c r="BB624" s="55"/>
      <c r="BC624" s="55"/>
      <c r="BD624" s="55"/>
      <c r="BE624" s="55"/>
      <c r="BF624" s="55"/>
      <c r="BG624" s="55"/>
      <c r="BH624" s="55"/>
      <c r="BI624" s="55"/>
      <c r="BJ624" s="55"/>
      <c r="BK624" s="55"/>
      <c r="BL624" s="55"/>
      <c r="BM624" s="55"/>
      <c r="BN624" s="55"/>
      <c r="BO624" s="55"/>
      <c r="BP624" s="55"/>
      <c r="BQ624" s="55"/>
      <c r="BR624" s="55"/>
      <c r="BS624" s="55"/>
      <c r="BT624" s="55"/>
      <c r="BU624" s="55"/>
      <c r="BV624" s="55"/>
      <c r="BW624" s="55"/>
      <c r="BX624" s="55"/>
      <c r="BY624" s="55"/>
      <c r="BZ624" s="55"/>
      <c r="CA624" s="55"/>
      <c r="CB624" s="55"/>
      <c r="CC624" s="55"/>
      <c r="CD624" s="55"/>
      <c r="CE624" s="55"/>
      <c r="CF624" s="55"/>
      <c r="CG624" s="55"/>
      <c r="CH624" s="55"/>
      <c r="CI624" s="55"/>
    </row>
    <row r="625" spans="1:87" customFormat="1" ht="15" customHeight="1" x14ac:dyDescent="0.25">
      <c r="A625" s="55"/>
      <c r="B625" s="58"/>
      <c r="C625" s="58"/>
      <c r="E625" s="57"/>
      <c r="F625" s="21"/>
      <c r="G625" s="59"/>
      <c r="H625" s="56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55"/>
      <c r="AU625" s="55"/>
      <c r="AV625" s="55"/>
      <c r="AW625" s="55"/>
      <c r="AX625" s="55"/>
      <c r="AY625" s="55"/>
      <c r="AZ625" s="55"/>
      <c r="BA625" s="55"/>
      <c r="BB625" s="55"/>
      <c r="BC625" s="55"/>
      <c r="BD625" s="55"/>
      <c r="BE625" s="55"/>
      <c r="BF625" s="55"/>
      <c r="BG625" s="55"/>
      <c r="BH625" s="55"/>
      <c r="BI625" s="55"/>
      <c r="BJ625" s="55"/>
      <c r="BK625" s="55"/>
      <c r="BL625" s="55"/>
      <c r="BM625" s="55"/>
      <c r="BN625" s="55"/>
      <c r="BO625" s="55"/>
      <c r="BP625" s="55"/>
      <c r="BQ625" s="55"/>
      <c r="BR625" s="55"/>
      <c r="BS625" s="55"/>
      <c r="BT625" s="55"/>
      <c r="BU625" s="55"/>
      <c r="BV625" s="55"/>
      <c r="BW625" s="55"/>
      <c r="BX625" s="55"/>
      <c r="BY625" s="55"/>
      <c r="BZ625" s="55"/>
      <c r="CA625" s="55"/>
      <c r="CB625" s="55"/>
      <c r="CC625" s="55"/>
      <c r="CD625" s="55"/>
      <c r="CE625" s="55"/>
      <c r="CF625" s="55"/>
      <c r="CG625" s="55"/>
      <c r="CH625" s="55"/>
      <c r="CI625" s="55"/>
    </row>
    <row r="626" spans="1:87" customFormat="1" ht="15" customHeight="1" x14ac:dyDescent="0.25">
      <c r="A626" s="55"/>
      <c r="B626" s="58"/>
      <c r="C626" s="58"/>
      <c r="E626" s="57"/>
      <c r="F626" s="21"/>
      <c r="G626" s="59"/>
      <c r="H626" s="56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  <c r="AQ626" s="55"/>
      <c r="AR626" s="55"/>
      <c r="AS626" s="55"/>
      <c r="AT626" s="55"/>
      <c r="AU626" s="55"/>
      <c r="AV626" s="55"/>
      <c r="AW626" s="55"/>
      <c r="AX626" s="55"/>
      <c r="AY626" s="55"/>
      <c r="AZ626" s="55"/>
      <c r="BA626" s="55"/>
      <c r="BB626" s="55"/>
      <c r="BC626" s="55"/>
      <c r="BD626" s="55"/>
      <c r="BE626" s="55"/>
      <c r="BF626" s="55"/>
      <c r="BG626" s="55"/>
      <c r="BH626" s="55"/>
      <c r="BI626" s="55"/>
      <c r="BJ626" s="55"/>
      <c r="BK626" s="55"/>
      <c r="BL626" s="55"/>
      <c r="BM626" s="55"/>
      <c r="BN626" s="55"/>
      <c r="BO626" s="55"/>
      <c r="BP626" s="55"/>
      <c r="BQ626" s="55"/>
      <c r="BR626" s="55"/>
      <c r="BS626" s="55"/>
      <c r="BT626" s="55"/>
      <c r="BU626" s="55"/>
      <c r="BV626" s="55"/>
      <c r="BW626" s="55"/>
      <c r="BX626" s="55"/>
      <c r="BY626" s="55"/>
      <c r="BZ626" s="55"/>
      <c r="CA626" s="55"/>
      <c r="CB626" s="55"/>
      <c r="CC626" s="55"/>
      <c r="CD626" s="55"/>
      <c r="CE626" s="55"/>
      <c r="CF626" s="55"/>
      <c r="CG626" s="55"/>
      <c r="CH626" s="55"/>
      <c r="CI626" s="55"/>
    </row>
    <row r="627" spans="1:87" customFormat="1" ht="15" customHeight="1" x14ac:dyDescent="0.25">
      <c r="A627" s="55"/>
      <c r="B627" s="58"/>
      <c r="C627" s="58"/>
      <c r="E627" s="57"/>
      <c r="F627" s="21"/>
      <c r="G627" s="59"/>
      <c r="H627" s="56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  <c r="AQ627" s="55"/>
      <c r="AR627" s="55"/>
      <c r="AS627" s="55"/>
      <c r="AT627" s="55"/>
      <c r="AU627" s="55"/>
      <c r="AV627" s="55"/>
      <c r="AW627" s="55"/>
      <c r="AX627" s="55"/>
      <c r="AY627" s="55"/>
      <c r="AZ627" s="55"/>
      <c r="BA627" s="55"/>
      <c r="BB627" s="55"/>
      <c r="BC627" s="55"/>
      <c r="BD627" s="55"/>
      <c r="BE627" s="55"/>
      <c r="BF627" s="55"/>
      <c r="BG627" s="55"/>
      <c r="BH627" s="55"/>
      <c r="BI627" s="55"/>
      <c r="BJ627" s="55"/>
      <c r="BK627" s="55"/>
      <c r="BL627" s="55"/>
      <c r="BM627" s="55"/>
      <c r="BN627" s="55"/>
      <c r="BO627" s="55"/>
      <c r="BP627" s="55"/>
      <c r="BQ627" s="55"/>
      <c r="BR627" s="55"/>
      <c r="BS627" s="55"/>
      <c r="BT627" s="55"/>
      <c r="BU627" s="55"/>
      <c r="BV627" s="55"/>
      <c r="BW627" s="55"/>
      <c r="BX627" s="55"/>
      <c r="BY627" s="55"/>
      <c r="BZ627" s="55"/>
      <c r="CA627" s="55"/>
      <c r="CB627" s="55"/>
      <c r="CC627" s="55"/>
      <c r="CD627" s="55"/>
      <c r="CE627" s="55"/>
      <c r="CF627" s="55"/>
      <c r="CG627" s="55"/>
      <c r="CH627" s="55"/>
      <c r="CI627" s="55"/>
    </row>
    <row r="628" spans="1:87" customFormat="1" ht="15" customHeight="1" x14ac:dyDescent="0.25">
      <c r="A628" s="55"/>
      <c r="B628" s="58"/>
      <c r="C628" s="58"/>
      <c r="E628" s="57"/>
      <c r="F628" s="21"/>
      <c r="G628" s="59"/>
      <c r="H628" s="56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  <c r="AQ628" s="55"/>
      <c r="AR628" s="55"/>
      <c r="AS628" s="55"/>
      <c r="AT628" s="55"/>
      <c r="AU628" s="55"/>
      <c r="AV628" s="55"/>
      <c r="AW628" s="55"/>
      <c r="AX628" s="55"/>
      <c r="AY628" s="55"/>
      <c r="AZ628" s="55"/>
      <c r="BA628" s="55"/>
      <c r="BB628" s="55"/>
      <c r="BC628" s="55"/>
      <c r="BD628" s="55"/>
      <c r="BE628" s="55"/>
      <c r="BF628" s="55"/>
      <c r="BG628" s="55"/>
      <c r="BH628" s="55"/>
      <c r="BI628" s="55"/>
      <c r="BJ628" s="55"/>
      <c r="BK628" s="55"/>
      <c r="BL628" s="55"/>
      <c r="BM628" s="55"/>
      <c r="BN628" s="55"/>
      <c r="BO628" s="55"/>
      <c r="BP628" s="55"/>
      <c r="BQ628" s="55"/>
      <c r="BR628" s="55"/>
      <c r="BS628" s="55"/>
      <c r="BT628" s="55"/>
      <c r="BU628" s="55"/>
      <c r="BV628" s="55"/>
      <c r="BW628" s="55"/>
      <c r="BX628" s="55"/>
      <c r="BY628" s="55"/>
      <c r="BZ628" s="55"/>
      <c r="CA628" s="55"/>
      <c r="CB628" s="55"/>
      <c r="CC628" s="55"/>
      <c r="CD628" s="55"/>
      <c r="CE628" s="55"/>
      <c r="CF628" s="55"/>
      <c r="CG628" s="55"/>
      <c r="CH628" s="55"/>
      <c r="CI628" s="55"/>
    </row>
    <row r="629" spans="1:87" customFormat="1" ht="15" customHeight="1" x14ac:dyDescent="0.25">
      <c r="A629" s="55"/>
      <c r="B629" s="58"/>
      <c r="C629" s="58"/>
      <c r="E629" s="57"/>
      <c r="F629" s="21"/>
      <c r="G629" s="59"/>
      <c r="H629" s="56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  <c r="AQ629" s="55"/>
      <c r="AR629" s="55"/>
      <c r="AS629" s="55"/>
      <c r="AT629" s="55"/>
      <c r="AU629" s="55"/>
      <c r="AV629" s="55"/>
      <c r="AW629" s="55"/>
      <c r="AX629" s="55"/>
      <c r="AY629" s="55"/>
      <c r="AZ629" s="55"/>
      <c r="BA629" s="55"/>
      <c r="BB629" s="55"/>
      <c r="BC629" s="55"/>
      <c r="BD629" s="55"/>
      <c r="BE629" s="55"/>
      <c r="BF629" s="55"/>
      <c r="BG629" s="55"/>
      <c r="BH629" s="55"/>
      <c r="BI629" s="55"/>
      <c r="BJ629" s="55"/>
      <c r="BK629" s="55"/>
      <c r="BL629" s="55"/>
      <c r="BM629" s="55"/>
      <c r="BN629" s="55"/>
      <c r="BO629" s="55"/>
      <c r="BP629" s="55"/>
      <c r="BQ629" s="55"/>
      <c r="BR629" s="55"/>
      <c r="BS629" s="55"/>
      <c r="BT629" s="55"/>
      <c r="BU629" s="55"/>
      <c r="BV629" s="55"/>
      <c r="BW629" s="55"/>
      <c r="BX629" s="55"/>
      <c r="BY629" s="55"/>
      <c r="BZ629" s="55"/>
      <c r="CA629" s="55"/>
      <c r="CB629" s="55"/>
      <c r="CC629" s="55"/>
      <c r="CD629" s="55"/>
      <c r="CE629" s="55"/>
      <c r="CF629" s="55"/>
      <c r="CG629" s="55"/>
      <c r="CH629" s="55"/>
      <c r="CI629" s="55"/>
    </row>
    <row r="630" spans="1:87" customFormat="1" ht="15" customHeight="1" x14ac:dyDescent="0.25">
      <c r="A630" s="55"/>
      <c r="B630" s="58"/>
      <c r="C630" s="58"/>
      <c r="E630" s="57"/>
      <c r="F630" s="21"/>
      <c r="G630" s="59"/>
      <c r="H630" s="56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  <c r="AQ630" s="55"/>
      <c r="AR630" s="55"/>
      <c r="AS630" s="55"/>
      <c r="AT630" s="55"/>
      <c r="AU630" s="55"/>
      <c r="AV630" s="55"/>
      <c r="AW630" s="55"/>
      <c r="AX630" s="55"/>
      <c r="AY630" s="55"/>
      <c r="AZ630" s="55"/>
      <c r="BA630" s="55"/>
      <c r="BB630" s="55"/>
      <c r="BC630" s="55"/>
      <c r="BD630" s="55"/>
      <c r="BE630" s="55"/>
      <c r="BF630" s="55"/>
      <c r="BG630" s="55"/>
      <c r="BH630" s="55"/>
      <c r="BI630" s="55"/>
      <c r="BJ630" s="55"/>
      <c r="BK630" s="55"/>
      <c r="BL630" s="55"/>
      <c r="BM630" s="55"/>
      <c r="BN630" s="55"/>
      <c r="BO630" s="55"/>
      <c r="BP630" s="55"/>
      <c r="BQ630" s="55"/>
      <c r="BR630" s="55"/>
      <c r="BS630" s="55"/>
      <c r="BT630" s="55"/>
      <c r="BU630" s="55"/>
      <c r="BV630" s="55"/>
      <c r="BW630" s="55"/>
      <c r="BX630" s="55"/>
      <c r="BY630" s="55"/>
      <c r="BZ630" s="55"/>
      <c r="CA630" s="55"/>
      <c r="CB630" s="55"/>
      <c r="CC630" s="55"/>
      <c r="CD630" s="55"/>
      <c r="CE630" s="55"/>
      <c r="CF630" s="55"/>
      <c r="CG630" s="55"/>
      <c r="CH630" s="55"/>
      <c r="CI630" s="55"/>
    </row>
    <row r="631" spans="1:87" customFormat="1" ht="15" customHeight="1" x14ac:dyDescent="0.25">
      <c r="A631" s="55"/>
      <c r="B631" s="58"/>
      <c r="C631" s="58"/>
      <c r="E631" s="57"/>
      <c r="F631" s="21"/>
      <c r="G631" s="59"/>
      <c r="H631" s="56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  <c r="AQ631" s="55"/>
      <c r="AR631" s="55"/>
      <c r="AS631" s="55"/>
      <c r="AT631" s="55"/>
      <c r="AU631" s="55"/>
      <c r="AV631" s="55"/>
      <c r="AW631" s="55"/>
      <c r="AX631" s="55"/>
      <c r="AY631" s="55"/>
      <c r="AZ631" s="55"/>
      <c r="BA631" s="55"/>
      <c r="BB631" s="55"/>
      <c r="BC631" s="55"/>
      <c r="BD631" s="55"/>
      <c r="BE631" s="55"/>
      <c r="BF631" s="55"/>
      <c r="BG631" s="55"/>
      <c r="BH631" s="55"/>
      <c r="BI631" s="55"/>
      <c r="BJ631" s="55"/>
      <c r="BK631" s="55"/>
      <c r="BL631" s="55"/>
      <c r="BM631" s="55"/>
      <c r="BN631" s="55"/>
      <c r="BO631" s="55"/>
      <c r="BP631" s="55"/>
      <c r="BQ631" s="55"/>
      <c r="BR631" s="55"/>
      <c r="BS631" s="55"/>
      <c r="BT631" s="55"/>
      <c r="BU631" s="55"/>
      <c r="BV631" s="55"/>
      <c r="BW631" s="55"/>
      <c r="BX631" s="55"/>
      <c r="BY631" s="55"/>
      <c r="BZ631" s="55"/>
      <c r="CA631" s="55"/>
      <c r="CB631" s="55"/>
      <c r="CC631" s="55"/>
      <c r="CD631" s="55"/>
      <c r="CE631" s="55"/>
      <c r="CF631" s="55"/>
      <c r="CG631" s="55"/>
      <c r="CH631" s="55"/>
      <c r="CI631" s="55"/>
    </row>
    <row r="632" spans="1:87" customFormat="1" ht="15" customHeight="1" x14ac:dyDescent="0.25">
      <c r="A632" s="55"/>
      <c r="B632" s="58"/>
      <c r="C632" s="58"/>
      <c r="E632" s="57"/>
      <c r="F632" s="21"/>
      <c r="G632" s="59"/>
      <c r="H632" s="56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  <c r="AQ632" s="55"/>
      <c r="AR632" s="55"/>
      <c r="AS632" s="55"/>
      <c r="AT632" s="55"/>
      <c r="AU632" s="55"/>
      <c r="AV632" s="55"/>
      <c r="AW632" s="55"/>
      <c r="AX632" s="55"/>
      <c r="AY632" s="55"/>
      <c r="AZ632" s="55"/>
      <c r="BA632" s="55"/>
      <c r="BB632" s="55"/>
      <c r="BC632" s="55"/>
      <c r="BD632" s="55"/>
      <c r="BE632" s="55"/>
      <c r="BF632" s="55"/>
      <c r="BG632" s="55"/>
      <c r="BH632" s="55"/>
      <c r="BI632" s="55"/>
      <c r="BJ632" s="55"/>
      <c r="BK632" s="55"/>
      <c r="BL632" s="55"/>
      <c r="BM632" s="55"/>
      <c r="BN632" s="55"/>
      <c r="BO632" s="55"/>
      <c r="BP632" s="55"/>
      <c r="BQ632" s="55"/>
      <c r="BR632" s="55"/>
      <c r="BS632" s="55"/>
      <c r="BT632" s="55"/>
      <c r="BU632" s="55"/>
      <c r="BV632" s="55"/>
      <c r="BW632" s="55"/>
      <c r="BX632" s="55"/>
      <c r="BY632" s="55"/>
      <c r="BZ632" s="55"/>
      <c r="CA632" s="55"/>
      <c r="CB632" s="55"/>
      <c r="CC632" s="55"/>
      <c r="CD632" s="55"/>
      <c r="CE632" s="55"/>
      <c r="CF632" s="55"/>
      <c r="CG632" s="55"/>
      <c r="CH632" s="55"/>
      <c r="CI632" s="55"/>
    </row>
    <row r="633" spans="1:87" customFormat="1" ht="15" customHeight="1" x14ac:dyDescent="0.25">
      <c r="A633" s="55"/>
      <c r="B633" s="58"/>
      <c r="C633" s="58"/>
      <c r="E633" s="57"/>
      <c r="F633" s="21"/>
      <c r="G633" s="59"/>
      <c r="H633" s="56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55"/>
      <c r="AL633" s="55"/>
      <c r="AM633" s="55"/>
      <c r="AN633" s="55"/>
      <c r="AO633" s="55"/>
      <c r="AP633" s="55"/>
      <c r="AQ633" s="55"/>
      <c r="AR633" s="55"/>
      <c r="AS633" s="55"/>
      <c r="AT633" s="55"/>
      <c r="AU633" s="55"/>
      <c r="AV633" s="55"/>
      <c r="AW633" s="55"/>
      <c r="AX633" s="55"/>
      <c r="AY633" s="55"/>
      <c r="AZ633" s="55"/>
      <c r="BA633" s="55"/>
      <c r="BB633" s="55"/>
      <c r="BC633" s="55"/>
      <c r="BD633" s="55"/>
      <c r="BE633" s="55"/>
      <c r="BF633" s="55"/>
      <c r="BG633" s="55"/>
      <c r="BH633" s="55"/>
      <c r="BI633" s="55"/>
      <c r="BJ633" s="55"/>
      <c r="BK633" s="55"/>
      <c r="BL633" s="55"/>
      <c r="BM633" s="55"/>
      <c r="BN633" s="55"/>
      <c r="BO633" s="55"/>
      <c r="BP633" s="55"/>
      <c r="BQ633" s="55"/>
      <c r="BR633" s="55"/>
      <c r="BS633" s="55"/>
      <c r="BT633" s="55"/>
      <c r="BU633" s="55"/>
      <c r="BV633" s="55"/>
      <c r="BW633" s="55"/>
      <c r="BX633" s="55"/>
      <c r="BY633" s="55"/>
      <c r="BZ633" s="55"/>
      <c r="CA633" s="55"/>
      <c r="CB633" s="55"/>
      <c r="CC633" s="55"/>
      <c r="CD633" s="55"/>
      <c r="CE633" s="55"/>
      <c r="CF633" s="55"/>
      <c r="CG633" s="55"/>
      <c r="CH633" s="55"/>
      <c r="CI633" s="55"/>
    </row>
    <row r="634" spans="1:87" customFormat="1" ht="15" customHeight="1" x14ac:dyDescent="0.25">
      <c r="A634" s="55"/>
      <c r="B634" s="58"/>
      <c r="C634" s="58"/>
      <c r="E634" s="57"/>
      <c r="F634" s="21"/>
      <c r="G634" s="59"/>
      <c r="H634" s="56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55"/>
      <c r="AL634" s="55"/>
      <c r="AM634" s="55"/>
      <c r="AN634" s="55"/>
      <c r="AO634" s="55"/>
      <c r="AP634" s="55"/>
      <c r="AQ634" s="55"/>
      <c r="AR634" s="55"/>
      <c r="AS634" s="55"/>
      <c r="AT634" s="55"/>
      <c r="AU634" s="55"/>
      <c r="AV634" s="55"/>
      <c r="AW634" s="55"/>
      <c r="AX634" s="55"/>
      <c r="AY634" s="55"/>
      <c r="AZ634" s="55"/>
      <c r="BA634" s="55"/>
      <c r="BB634" s="55"/>
      <c r="BC634" s="55"/>
      <c r="BD634" s="55"/>
      <c r="BE634" s="55"/>
      <c r="BF634" s="55"/>
      <c r="BG634" s="55"/>
      <c r="BH634" s="55"/>
      <c r="BI634" s="55"/>
      <c r="BJ634" s="55"/>
      <c r="BK634" s="55"/>
      <c r="BL634" s="55"/>
      <c r="BM634" s="55"/>
      <c r="BN634" s="55"/>
      <c r="BO634" s="55"/>
      <c r="BP634" s="55"/>
      <c r="BQ634" s="55"/>
      <c r="BR634" s="55"/>
      <c r="BS634" s="55"/>
      <c r="BT634" s="55"/>
      <c r="BU634" s="55"/>
      <c r="BV634" s="55"/>
      <c r="BW634" s="55"/>
      <c r="BX634" s="55"/>
      <c r="BY634" s="55"/>
      <c r="BZ634" s="55"/>
      <c r="CA634" s="55"/>
      <c r="CB634" s="55"/>
      <c r="CC634" s="55"/>
      <c r="CD634" s="55"/>
      <c r="CE634" s="55"/>
      <c r="CF634" s="55"/>
      <c r="CG634" s="55"/>
      <c r="CH634" s="55"/>
      <c r="CI634" s="55"/>
    </row>
    <row r="635" spans="1:87" customFormat="1" ht="15" customHeight="1" x14ac:dyDescent="0.25">
      <c r="A635" s="55"/>
      <c r="B635" s="58"/>
      <c r="C635" s="58"/>
      <c r="E635" s="57"/>
      <c r="F635" s="21"/>
      <c r="G635" s="59"/>
      <c r="H635" s="56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  <c r="AQ635" s="55"/>
      <c r="AR635" s="55"/>
      <c r="AS635" s="55"/>
      <c r="AT635" s="55"/>
      <c r="AU635" s="55"/>
      <c r="AV635" s="55"/>
      <c r="AW635" s="55"/>
      <c r="AX635" s="55"/>
      <c r="AY635" s="55"/>
      <c r="AZ635" s="55"/>
      <c r="BA635" s="55"/>
      <c r="BB635" s="55"/>
      <c r="BC635" s="55"/>
      <c r="BD635" s="55"/>
      <c r="BE635" s="55"/>
      <c r="BF635" s="55"/>
      <c r="BG635" s="55"/>
      <c r="BH635" s="55"/>
      <c r="BI635" s="55"/>
      <c r="BJ635" s="55"/>
      <c r="BK635" s="55"/>
      <c r="BL635" s="55"/>
      <c r="BM635" s="55"/>
      <c r="BN635" s="55"/>
      <c r="BO635" s="55"/>
      <c r="BP635" s="55"/>
      <c r="BQ635" s="55"/>
      <c r="BR635" s="55"/>
      <c r="BS635" s="55"/>
      <c r="BT635" s="55"/>
      <c r="BU635" s="55"/>
      <c r="BV635" s="55"/>
      <c r="BW635" s="55"/>
      <c r="BX635" s="55"/>
      <c r="BY635" s="55"/>
      <c r="BZ635" s="55"/>
      <c r="CA635" s="55"/>
      <c r="CB635" s="55"/>
      <c r="CC635" s="55"/>
      <c r="CD635" s="55"/>
      <c r="CE635" s="55"/>
      <c r="CF635" s="55"/>
      <c r="CG635" s="55"/>
      <c r="CH635" s="55"/>
      <c r="CI635" s="55"/>
    </row>
    <row r="636" spans="1:87" customFormat="1" ht="15" customHeight="1" x14ac:dyDescent="0.25">
      <c r="A636" s="55"/>
      <c r="B636" s="58"/>
      <c r="C636" s="58"/>
      <c r="E636" s="57"/>
      <c r="F636" s="21"/>
      <c r="G636" s="59"/>
      <c r="H636" s="56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  <c r="AQ636" s="55"/>
      <c r="AR636" s="55"/>
      <c r="AS636" s="55"/>
      <c r="AT636" s="55"/>
      <c r="AU636" s="55"/>
      <c r="AV636" s="55"/>
      <c r="AW636" s="55"/>
      <c r="AX636" s="55"/>
      <c r="AY636" s="55"/>
      <c r="AZ636" s="55"/>
      <c r="BA636" s="55"/>
      <c r="BB636" s="55"/>
      <c r="BC636" s="55"/>
      <c r="BD636" s="55"/>
      <c r="BE636" s="55"/>
      <c r="BF636" s="55"/>
      <c r="BG636" s="55"/>
      <c r="BH636" s="55"/>
      <c r="BI636" s="55"/>
      <c r="BJ636" s="55"/>
      <c r="BK636" s="55"/>
      <c r="BL636" s="55"/>
      <c r="BM636" s="55"/>
      <c r="BN636" s="55"/>
      <c r="BO636" s="55"/>
      <c r="BP636" s="55"/>
      <c r="BQ636" s="55"/>
      <c r="BR636" s="55"/>
      <c r="BS636" s="55"/>
      <c r="BT636" s="55"/>
      <c r="BU636" s="55"/>
      <c r="BV636" s="55"/>
      <c r="BW636" s="55"/>
      <c r="BX636" s="55"/>
      <c r="BY636" s="55"/>
      <c r="BZ636" s="55"/>
      <c r="CA636" s="55"/>
      <c r="CB636" s="55"/>
      <c r="CC636" s="55"/>
      <c r="CD636" s="55"/>
      <c r="CE636" s="55"/>
      <c r="CF636" s="55"/>
      <c r="CG636" s="55"/>
      <c r="CH636" s="55"/>
      <c r="CI636" s="55"/>
    </row>
    <row r="637" spans="1:87" customFormat="1" ht="15" customHeight="1" x14ac:dyDescent="0.25">
      <c r="A637" s="55"/>
      <c r="B637" s="58"/>
      <c r="C637" s="58"/>
      <c r="E637" s="57"/>
      <c r="F637" s="21"/>
      <c r="G637" s="59"/>
      <c r="H637" s="56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  <c r="AQ637" s="55"/>
      <c r="AR637" s="55"/>
      <c r="AS637" s="55"/>
      <c r="AT637" s="55"/>
      <c r="AU637" s="55"/>
      <c r="AV637" s="55"/>
      <c r="AW637" s="55"/>
      <c r="AX637" s="55"/>
      <c r="AY637" s="55"/>
      <c r="AZ637" s="55"/>
      <c r="BA637" s="55"/>
      <c r="BB637" s="55"/>
      <c r="BC637" s="55"/>
      <c r="BD637" s="55"/>
      <c r="BE637" s="55"/>
      <c r="BF637" s="55"/>
      <c r="BG637" s="55"/>
      <c r="BH637" s="55"/>
      <c r="BI637" s="55"/>
      <c r="BJ637" s="55"/>
      <c r="BK637" s="55"/>
      <c r="BL637" s="55"/>
      <c r="BM637" s="55"/>
      <c r="BN637" s="55"/>
      <c r="BO637" s="55"/>
      <c r="BP637" s="55"/>
      <c r="BQ637" s="55"/>
      <c r="BR637" s="55"/>
      <c r="BS637" s="55"/>
      <c r="BT637" s="55"/>
      <c r="BU637" s="55"/>
      <c r="BV637" s="55"/>
      <c r="BW637" s="55"/>
      <c r="BX637" s="55"/>
      <c r="BY637" s="55"/>
      <c r="BZ637" s="55"/>
      <c r="CA637" s="55"/>
      <c r="CB637" s="55"/>
      <c r="CC637" s="55"/>
      <c r="CD637" s="55"/>
      <c r="CE637" s="55"/>
      <c r="CF637" s="55"/>
      <c r="CG637" s="55"/>
      <c r="CH637" s="55"/>
      <c r="CI637" s="55"/>
    </row>
    <row r="638" spans="1:87" customFormat="1" ht="15" customHeight="1" x14ac:dyDescent="0.25">
      <c r="A638" s="55"/>
      <c r="B638" s="58"/>
      <c r="C638" s="58"/>
      <c r="E638" s="57"/>
      <c r="F638" s="21"/>
      <c r="G638" s="59"/>
      <c r="H638" s="56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  <c r="AQ638" s="55"/>
      <c r="AR638" s="55"/>
      <c r="AS638" s="55"/>
      <c r="AT638" s="55"/>
      <c r="AU638" s="55"/>
      <c r="AV638" s="55"/>
      <c r="AW638" s="55"/>
      <c r="AX638" s="55"/>
      <c r="AY638" s="55"/>
      <c r="AZ638" s="55"/>
      <c r="BA638" s="55"/>
      <c r="BB638" s="55"/>
      <c r="BC638" s="55"/>
      <c r="BD638" s="55"/>
      <c r="BE638" s="55"/>
      <c r="BF638" s="55"/>
      <c r="BG638" s="55"/>
      <c r="BH638" s="55"/>
      <c r="BI638" s="55"/>
      <c r="BJ638" s="55"/>
      <c r="BK638" s="55"/>
      <c r="BL638" s="55"/>
      <c r="BM638" s="55"/>
      <c r="BN638" s="55"/>
      <c r="BO638" s="55"/>
      <c r="BP638" s="55"/>
      <c r="BQ638" s="55"/>
      <c r="BR638" s="55"/>
      <c r="BS638" s="55"/>
      <c r="BT638" s="55"/>
      <c r="BU638" s="55"/>
      <c r="BV638" s="55"/>
      <c r="BW638" s="55"/>
      <c r="BX638" s="55"/>
      <c r="BY638" s="55"/>
      <c r="BZ638" s="55"/>
      <c r="CA638" s="55"/>
      <c r="CB638" s="55"/>
      <c r="CC638" s="55"/>
      <c r="CD638" s="55"/>
      <c r="CE638" s="55"/>
      <c r="CF638" s="55"/>
      <c r="CG638" s="55"/>
      <c r="CH638" s="55"/>
      <c r="CI638" s="55"/>
    </row>
    <row r="639" spans="1:87" customFormat="1" ht="15" customHeight="1" x14ac:dyDescent="0.25">
      <c r="A639" s="55"/>
      <c r="B639" s="58"/>
      <c r="C639" s="58"/>
      <c r="E639" s="57"/>
      <c r="F639" s="21"/>
      <c r="G639" s="59"/>
      <c r="H639" s="56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5"/>
      <c r="AV639" s="55"/>
      <c r="AW639" s="55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5"/>
      <c r="BJ639" s="55"/>
      <c r="BK639" s="55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5"/>
      <c r="BX639" s="55"/>
      <c r="BY639" s="55"/>
      <c r="BZ639" s="55"/>
      <c r="CA639" s="55"/>
      <c r="CB639" s="55"/>
      <c r="CC639" s="55"/>
      <c r="CD639" s="55"/>
      <c r="CE639" s="55"/>
      <c r="CF639" s="55"/>
      <c r="CG639" s="55"/>
      <c r="CH639" s="55"/>
      <c r="CI639" s="55"/>
    </row>
    <row r="640" spans="1:87" customFormat="1" ht="15" customHeight="1" x14ac:dyDescent="0.25">
      <c r="A640" s="55"/>
      <c r="B640" s="58"/>
      <c r="C640" s="58"/>
      <c r="E640" s="57"/>
      <c r="F640" s="21"/>
      <c r="G640" s="59"/>
      <c r="H640" s="56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5"/>
      <c r="AV640" s="55"/>
      <c r="AW640" s="55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5"/>
      <c r="BJ640" s="55"/>
      <c r="BK640" s="55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5"/>
      <c r="BX640" s="55"/>
      <c r="BY640" s="55"/>
      <c r="BZ640" s="55"/>
      <c r="CA640" s="55"/>
      <c r="CB640" s="55"/>
      <c r="CC640" s="55"/>
      <c r="CD640" s="55"/>
      <c r="CE640" s="55"/>
      <c r="CF640" s="55"/>
      <c r="CG640" s="55"/>
      <c r="CH640" s="55"/>
      <c r="CI640" s="55"/>
    </row>
    <row r="641" spans="1:87" customFormat="1" ht="15" customHeight="1" x14ac:dyDescent="0.25">
      <c r="A641" s="55"/>
      <c r="B641" s="58"/>
      <c r="C641" s="58"/>
      <c r="E641" s="57"/>
      <c r="F641" s="21"/>
      <c r="G641" s="59"/>
      <c r="H641" s="56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55"/>
      <c r="AL641" s="55"/>
      <c r="AM641" s="55"/>
      <c r="AN641" s="55"/>
      <c r="AO641" s="55"/>
      <c r="AP641" s="55"/>
      <c r="AQ641" s="55"/>
      <c r="AR641" s="55"/>
      <c r="AS641" s="55"/>
      <c r="AT641" s="55"/>
      <c r="AU641" s="55"/>
      <c r="AV641" s="55"/>
      <c r="AW641" s="55"/>
      <c r="AX641" s="55"/>
      <c r="AY641" s="55"/>
      <c r="AZ641" s="55"/>
      <c r="BA641" s="55"/>
      <c r="BB641" s="55"/>
      <c r="BC641" s="55"/>
      <c r="BD641" s="55"/>
      <c r="BE641" s="55"/>
      <c r="BF641" s="55"/>
      <c r="BG641" s="55"/>
      <c r="BH641" s="55"/>
      <c r="BI641" s="55"/>
      <c r="BJ641" s="55"/>
      <c r="BK641" s="55"/>
      <c r="BL641" s="55"/>
      <c r="BM641" s="55"/>
      <c r="BN641" s="55"/>
      <c r="BO641" s="55"/>
      <c r="BP641" s="55"/>
      <c r="BQ641" s="55"/>
      <c r="BR641" s="55"/>
      <c r="BS641" s="55"/>
      <c r="BT641" s="55"/>
      <c r="BU641" s="55"/>
      <c r="BV641" s="55"/>
      <c r="BW641" s="55"/>
      <c r="BX641" s="55"/>
      <c r="BY641" s="55"/>
      <c r="BZ641" s="55"/>
      <c r="CA641" s="55"/>
      <c r="CB641" s="55"/>
      <c r="CC641" s="55"/>
      <c r="CD641" s="55"/>
      <c r="CE641" s="55"/>
      <c r="CF641" s="55"/>
      <c r="CG641" s="55"/>
      <c r="CH641" s="55"/>
      <c r="CI641" s="55"/>
    </row>
    <row r="642" spans="1:87" customFormat="1" ht="15" customHeight="1" x14ac:dyDescent="0.25">
      <c r="A642" s="55"/>
      <c r="B642" s="58"/>
      <c r="C642" s="58"/>
      <c r="E642" s="57"/>
      <c r="F642" s="21"/>
      <c r="G642" s="59"/>
      <c r="H642" s="56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55"/>
      <c r="AL642" s="55"/>
      <c r="AM642" s="55"/>
      <c r="AN642" s="55"/>
      <c r="AO642" s="55"/>
      <c r="AP642" s="55"/>
      <c r="AQ642" s="55"/>
      <c r="AR642" s="55"/>
      <c r="AS642" s="55"/>
      <c r="AT642" s="55"/>
      <c r="AU642" s="55"/>
      <c r="AV642" s="55"/>
      <c r="AW642" s="55"/>
      <c r="AX642" s="55"/>
      <c r="AY642" s="55"/>
      <c r="AZ642" s="55"/>
      <c r="BA642" s="55"/>
      <c r="BB642" s="55"/>
      <c r="BC642" s="55"/>
      <c r="BD642" s="55"/>
      <c r="BE642" s="55"/>
      <c r="BF642" s="55"/>
      <c r="BG642" s="55"/>
      <c r="BH642" s="55"/>
      <c r="BI642" s="55"/>
      <c r="BJ642" s="55"/>
      <c r="BK642" s="55"/>
      <c r="BL642" s="55"/>
      <c r="BM642" s="55"/>
      <c r="BN642" s="55"/>
      <c r="BO642" s="55"/>
      <c r="BP642" s="55"/>
      <c r="BQ642" s="55"/>
      <c r="BR642" s="55"/>
      <c r="BS642" s="55"/>
      <c r="BT642" s="55"/>
      <c r="BU642" s="55"/>
      <c r="BV642" s="55"/>
      <c r="BW642" s="55"/>
      <c r="BX642" s="55"/>
      <c r="BY642" s="55"/>
      <c r="BZ642" s="55"/>
      <c r="CA642" s="55"/>
      <c r="CB642" s="55"/>
      <c r="CC642" s="55"/>
      <c r="CD642" s="55"/>
      <c r="CE642" s="55"/>
      <c r="CF642" s="55"/>
      <c r="CG642" s="55"/>
      <c r="CH642" s="55"/>
      <c r="CI642" s="55"/>
    </row>
    <row r="643" spans="1:87" customFormat="1" ht="15" customHeight="1" x14ac:dyDescent="0.25">
      <c r="A643" s="55"/>
      <c r="B643" s="58"/>
      <c r="C643" s="58"/>
      <c r="E643" s="57"/>
      <c r="F643" s="21"/>
      <c r="G643" s="59"/>
      <c r="H643" s="56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55"/>
      <c r="AL643" s="55"/>
      <c r="AM643" s="55"/>
      <c r="AN643" s="55"/>
      <c r="AO643" s="55"/>
      <c r="AP643" s="55"/>
      <c r="AQ643" s="55"/>
      <c r="AR643" s="55"/>
      <c r="AS643" s="55"/>
      <c r="AT643" s="55"/>
      <c r="AU643" s="55"/>
      <c r="AV643" s="55"/>
      <c r="AW643" s="55"/>
      <c r="AX643" s="55"/>
      <c r="AY643" s="55"/>
      <c r="AZ643" s="55"/>
      <c r="BA643" s="55"/>
      <c r="BB643" s="55"/>
      <c r="BC643" s="55"/>
      <c r="BD643" s="55"/>
      <c r="BE643" s="55"/>
      <c r="BF643" s="55"/>
      <c r="BG643" s="55"/>
      <c r="BH643" s="55"/>
      <c r="BI643" s="55"/>
      <c r="BJ643" s="55"/>
      <c r="BK643" s="55"/>
      <c r="BL643" s="55"/>
      <c r="BM643" s="55"/>
      <c r="BN643" s="55"/>
      <c r="BO643" s="55"/>
      <c r="BP643" s="55"/>
      <c r="BQ643" s="55"/>
      <c r="BR643" s="55"/>
      <c r="BS643" s="55"/>
      <c r="BT643" s="55"/>
      <c r="BU643" s="55"/>
      <c r="BV643" s="55"/>
      <c r="BW643" s="55"/>
      <c r="BX643" s="55"/>
      <c r="BY643" s="55"/>
      <c r="BZ643" s="55"/>
      <c r="CA643" s="55"/>
      <c r="CB643" s="55"/>
      <c r="CC643" s="55"/>
      <c r="CD643" s="55"/>
      <c r="CE643" s="55"/>
      <c r="CF643" s="55"/>
      <c r="CG643" s="55"/>
      <c r="CH643" s="55"/>
      <c r="CI643" s="55"/>
    </row>
    <row r="644" spans="1:87" customFormat="1" ht="15" customHeight="1" x14ac:dyDescent="0.25">
      <c r="A644" s="55"/>
      <c r="B644" s="58"/>
      <c r="C644" s="58"/>
      <c r="E644" s="57"/>
      <c r="F644" s="21"/>
      <c r="G644" s="59"/>
      <c r="H644" s="56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55"/>
      <c r="AU644" s="55"/>
      <c r="AV644" s="55"/>
      <c r="AW644" s="55"/>
      <c r="AX644" s="55"/>
      <c r="AY644" s="55"/>
      <c r="AZ644" s="55"/>
      <c r="BA644" s="55"/>
      <c r="BB644" s="55"/>
      <c r="BC644" s="55"/>
      <c r="BD644" s="55"/>
      <c r="BE644" s="55"/>
      <c r="BF644" s="55"/>
      <c r="BG644" s="55"/>
      <c r="BH644" s="55"/>
      <c r="BI644" s="55"/>
      <c r="BJ644" s="55"/>
      <c r="BK644" s="55"/>
      <c r="BL644" s="55"/>
      <c r="BM644" s="55"/>
      <c r="BN644" s="55"/>
      <c r="BO644" s="55"/>
      <c r="BP644" s="55"/>
      <c r="BQ644" s="55"/>
      <c r="BR644" s="55"/>
      <c r="BS644" s="55"/>
      <c r="BT644" s="55"/>
      <c r="BU644" s="55"/>
      <c r="BV644" s="55"/>
      <c r="BW644" s="55"/>
      <c r="BX644" s="55"/>
      <c r="BY644" s="55"/>
      <c r="BZ644" s="55"/>
      <c r="CA644" s="55"/>
      <c r="CB644" s="55"/>
      <c r="CC644" s="55"/>
      <c r="CD644" s="55"/>
      <c r="CE644" s="55"/>
      <c r="CF644" s="55"/>
      <c r="CG644" s="55"/>
      <c r="CH644" s="55"/>
      <c r="CI644" s="55"/>
    </row>
    <row r="645" spans="1:87" customFormat="1" ht="15" customHeight="1" x14ac:dyDescent="0.25">
      <c r="A645" s="55"/>
      <c r="B645" s="58"/>
      <c r="C645" s="58"/>
      <c r="E645" s="57"/>
      <c r="F645" s="21"/>
      <c r="G645" s="59"/>
      <c r="H645" s="56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55"/>
      <c r="AU645" s="55"/>
      <c r="AV645" s="55"/>
      <c r="AW645" s="55"/>
      <c r="AX645" s="55"/>
      <c r="AY645" s="55"/>
      <c r="AZ645" s="55"/>
      <c r="BA645" s="55"/>
      <c r="BB645" s="55"/>
      <c r="BC645" s="55"/>
      <c r="BD645" s="55"/>
      <c r="BE645" s="55"/>
      <c r="BF645" s="55"/>
      <c r="BG645" s="55"/>
      <c r="BH645" s="55"/>
      <c r="BI645" s="55"/>
      <c r="BJ645" s="55"/>
      <c r="BK645" s="55"/>
      <c r="BL645" s="55"/>
      <c r="BM645" s="55"/>
      <c r="BN645" s="55"/>
      <c r="BO645" s="55"/>
      <c r="BP645" s="55"/>
      <c r="BQ645" s="55"/>
      <c r="BR645" s="55"/>
      <c r="BS645" s="55"/>
      <c r="BT645" s="55"/>
      <c r="BU645" s="55"/>
      <c r="BV645" s="55"/>
      <c r="BW645" s="55"/>
      <c r="BX645" s="55"/>
      <c r="BY645" s="55"/>
      <c r="BZ645" s="55"/>
      <c r="CA645" s="55"/>
      <c r="CB645" s="55"/>
      <c r="CC645" s="55"/>
      <c r="CD645" s="55"/>
      <c r="CE645" s="55"/>
      <c r="CF645" s="55"/>
      <c r="CG645" s="55"/>
      <c r="CH645" s="55"/>
      <c r="CI645" s="55"/>
    </row>
    <row r="646" spans="1:87" customFormat="1" ht="15" customHeight="1" x14ac:dyDescent="0.25">
      <c r="A646" s="55"/>
      <c r="B646" s="58"/>
      <c r="C646" s="58"/>
      <c r="E646" s="57"/>
      <c r="F646" s="21"/>
      <c r="G646" s="59"/>
      <c r="H646" s="56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  <c r="AQ646" s="55"/>
      <c r="AR646" s="55"/>
      <c r="AS646" s="55"/>
      <c r="AT646" s="55"/>
      <c r="AU646" s="55"/>
      <c r="AV646" s="55"/>
      <c r="AW646" s="55"/>
      <c r="AX646" s="55"/>
      <c r="AY646" s="55"/>
      <c r="AZ646" s="55"/>
      <c r="BA646" s="55"/>
      <c r="BB646" s="55"/>
      <c r="BC646" s="55"/>
      <c r="BD646" s="55"/>
      <c r="BE646" s="55"/>
      <c r="BF646" s="55"/>
      <c r="BG646" s="55"/>
      <c r="BH646" s="55"/>
      <c r="BI646" s="55"/>
      <c r="BJ646" s="55"/>
      <c r="BK646" s="55"/>
      <c r="BL646" s="55"/>
      <c r="BM646" s="55"/>
      <c r="BN646" s="55"/>
      <c r="BO646" s="55"/>
      <c r="BP646" s="55"/>
      <c r="BQ646" s="55"/>
      <c r="BR646" s="55"/>
      <c r="BS646" s="55"/>
      <c r="BT646" s="55"/>
      <c r="BU646" s="55"/>
      <c r="BV646" s="55"/>
      <c r="BW646" s="55"/>
      <c r="BX646" s="55"/>
      <c r="BY646" s="55"/>
      <c r="BZ646" s="55"/>
      <c r="CA646" s="55"/>
      <c r="CB646" s="55"/>
      <c r="CC646" s="55"/>
      <c r="CD646" s="55"/>
      <c r="CE646" s="55"/>
      <c r="CF646" s="55"/>
      <c r="CG646" s="55"/>
      <c r="CH646" s="55"/>
      <c r="CI646" s="55"/>
    </row>
    <row r="647" spans="1:87" customFormat="1" ht="15" customHeight="1" x14ac:dyDescent="0.25">
      <c r="A647" s="55"/>
      <c r="B647" s="58"/>
      <c r="C647" s="58"/>
      <c r="E647" s="57"/>
      <c r="F647" s="21"/>
      <c r="G647" s="59"/>
      <c r="H647" s="56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  <c r="AQ647" s="55"/>
      <c r="AR647" s="55"/>
      <c r="AS647" s="55"/>
      <c r="AT647" s="55"/>
      <c r="AU647" s="55"/>
      <c r="AV647" s="55"/>
      <c r="AW647" s="55"/>
      <c r="AX647" s="55"/>
      <c r="AY647" s="55"/>
      <c r="AZ647" s="55"/>
      <c r="BA647" s="55"/>
      <c r="BB647" s="55"/>
      <c r="BC647" s="55"/>
      <c r="BD647" s="55"/>
      <c r="BE647" s="55"/>
      <c r="BF647" s="55"/>
      <c r="BG647" s="55"/>
      <c r="BH647" s="55"/>
      <c r="BI647" s="55"/>
      <c r="BJ647" s="55"/>
      <c r="BK647" s="55"/>
      <c r="BL647" s="55"/>
      <c r="BM647" s="55"/>
      <c r="BN647" s="55"/>
      <c r="BO647" s="55"/>
      <c r="BP647" s="55"/>
      <c r="BQ647" s="55"/>
      <c r="BR647" s="55"/>
      <c r="BS647" s="55"/>
      <c r="BT647" s="55"/>
      <c r="BU647" s="55"/>
      <c r="BV647" s="55"/>
      <c r="BW647" s="55"/>
      <c r="BX647" s="55"/>
      <c r="BY647" s="55"/>
      <c r="BZ647" s="55"/>
      <c r="CA647" s="55"/>
      <c r="CB647" s="55"/>
      <c r="CC647" s="55"/>
      <c r="CD647" s="55"/>
      <c r="CE647" s="55"/>
      <c r="CF647" s="55"/>
      <c r="CG647" s="55"/>
      <c r="CH647" s="55"/>
      <c r="CI647" s="55"/>
    </row>
    <row r="648" spans="1:87" customFormat="1" ht="15" customHeight="1" x14ac:dyDescent="0.25">
      <c r="A648" s="55"/>
      <c r="B648" s="58"/>
      <c r="C648" s="58"/>
      <c r="E648" s="57"/>
      <c r="F648" s="21"/>
      <c r="G648" s="59"/>
      <c r="H648" s="56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55"/>
      <c r="AU648" s="55"/>
      <c r="AV648" s="55"/>
      <c r="AW648" s="55"/>
      <c r="AX648" s="55"/>
      <c r="AY648" s="55"/>
      <c r="AZ648" s="55"/>
      <c r="BA648" s="55"/>
      <c r="BB648" s="55"/>
      <c r="BC648" s="55"/>
      <c r="BD648" s="55"/>
      <c r="BE648" s="55"/>
      <c r="BF648" s="55"/>
      <c r="BG648" s="55"/>
      <c r="BH648" s="55"/>
      <c r="BI648" s="55"/>
      <c r="BJ648" s="55"/>
      <c r="BK648" s="55"/>
      <c r="BL648" s="55"/>
      <c r="BM648" s="55"/>
      <c r="BN648" s="55"/>
      <c r="BO648" s="55"/>
      <c r="BP648" s="55"/>
      <c r="BQ648" s="55"/>
      <c r="BR648" s="55"/>
      <c r="BS648" s="55"/>
      <c r="BT648" s="55"/>
      <c r="BU648" s="55"/>
      <c r="BV648" s="55"/>
      <c r="BW648" s="55"/>
      <c r="BX648" s="55"/>
      <c r="BY648" s="55"/>
      <c r="BZ648" s="55"/>
      <c r="CA648" s="55"/>
      <c r="CB648" s="55"/>
      <c r="CC648" s="55"/>
      <c r="CD648" s="55"/>
      <c r="CE648" s="55"/>
      <c r="CF648" s="55"/>
      <c r="CG648" s="55"/>
      <c r="CH648" s="55"/>
      <c r="CI648" s="55"/>
    </row>
    <row r="649" spans="1:87" customFormat="1" ht="15" customHeight="1" x14ac:dyDescent="0.25">
      <c r="A649" s="55"/>
      <c r="B649" s="58"/>
      <c r="C649" s="58"/>
      <c r="E649" s="57"/>
      <c r="F649" s="21"/>
      <c r="G649" s="59"/>
      <c r="H649" s="56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5"/>
      <c r="AV649" s="55"/>
      <c r="AW649" s="55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5"/>
      <c r="BJ649" s="55"/>
      <c r="BK649" s="55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5"/>
      <c r="BX649" s="55"/>
      <c r="BY649" s="55"/>
      <c r="BZ649" s="55"/>
      <c r="CA649" s="55"/>
      <c r="CB649" s="55"/>
      <c r="CC649" s="55"/>
      <c r="CD649" s="55"/>
      <c r="CE649" s="55"/>
      <c r="CF649" s="55"/>
      <c r="CG649" s="55"/>
      <c r="CH649" s="55"/>
      <c r="CI649" s="55"/>
    </row>
    <row r="650" spans="1:87" customFormat="1" ht="15" customHeight="1" x14ac:dyDescent="0.25">
      <c r="A650" s="55"/>
      <c r="B650" s="58"/>
      <c r="C650" s="58"/>
      <c r="E650" s="57"/>
      <c r="F650" s="21"/>
      <c r="G650" s="59"/>
      <c r="H650" s="56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  <c r="AQ650" s="55"/>
      <c r="AR650" s="55"/>
      <c r="AS650" s="55"/>
      <c r="AT650" s="55"/>
      <c r="AU650" s="55"/>
      <c r="AV650" s="55"/>
      <c r="AW650" s="55"/>
      <c r="AX650" s="55"/>
      <c r="AY650" s="55"/>
      <c r="AZ650" s="55"/>
      <c r="BA650" s="55"/>
      <c r="BB650" s="55"/>
      <c r="BC650" s="55"/>
      <c r="BD650" s="55"/>
      <c r="BE650" s="55"/>
      <c r="BF650" s="55"/>
      <c r="BG650" s="55"/>
      <c r="BH650" s="55"/>
      <c r="BI650" s="55"/>
      <c r="BJ650" s="55"/>
      <c r="BK650" s="55"/>
      <c r="BL650" s="55"/>
      <c r="BM650" s="55"/>
      <c r="BN650" s="55"/>
      <c r="BO650" s="55"/>
      <c r="BP650" s="55"/>
      <c r="BQ650" s="55"/>
      <c r="BR650" s="55"/>
      <c r="BS650" s="55"/>
      <c r="BT650" s="55"/>
      <c r="BU650" s="55"/>
      <c r="BV650" s="55"/>
      <c r="BW650" s="55"/>
      <c r="BX650" s="55"/>
      <c r="BY650" s="55"/>
      <c r="BZ650" s="55"/>
      <c r="CA650" s="55"/>
      <c r="CB650" s="55"/>
      <c r="CC650" s="55"/>
      <c r="CD650" s="55"/>
      <c r="CE650" s="55"/>
      <c r="CF650" s="55"/>
      <c r="CG650" s="55"/>
      <c r="CH650" s="55"/>
      <c r="CI650" s="55"/>
    </row>
    <row r="651" spans="1:87" customFormat="1" ht="15" customHeight="1" x14ac:dyDescent="0.25">
      <c r="A651" s="55"/>
      <c r="B651" s="58"/>
      <c r="C651" s="58"/>
      <c r="E651" s="57"/>
      <c r="F651" s="21"/>
      <c r="G651" s="59"/>
      <c r="H651" s="56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  <c r="AQ651" s="55"/>
      <c r="AR651" s="55"/>
      <c r="AS651" s="55"/>
      <c r="AT651" s="55"/>
      <c r="AU651" s="55"/>
      <c r="AV651" s="55"/>
      <c r="AW651" s="55"/>
      <c r="AX651" s="55"/>
      <c r="AY651" s="55"/>
      <c r="AZ651" s="55"/>
      <c r="BA651" s="55"/>
      <c r="BB651" s="55"/>
      <c r="BC651" s="55"/>
      <c r="BD651" s="55"/>
      <c r="BE651" s="55"/>
      <c r="BF651" s="55"/>
      <c r="BG651" s="55"/>
      <c r="BH651" s="55"/>
      <c r="BI651" s="55"/>
      <c r="BJ651" s="55"/>
      <c r="BK651" s="55"/>
      <c r="BL651" s="55"/>
      <c r="BM651" s="55"/>
      <c r="BN651" s="55"/>
      <c r="BO651" s="55"/>
      <c r="BP651" s="55"/>
      <c r="BQ651" s="55"/>
      <c r="BR651" s="55"/>
      <c r="BS651" s="55"/>
      <c r="BT651" s="55"/>
      <c r="BU651" s="55"/>
      <c r="BV651" s="55"/>
      <c r="BW651" s="55"/>
      <c r="BX651" s="55"/>
      <c r="BY651" s="55"/>
      <c r="BZ651" s="55"/>
      <c r="CA651" s="55"/>
      <c r="CB651" s="55"/>
      <c r="CC651" s="55"/>
      <c r="CD651" s="55"/>
      <c r="CE651" s="55"/>
      <c r="CF651" s="55"/>
      <c r="CG651" s="55"/>
      <c r="CH651" s="55"/>
      <c r="CI651" s="55"/>
    </row>
    <row r="652" spans="1:87" customFormat="1" ht="15" customHeight="1" x14ac:dyDescent="0.25">
      <c r="A652" s="55"/>
      <c r="B652" s="58"/>
      <c r="C652" s="58"/>
      <c r="E652" s="57"/>
      <c r="F652" s="21"/>
      <c r="G652" s="59"/>
      <c r="H652" s="56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  <c r="AQ652" s="55"/>
      <c r="AR652" s="55"/>
      <c r="AS652" s="55"/>
      <c r="AT652" s="55"/>
      <c r="AU652" s="55"/>
      <c r="AV652" s="55"/>
      <c r="AW652" s="55"/>
      <c r="AX652" s="55"/>
      <c r="AY652" s="55"/>
      <c r="AZ652" s="55"/>
      <c r="BA652" s="55"/>
      <c r="BB652" s="55"/>
      <c r="BC652" s="55"/>
      <c r="BD652" s="55"/>
      <c r="BE652" s="55"/>
      <c r="BF652" s="55"/>
      <c r="BG652" s="55"/>
      <c r="BH652" s="55"/>
      <c r="BI652" s="55"/>
      <c r="BJ652" s="55"/>
      <c r="BK652" s="55"/>
      <c r="BL652" s="55"/>
      <c r="BM652" s="55"/>
      <c r="BN652" s="55"/>
      <c r="BO652" s="55"/>
      <c r="BP652" s="55"/>
      <c r="BQ652" s="55"/>
      <c r="BR652" s="55"/>
      <c r="BS652" s="55"/>
      <c r="BT652" s="55"/>
      <c r="BU652" s="55"/>
      <c r="BV652" s="55"/>
      <c r="BW652" s="55"/>
      <c r="BX652" s="55"/>
      <c r="BY652" s="55"/>
      <c r="BZ652" s="55"/>
      <c r="CA652" s="55"/>
      <c r="CB652" s="55"/>
      <c r="CC652" s="55"/>
      <c r="CD652" s="55"/>
      <c r="CE652" s="55"/>
      <c r="CF652" s="55"/>
      <c r="CG652" s="55"/>
      <c r="CH652" s="55"/>
      <c r="CI652" s="55"/>
    </row>
    <row r="653" spans="1:87" customFormat="1" ht="15" customHeight="1" x14ac:dyDescent="0.25">
      <c r="A653" s="55"/>
      <c r="B653" s="58"/>
      <c r="C653" s="58"/>
      <c r="E653" s="57"/>
      <c r="F653" s="21"/>
      <c r="G653" s="59"/>
      <c r="H653" s="56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  <c r="AQ653" s="55"/>
      <c r="AR653" s="55"/>
      <c r="AS653" s="55"/>
      <c r="AT653" s="55"/>
      <c r="AU653" s="55"/>
      <c r="AV653" s="55"/>
      <c r="AW653" s="55"/>
      <c r="AX653" s="55"/>
      <c r="AY653" s="55"/>
      <c r="AZ653" s="55"/>
      <c r="BA653" s="55"/>
      <c r="BB653" s="55"/>
      <c r="BC653" s="55"/>
      <c r="BD653" s="55"/>
      <c r="BE653" s="55"/>
      <c r="BF653" s="55"/>
      <c r="BG653" s="55"/>
      <c r="BH653" s="55"/>
      <c r="BI653" s="55"/>
      <c r="BJ653" s="55"/>
      <c r="BK653" s="55"/>
      <c r="BL653" s="55"/>
      <c r="BM653" s="55"/>
      <c r="BN653" s="55"/>
      <c r="BO653" s="55"/>
      <c r="BP653" s="55"/>
      <c r="BQ653" s="55"/>
      <c r="BR653" s="55"/>
      <c r="BS653" s="55"/>
      <c r="BT653" s="55"/>
      <c r="BU653" s="55"/>
      <c r="BV653" s="55"/>
      <c r="BW653" s="55"/>
      <c r="BX653" s="55"/>
      <c r="BY653" s="55"/>
      <c r="BZ653" s="55"/>
      <c r="CA653" s="55"/>
      <c r="CB653" s="55"/>
      <c r="CC653" s="55"/>
      <c r="CD653" s="55"/>
      <c r="CE653" s="55"/>
      <c r="CF653" s="55"/>
      <c r="CG653" s="55"/>
      <c r="CH653" s="55"/>
      <c r="CI653" s="55"/>
    </row>
    <row r="654" spans="1:87" customFormat="1" ht="15" customHeight="1" x14ac:dyDescent="0.25">
      <c r="A654" s="55"/>
      <c r="B654" s="58"/>
      <c r="C654" s="58"/>
      <c r="E654" s="57"/>
      <c r="F654" s="21"/>
      <c r="G654" s="59"/>
      <c r="H654" s="56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  <c r="AQ654" s="55"/>
      <c r="AR654" s="55"/>
      <c r="AS654" s="55"/>
      <c r="AT654" s="55"/>
      <c r="AU654" s="55"/>
      <c r="AV654" s="55"/>
      <c r="AW654" s="55"/>
      <c r="AX654" s="55"/>
      <c r="AY654" s="55"/>
      <c r="AZ654" s="55"/>
      <c r="BA654" s="55"/>
      <c r="BB654" s="55"/>
      <c r="BC654" s="55"/>
      <c r="BD654" s="55"/>
      <c r="BE654" s="55"/>
      <c r="BF654" s="55"/>
      <c r="BG654" s="55"/>
      <c r="BH654" s="55"/>
      <c r="BI654" s="55"/>
      <c r="BJ654" s="55"/>
      <c r="BK654" s="55"/>
      <c r="BL654" s="55"/>
      <c r="BM654" s="55"/>
      <c r="BN654" s="55"/>
      <c r="BO654" s="55"/>
      <c r="BP654" s="55"/>
      <c r="BQ654" s="55"/>
      <c r="BR654" s="55"/>
      <c r="BS654" s="55"/>
      <c r="BT654" s="55"/>
      <c r="BU654" s="55"/>
      <c r="BV654" s="55"/>
      <c r="BW654" s="55"/>
      <c r="BX654" s="55"/>
      <c r="BY654" s="55"/>
      <c r="BZ654" s="55"/>
      <c r="CA654" s="55"/>
      <c r="CB654" s="55"/>
      <c r="CC654" s="55"/>
      <c r="CD654" s="55"/>
      <c r="CE654" s="55"/>
      <c r="CF654" s="55"/>
      <c r="CG654" s="55"/>
      <c r="CH654" s="55"/>
      <c r="CI654" s="55"/>
    </row>
    <row r="655" spans="1:87" customFormat="1" ht="15" customHeight="1" x14ac:dyDescent="0.25">
      <c r="A655" s="55"/>
      <c r="B655" s="58"/>
      <c r="C655" s="58"/>
      <c r="E655" s="57"/>
      <c r="F655" s="21"/>
      <c r="G655" s="59"/>
      <c r="H655" s="56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  <c r="AQ655" s="55"/>
      <c r="AR655" s="55"/>
      <c r="AS655" s="55"/>
      <c r="AT655" s="55"/>
      <c r="AU655" s="55"/>
      <c r="AV655" s="55"/>
      <c r="AW655" s="55"/>
      <c r="AX655" s="55"/>
      <c r="AY655" s="55"/>
      <c r="AZ655" s="55"/>
      <c r="BA655" s="55"/>
      <c r="BB655" s="55"/>
      <c r="BC655" s="55"/>
      <c r="BD655" s="55"/>
      <c r="BE655" s="55"/>
      <c r="BF655" s="55"/>
      <c r="BG655" s="55"/>
      <c r="BH655" s="55"/>
      <c r="BI655" s="55"/>
      <c r="BJ655" s="55"/>
      <c r="BK655" s="55"/>
      <c r="BL655" s="55"/>
      <c r="BM655" s="55"/>
      <c r="BN655" s="55"/>
      <c r="BO655" s="55"/>
      <c r="BP655" s="55"/>
      <c r="BQ655" s="55"/>
      <c r="BR655" s="55"/>
      <c r="BS655" s="55"/>
      <c r="BT655" s="55"/>
      <c r="BU655" s="55"/>
      <c r="BV655" s="55"/>
      <c r="BW655" s="55"/>
      <c r="BX655" s="55"/>
      <c r="BY655" s="55"/>
      <c r="BZ655" s="55"/>
      <c r="CA655" s="55"/>
      <c r="CB655" s="55"/>
      <c r="CC655" s="55"/>
      <c r="CD655" s="55"/>
      <c r="CE655" s="55"/>
      <c r="CF655" s="55"/>
      <c r="CG655" s="55"/>
      <c r="CH655" s="55"/>
      <c r="CI655" s="55"/>
    </row>
    <row r="656" spans="1:87" customFormat="1" ht="15" customHeight="1" x14ac:dyDescent="0.25">
      <c r="A656" s="55"/>
      <c r="B656" s="58"/>
      <c r="C656" s="58"/>
      <c r="E656" s="57"/>
      <c r="F656" s="21"/>
      <c r="G656" s="59"/>
      <c r="H656" s="56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  <c r="AS656" s="55"/>
      <c r="AT656" s="55"/>
      <c r="AU656" s="55"/>
      <c r="AV656" s="55"/>
      <c r="AW656" s="55"/>
      <c r="AX656" s="55"/>
      <c r="AY656" s="55"/>
      <c r="AZ656" s="55"/>
      <c r="BA656" s="55"/>
      <c r="BB656" s="55"/>
      <c r="BC656" s="55"/>
      <c r="BD656" s="55"/>
      <c r="BE656" s="55"/>
      <c r="BF656" s="55"/>
      <c r="BG656" s="55"/>
      <c r="BH656" s="55"/>
      <c r="BI656" s="55"/>
      <c r="BJ656" s="55"/>
      <c r="BK656" s="55"/>
      <c r="BL656" s="55"/>
      <c r="BM656" s="55"/>
      <c r="BN656" s="55"/>
      <c r="BO656" s="55"/>
      <c r="BP656" s="55"/>
      <c r="BQ656" s="55"/>
      <c r="BR656" s="55"/>
      <c r="BS656" s="55"/>
      <c r="BT656" s="55"/>
      <c r="BU656" s="55"/>
      <c r="BV656" s="55"/>
      <c r="BW656" s="55"/>
      <c r="BX656" s="55"/>
      <c r="BY656" s="55"/>
      <c r="BZ656" s="55"/>
      <c r="CA656" s="55"/>
      <c r="CB656" s="55"/>
      <c r="CC656" s="55"/>
      <c r="CD656" s="55"/>
      <c r="CE656" s="55"/>
      <c r="CF656" s="55"/>
      <c r="CG656" s="55"/>
      <c r="CH656" s="55"/>
      <c r="CI656" s="55"/>
    </row>
    <row r="657" spans="1:87" customFormat="1" ht="15" customHeight="1" x14ac:dyDescent="0.25">
      <c r="A657" s="55"/>
      <c r="B657" s="58"/>
      <c r="C657" s="58"/>
      <c r="E657" s="57"/>
      <c r="F657" s="21"/>
      <c r="G657" s="59"/>
      <c r="H657" s="56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  <c r="AQ657" s="55"/>
      <c r="AR657" s="55"/>
      <c r="AS657" s="55"/>
      <c r="AT657" s="55"/>
      <c r="AU657" s="55"/>
      <c r="AV657" s="55"/>
      <c r="AW657" s="55"/>
      <c r="AX657" s="55"/>
      <c r="AY657" s="55"/>
      <c r="AZ657" s="55"/>
      <c r="BA657" s="55"/>
      <c r="BB657" s="55"/>
      <c r="BC657" s="55"/>
      <c r="BD657" s="55"/>
      <c r="BE657" s="55"/>
      <c r="BF657" s="55"/>
      <c r="BG657" s="55"/>
      <c r="BH657" s="55"/>
      <c r="BI657" s="55"/>
      <c r="BJ657" s="55"/>
      <c r="BK657" s="55"/>
      <c r="BL657" s="55"/>
      <c r="BM657" s="55"/>
      <c r="BN657" s="55"/>
      <c r="BO657" s="55"/>
      <c r="BP657" s="55"/>
      <c r="BQ657" s="55"/>
      <c r="BR657" s="55"/>
      <c r="BS657" s="55"/>
      <c r="BT657" s="55"/>
      <c r="BU657" s="55"/>
      <c r="BV657" s="55"/>
      <c r="BW657" s="55"/>
      <c r="BX657" s="55"/>
      <c r="BY657" s="55"/>
      <c r="BZ657" s="55"/>
      <c r="CA657" s="55"/>
      <c r="CB657" s="55"/>
      <c r="CC657" s="55"/>
      <c r="CD657" s="55"/>
      <c r="CE657" s="55"/>
      <c r="CF657" s="55"/>
      <c r="CG657" s="55"/>
      <c r="CH657" s="55"/>
      <c r="CI657" s="55"/>
    </row>
    <row r="658" spans="1:87" customFormat="1" ht="15" customHeight="1" x14ac:dyDescent="0.25">
      <c r="A658" s="55"/>
      <c r="B658" s="58"/>
      <c r="C658" s="58"/>
      <c r="E658" s="57"/>
      <c r="F658" s="21"/>
      <c r="G658" s="59"/>
      <c r="H658" s="56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5"/>
      <c r="AV658" s="55"/>
      <c r="AW658" s="55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5"/>
      <c r="BJ658" s="55"/>
      <c r="BK658" s="55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5"/>
      <c r="BX658" s="55"/>
      <c r="BY658" s="55"/>
      <c r="BZ658" s="55"/>
      <c r="CA658" s="55"/>
      <c r="CB658" s="55"/>
      <c r="CC658" s="55"/>
      <c r="CD658" s="55"/>
      <c r="CE658" s="55"/>
      <c r="CF658" s="55"/>
      <c r="CG658" s="55"/>
      <c r="CH658" s="55"/>
      <c r="CI658" s="55"/>
    </row>
    <row r="659" spans="1:87" customFormat="1" ht="15" customHeight="1" x14ac:dyDescent="0.25">
      <c r="A659" s="55"/>
      <c r="B659" s="58"/>
      <c r="C659" s="58"/>
      <c r="E659" s="57"/>
      <c r="F659" s="21"/>
      <c r="G659" s="59"/>
      <c r="H659" s="56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5"/>
      <c r="AV659" s="55"/>
      <c r="AW659" s="55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5"/>
      <c r="BJ659" s="55"/>
      <c r="BK659" s="55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5"/>
      <c r="BX659" s="55"/>
      <c r="BY659" s="55"/>
      <c r="BZ659" s="55"/>
      <c r="CA659" s="55"/>
      <c r="CB659" s="55"/>
      <c r="CC659" s="55"/>
      <c r="CD659" s="55"/>
      <c r="CE659" s="55"/>
      <c r="CF659" s="55"/>
      <c r="CG659" s="55"/>
      <c r="CH659" s="55"/>
      <c r="CI659" s="55"/>
    </row>
    <row r="660" spans="1:87" customFormat="1" ht="15" customHeight="1" x14ac:dyDescent="0.25">
      <c r="A660" s="55"/>
      <c r="B660" s="58"/>
      <c r="C660" s="58"/>
      <c r="E660" s="57"/>
      <c r="F660" s="21"/>
      <c r="G660" s="59"/>
      <c r="H660" s="56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55"/>
      <c r="BE660" s="55"/>
      <c r="BF660" s="55"/>
      <c r="BG660" s="55"/>
      <c r="BH660" s="55"/>
      <c r="BI660" s="55"/>
      <c r="BJ660" s="55"/>
      <c r="BK660" s="55"/>
      <c r="BL660" s="55"/>
      <c r="BM660" s="55"/>
      <c r="BN660" s="55"/>
      <c r="BO660" s="55"/>
      <c r="BP660" s="55"/>
      <c r="BQ660" s="55"/>
      <c r="BR660" s="55"/>
      <c r="BS660" s="55"/>
      <c r="BT660" s="55"/>
      <c r="BU660" s="55"/>
      <c r="BV660" s="55"/>
      <c r="BW660" s="55"/>
      <c r="BX660" s="55"/>
      <c r="BY660" s="55"/>
      <c r="BZ660" s="55"/>
      <c r="CA660" s="55"/>
      <c r="CB660" s="55"/>
      <c r="CC660" s="55"/>
      <c r="CD660" s="55"/>
      <c r="CE660" s="55"/>
      <c r="CF660" s="55"/>
      <c r="CG660" s="55"/>
      <c r="CH660" s="55"/>
      <c r="CI660" s="55"/>
    </row>
    <row r="661" spans="1:87" customFormat="1" ht="15" customHeight="1" x14ac:dyDescent="0.25">
      <c r="A661" s="55"/>
      <c r="B661" s="58"/>
      <c r="C661" s="58"/>
      <c r="E661" s="57"/>
      <c r="F661" s="21"/>
      <c r="G661" s="59"/>
      <c r="H661" s="56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55"/>
      <c r="BE661" s="55"/>
      <c r="BF661" s="55"/>
      <c r="BG661" s="55"/>
      <c r="BH661" s="55"/>
      <c r="BI661" s="55"/>
      <c r="BJ661" s="55"/>
      <c r="BK661" s="55"/>
      <c r="BL661" s="55"/>
      <c r="BM661" s="55"/>
      <c r="BN661" s="55"/>
      <c r="BO661" s="55"/>
      <c r="BP661" s="55"/>
      <c r="BQ661" s="55"/>
      <c r="BR661" s="55"/>
      <c r="BS661" s="55"/>
      <c r="BT661" s="55"/>
      <c r="BU661" s="55"/>
      <c r="BV661" s="55"/>
      <c r="BW661" s="55"/>
      <c r="BX661" s="55"/>
      <c r="BY661" s="55"/>
      <c r="BZ661" s="55"/>
      <c r="CA661" s="55"/>
      <c r="CB661" s="55"/>
      <c r="CC661" s="55"/>
      <c r="CD661" s="55"/>
      <c r="CE661" s="55"/>
      <c r="CF661" s="55"/>
      <c r="CG661" s="55"/>
      <c r="CH661" s="55"/>
      <c r="CI661" s="55"/>
    </row>
    <row r="662" spans="1:87" customFormat="1" ht="15" customHeight="1" x14ac:dyDescent="0.25">
      <c r="A662" s="55"/>
      <c r="B662" s="58"/>
      <c r="C662" s="58"/>
      <c r="E662" s="57"/>
      <c r="F662" s="21"/>
      <c r="G662" s="59"/>
      <c r="H662" s="56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  <c r="AQ662" s="55"/>
      <c r="AR662" s="55"/>
      <c r="AS662" s="55"/>
      <c r="AT662" s="55"/>
      <c r="AU662" s="55"/>
      <c r="AV662" s="55"/>
      <c r="AW662" s="55"/>
      <c r="AX662" s="55"/>
      <c r="AY662" s="55"/>
      <c r="AZ662" s="55"/>
      <c r="BA662" s="55"/>
      <c r="BB662" s="55"/>
      <c r="BC662" s="55"/>
      <c r="BD662" s="55"/>
      <c r="BE662" s="55"/>
      <c r="BF662" s="55"/>
      <c r="BG662" s="55"/>
      <c r="BH662" s="55"/>
      <c r="BI662" s="55"/>
      <c r="BJ662" s="55"/>
      <c r="BK662" s="55"/>
      <c r="BL662" s="55"/>
      <c r="BM662" s="55"/>
      <c r="BN662" s="55"/>
      <c r="BO662" s="55"/>
      <c r="BP662" s="55"/>
      <c r="BQ662" s="55"/>
      <c r="BR662" s="55"/>
      <c r="BS662" s="55"/>
      <c r="BT662" s="55"/>
      <c r="BU662" s="55"/>
      <c r="BV662" s="55"/>
      <c r="BW662" s="55"/>
      <c r="BX662" s="55"/>
      <c r="BY662" s="55"/>
      <c r="BZ662" s="55"/>
      <c r="CA662" s="55"/>
      <c r="CB662" s="55"/>
      <c r="CC662" s="55"/>
      <c r="CD662" s="55"/>
      <c r="CE662" s="55"/>
      <c r="CF662" s="55"/>
      <c r="CG662" s="55"/>
      <c r="CH662" s="55"/>
      <c r="CI662" s="55"/>
    </row>
    <row r="663" spans="1:87" customFormat="1" ht="15" customHeight="1" x14ac:dyDescent="0.25">
      <c r="A663" s="55"/>
      <c r="B663" s="58"/>
      <c r="C663" s="58"/>
      <c r="E663" s="57"/>
      <c r="F663" s="21"/>
      <c r="G663" s="59"/>
      <c r="H663" s="56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55"/>
      <c r="AL663" s="55"/>
      <c r="AM663" s="55"/>
      <c r="AN663" s="55"/>
      <c r="AO663" s="55"/>
      <c r="AP663" s="55"/>
      <c r="AQ663" s="55"/>
      <c r="AR663" s="55"/>
      <c r="AS663" s="55"/>
      <c r="AT663" s="55"/>
      <c r="AU663" s="55"/>
      <c r="AV663" s="55"/>
      <c r="AW663" s="55"/>
      <c r="AX663" s="55"/>
      <c r="AY663" s="55"/>
      <c r="AZ663" s="55"/>
      <c r="BA663" s="55"/>
      <c r="BB663" s="55"/>
      <c r="BC663" s="55"/>
      <c r="BD663" s="55"/>
      <c r="BE663" s="55"/>
      <c r="BF663" s="55"/>
      <c r="BG663" s="55"/>
      <c r="BH663" s="55"/>
      <c r="BI663" s="55"/>
      <c r="BJ663" s="55"/>
      <c r="BK663" s="55"/>
      <c r="BL663" s="55"/>
      <c r="BM663" s="55"/>
      <c r="BN663" s="55"/>
      <c r="BO663" s="55"/>
      <c r="BP663" s="55"/>
      <c r="BQ663" s="55"/>
      <c r="BR663" s="55"/>
      <c r="BS663" s="55"/>
      <c r="BT663" s="55"/>
      <c r="BU663" s="55"/>
      <c r="BV663" s="55"/>
      <c r="BW663" s="55"/>
      <c r="BX663" s="55"/>
      <c r="BY663" s="55"/>
      <c r="BZ663" s="55"/>
      <c r="CA663" s="55"/>
      <c r="CB663" s="55"/>
      <c r="CC663" s="55"/>
      <c r="CD663" s="55"/>
      <c r="CE663" s="55"/>
      <c r="CF663" s="55"/>
      <c r="CG663" s="55"/>
      <c r="CH663" s="55"/>
      <c r="CI663" s="55"/>
    </row>
    <row r="664" spans="1:87" customFormat="1" ht="15" customHeight="1" x14ac:dyDescent="0.25">
      <c r="A664" s="55"/>
      <c r="B664" s="58"/>
      <c r="C664" s="58"/>
      <c r="E664" s="57"/>
      <c r="F664" s="21"/>
      <c r="G664" s="59"/>
      <c r="H664" s="56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55"/>
      <c r="AL664" s="55"/>
      <c r="AM664" s="55"/>
      <c r="AN664" s="55"/>
      <c r="AO664" s="55"/>
      <c r="AP664" s="55"/>
      <c r="AQ664" s="55"/>
      <c r="AR664" s="55"/>
      <c r="AS664" s="55"/>
      <c r="AT664" s="55"/>
      <c r="AU664" s="55"/>
      <c r="AV664" s="55"/>
      <c r="AW664" s="55"/>
      <c r="AX664" s="55"/>
      <c r="AY664" s="55"/>
      <c r="AZ664" s="55"/>
      <c r="BA664" s="55"/>
      <c r="BB664" s="55"/>
      <c r="BC664" s="55"/>
      <c r="BD664" s="55"/>
      <c r="BE664" s="55"/>
      <c r="BF664" s="55"/>
      <c r="BG664" s="55"/>
      <c r="BH664" s="55"/>
      <c r="BI664" s="55"/>
      <c r="BJ664" s="55"/>
      <c r="BK664" s="55"/>
      <c r="BL664" s="55"/>
      <c r="BM664" s="55"/>
      <c r="BN664" s="55"/>
      <c r="BO664" s="55"/>
      <c r="BP664" s="55"/>
      <c r="BQ664" s="55"/>
      <c r="BR664" s="55"/>
      <c r="BS664" s="55"/>
      <c r="BT664" s="55"/>
      <c r="BU664" s="55"/>
      <c r="BV664" s="55"/>
      <c r="BW664" s="55"/>
      <c r="BX664" s="55"/>
      <c r="BY664" s="55"/>
      <c r="BZ664" s="55"/>
      <c r="CA664" s="55"/>
      <c r="CB664" s="55"/>
      <c r="CC664" s="55"/>
      <c r="CD664" s="55"/>
      <c r="CE664" s="55"/>
      <c r="CF664" s="55"/>
      <c r="CG664" s="55"/>
      <c r="CH664" s="55"/>
      <c r="CI664" s="55"/>
    </row>
    <row r="665" spans="1:87" customFormat="1" ht="15" customHeight="1" x14ac:dyDescent="0.25">
      <c r="A665" s="55"/>
      <c r="B665" s="58"/>
      <c r="C665" s="58"/>
      <c r="E665" s="57"/>
      <c r="F665" s="21"/>
      <c r="G665" s="59"/>
      <c r="H665" s="56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55"/>
      <c r="AO665" s="55"/>
      <c r="AP665" s="55"/>
      <c r="AQ665" s="55"/>
      <c r="AR665" s="55"/>
      <c r="AS665" s="55"/>
      <c r="AT665" s="55"/>
      <c r="AU665" s="55"/>
      <c r="AV665" s="55"/>
      <c r="AW665" s="55"/>
      <c r="AX665" s="55"/>
      <c r="AY665" s="55"/>
      <c r="AZ665" s="55"/>
      <c r="BA665" s="55"/>
      <c r="BB665" s="55"/>
      <c r="BC665" s="55"/>
      <c r="BD665" s="55"/>
      <c r="BE665" s="55"/>
      <c r="BF665" s="55"/>
      <c r="BG665" s="55"/>
      <c r="BH665" s="55"/>
      <c r="BI665" s="55"/>
      <c r="BJ665" s="55"/>
      <c r="BK665" s="55"/>
      <c r="BL665" s="55"/>
      <c r="BM665" s="55"/>
      <c r="BN665" s="55"/>
      <c r="BO665" s="55"/>
      <c r="BP665" s="55"/>
      <c r="BQ665" s="55"/>
      <c r="BR665" s="55"/>
      <c r="BS665" s="55"/>
      <c r="BT665" s="55"/>
      <c r="BU665" s="55"/>
      <c r="BV665" s="55"/>
      <c r="BW665" s="55"/>
      <c r="BX665" s="55"/>
      <c r="BY665" s="55"/>
      <c r="BZ665" s="55"/>
      <c r="CA665" s="55"/>
      <c r="CB665" s="55"/>
      <c r="CC665" s="55"/>
      <c r="CD665" s="55"/>
      <c r="CE665" s="55"/>
      <c r="CF665" s="55"/>
      <c r="CG665" s="55"/>
      <c r="CH665" s="55"/>
      <c r="CI665" s="55"/>
    </row>
    <row r="666" spans="1:87" customFormat="1" ht="15" customHeight="1" x14ac:dyDescent="0.25">
      <c r="A666" s="55"/>
      <c r="B666" s="58"/>
      <c r="C666" s="58"/>
      <c r="E666" s="57"/>
      <c r="F666" s="21"/>
      <c r="G666" s="59"/>
      <c r="H666" s="56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  <c r="AQ666" s="55"/>
      <c r="AR666" s="55"/>
      <c r="AS666" s="55"/>
      <c r="AT666" s="55"/>
      <c r="AU666" s="55"/>
      <c r="AV666" s="55"/>
      <c r="AW666" s="55"/>
      <c r="AX666" s="55"/>
      <c r="AY666" s="55"/>
      <c r="AZ666" s="55"/>
      <c r="BA666" s="55"/>
      <c r="BB666" s="55"/>
      <c r="BC666" s="55"/>
      <c r="BD666" s="55"/>
      <c r="BE666" s="55"/>
      <c r="BF666" s="55"/>
      <c r="BG666" s="55"/>
      <c r="BH666" s="55"/>
      <c r="BI666" s="55"/>
      <c r="BJ666" s="55"/>
      <c r="BK666" s="55"/>
      <c r="BL666" s="55"/>
      <c r="BM666" s="55"/>
      <c r="BN666" s="55"/>
      <c r="BO666" s="55"/>
      <c r="BP666" s="55"/>
      <c r="BQ666" s="55"/>
      <c r="BR666" s="55"/>
      <c r="BS666" s="55"/>
      <c r="BT666" s="55"/>
      <c r="BU666" s="55"/>
      <c r="BV666" s="55"/>
      <c r="BW666" s="55"/>
      <c r="BX666" s="55"/>
      <c r="BY666" s="55"/>
      <c r="BZ666" s="55"/>
      <c r="CA666" s="55"/>
      <c r="CB666" s="55"/>
      <c r="CC666" s="55"/>
      <c r="CD666" s="55"/>
      <c r="CE666" s="55"/>
      <c r="CF666" s="55"/>
      <c r="CG666" s="55"/>
      <c r="CH666" s="55"/>
      <c r="CI666" s="55"/>
    </row>
    <row r="667" spans="1:87" customFormat="1" ht="15" customHeight="1" x14ac:dyDescent="0.25">
      <c r="A667" s="55"/>
      <c r="B667" s="58"/>
      <c r="C667" s="58"/>
      <c r="E667" s="57"/>
      <c r="F667" s="21"/>
      <c r="G667" s="59"/>
      <c r="H667" s="56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  <c r="AQ667" s="55"/>
      <c r="AR667" s="55"/>
      <c r="AS667" s="55"/>
      <c r="AT667" s="55"/>
      <c r="AU667" s="55"/>
      <c r="AV667" s="55"/>
      <c r="AW667" s="55"/>
      <c r="AX667" s="55"/>
      <c r="AY667" s="55"/>
      <c r="AZ667" s="55"/>
      <c r="BA667" s="55"/>
      <c r="BB667" s="55"/>
      <c r="BC667" s="55"/>
      <c r="BD667" s="55"/>
      <c r="BE667" s="55"/>
      <c r="BF667" s="55"/>
      <c r="BG667" s="55"/>
      <c r="BH667" s="55"/>
      <c r="BI667" s="55"/>
      <c r="BJ667" s="55"/>
      <c r="BK667" s="55"/>
      <c r="BL667" s="55"/>
      <c r="BM667" s="55"/>
      <c r="BN667" s="55"/>
      <c r="BO667" s="55"/>
      <c r="BP667" s="55"/>
      <c r="BQ667" s="55"/>
      <c r="BR667" s="55"/>
      <c r="BS667" s="55"/>
      <c r="BT667" s="55"/>
      <c r="BU667" s="55"/>
      <c r="BV667" s="55"/>
      <c r="BW667" s="55"/>
      <c r="BX667" s="55"/>
      <c r="BY667" s="55"/>
      <c r="BZ667" s="55"/>
      <c r="CA667" s="55"/>
      <c r="CB667" s="55"/>
      <c r="CC667" s="55"/>
      <c r="CD667" s="55"/>
      <c r="CE667" s="55"/>
      <c r="CF667" s="55"/>
      <c r="CG667" s="55"/>
      <c r="CH667" s="55"/>
      <c r="CI667" s="55"/>
    </row>
    <row r="668" spans="1:87" customFormat="1" ht="15" customHeight="1" x14ac:dyDescent="0.25">
      <c r="A668" s="55"/>
      <c r="B668" s="58"/>
      <c r="C668" s="58"/>
      <c r="E668" s="57"/>
      <c r="F668" s="21"/>
      <c r="G668" s="59"/>
      <c r="H668" s="56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5"/>
      <c r="AV668" s="55"/>
      <c r="AW668" s="55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5"/>
      <c r="BJ668" s="55"/>
      <c r="BK668" s="55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5"/>
      <c r="BX668" s="55"/>
      <c r="BY668" s="55"/>
      <c r="BZ668" s="55"/>
      <c r="CA668" s="55"/>
      <c r="CB668" s="55"/>
      <c r="CC668" s="55"/>
      <c r="CD668" s="55"/>
      <c r="CE668" s="55"/>
      <c r="CF668" s="55"/>
      <c r="CG668" s="55"/>
      <c r="CH668" s="55"/>
      <c r="CI668" s="55"/>
    </row>
    <row r="669" spans="1:87" customFormat="1" ht="15" customHeight="1" x14ac:dyDescent="0.25">
      <c r="A669" s="55"/>
      <c r="B669" s="58"/>
      <c r="C669" s="58"/>
      <c r="E669" s="57"/>
      <c r="F669" s="21"/>
      <c r="G669" s="59"/>
      <c r="H669" s="56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  <c r="AQ669" s="55"/>
      <c r="AR669" s="55"/>
      <c r="AS669" s="55"/>
      <c r="AT669" s="55"/>
      <c r="AU669" s="55"/>
      <c r="AV669" s="55"/>
      <c r="AW669" s="55"/>
      <c r="AX669" s="55"/>
      <c r="AY669" s="55"/>
      <c r="AZ669" s="55"/>
      <c r="BA669" s="55"/>
      <c r="BB669" s="55"/>
      <c r="BC669" s="55"/>
      <c r="BD669" s="55"/>
      <c r="BE669" s="55"/>
      <c r="BF669" s="55"/>
      <c r="BG669" s="55"/>
      <c r="BH669" s="55"/>
      <c r="BI669" s="55"/>
      <c r="BJ669" s="55"/>
      <c r="BK669" s="55"/>
      <c r="BL669" s="55"/>
      <c r="BM669" s="55"/>
      <c r="BN669" s="55"/>
      <c r="BO669" s="55"/>
      <c r="BP669" s="55"/>
      <c r="BQ669" s="55"/>
      <c r="BR669" s="55"/>
      <c r="BS669" s="55"/>
      <c r="BT669" s="55"/>
      <c r="BU669" s="55"/>
      <c r="BV669" s="55"/>
      <c r="BW669" s="55"/>
      <c r="BX669" s="55"/>
      <c r="BY669" s="55"/>
      <c r="BZ669" s="55"/>
      <c r="CA669" s="55"/>
      <c r="CB669" s="55"/>
      <c r="CC669" s="55"/>
      <c r="CD669" s="55"/>
      <c r="CE669" s="55"/>
      <c r="CF669" s="55"/>
      <c r="CG669" s="55"/>
      <c r="CH669" s="55"/>
      <c r="CI669" s="55"/>
    </row>
    <row r="670" spans="1:87" customFormat="1" ht="15" customHeight="1" x14ac:dyDescent="0.25">
      <c r="A670" s="55"/>
      <c r="B670" s="58"/>
      <c r="C670" s="58"/>
      <c r="E670" s="57"/>
      <c r="F670" s="21"/>
      <c r="G670" s="59"/>
      <c r="H670" s="56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  <c r="AQ670" s="55"/>
      <c r="AR670" s="55"/>
      <c r="AS670" s="55"/>
      <c r="AT670" s="55"/>
      <c r="AU670" s="55"/>
      <c r="AV670" s="55"/>
      <c r="AW670" s="55"/>
      <c r="AX670" s="55"/>
      <c r="AY670" s="55"/>
      <c r="AZ670" s="55"/>
      <c r="BA670" s="55"/>
      <c r="BB670" s="55"/>
      <c r="BC670" s="55"/>
      <c r="BD670" s="55"/>
      <c r="BE670" s="55"/>
      <c r="BF670" s="55"/>
      <c r="BG670" s="55"/>
      <c r="BH670" s="55"/>
      <c r="BI670" s="55"/>
      <c r="BJ670" s="55"/>
      <c r="BK670" s="55"/>
      <c r="BL670" s="55"/>
      <c r="BM670" s="55"/>
      <c r="BN670" s="55"/>
      <c r="BO670" s="55"/>
      <c r="BP670" s="55"/>
      <c r="BQ670" s="55"/>
      <c r="BR670" s="55"/>
      <c r="BS670" s="55"/>
      <c r="BT670" s="55"/>
      <c r="BU670" s="55"/>
      <c r="BV670" s="55"/>
      <c r="BW670" s="55"/>
      <c r="BX670" s="55"/>
      <c r="BY670" s="55"/>
      <c r="BZ670" s="55"/>
      <c r="CA670" s="55"/>
      <c r="CB670" s="55"/>
      <c r="CC670" s="55"/>
      <c r="CD670" s="55"/>
      <c r="CE670" s="55"/>
      <c r="CF670" s="55"/>
      <c r="CG670" s="55"/>
      <c r="CH670" s="55"/>
      <c r="CI670" s="55"/>
    </row>
    <row r="671" spans="1:87" customFormat="1" ht="15" customHeight="1" x14ac:dyDescent="0.25">
      <c r="A671" s="55"/>
      <c r="B671" s="58"/>
      <c r="C671" s="58"/>
      <c r="E671" s="57"/>
      <c r="F671" s="21"/>
      <c r="G671" s="59"/>
      <c r="H671" s="56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  <c r="AQ671" s="55"/>
      <c r="AR671" s="55"/>
      <c r="AS671" s="55"/>
      <c r="AT671" s="55"/>
      <c r="AU671" s="55"/>
      <c r="AV671" s="55"/>
      <c r="AW671" s="55"/>
      <c r="AX671" s="55"/>
      <c r="AY671" s="55"/>
      <c r="AZ671" s="55"/>
      <c r="BA671" s="55"/>
      <c r="BB671" s="55"/>
      <c r="BC671" s="55"/>
      <c r="BD671" s="55"/>
      <c r="BE671" s="55"/>
      <c r="BF671" s="55"/>
      <c r="BG671" s="55"/>
      <c r="BH671" s="55"/>
      <c r="BI671" s="55"/>
      <c r="BJ671" s="55"/>
      <c r="BK671" s="55"/>
      <c r="BL671" s="55"/>
      <c r="BM671" s="55"/>
      <c r="BN671" s="55"/>
      <c r="BO671" s="55"/>
      <c r="BP671" s="55"/>
      <c r="BQ671" s="55"/>
      <c r="BR671" s="55"/>
      <c r="BS671" s="55"/>
      <c r="BT671" s="55"/>
      <c r="BU671" s="55"/>
      <c r="BV671" s="55"/>
      <c r="BW671" s="55"/>
      <c r="BX671" s="55"/>
      <c r="BY671" s="55"/>
      <c r="BZ671" s="55"/>
      <c r="CA671" s="55"/>
      <c r="CB671" s="55"/>
      <c r="CC671" s="55"/>
      <c r="CD671" s="55"/>
      <c r="CE671" s="55"/>
      <c r="CF671" s="55"/>
      <c r="CG671" s="55"/>
      <c r="CH671" s="55"/>
      <c r="CI671" s="55"/>
    </row>
    <row r="672" spans="1:87" customFormat="1" ht="15" customHeight="1" x14ac:dyDescent="0.25">
      <c r="A672" s="55"/>
      <c r="B672" s="58"/>
      <c r="C672" s="58"/>
      <c r="E672" s="57"/>
      <c r="F672" s="21"/>
      <c r="G672" s="59"/>
      <c r="H672" s="56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  <c r="AQ672" s="55"/>
      <c r="AR672" s="55"/>
      <c r="AS672" s="55"/>
      <c r="AT672" s="55"/>
      <c r="AU672" s="55"/>
      <c r="AV672" s="55"/>
      <c r="AW672" s="55"/>
      <c r="AX672" s="55"/>
      <c r="AY672" s="55"/>
      <c r="AZ672" s="55"/>
      <c r="BA672" s="55"/>
      <c r="BB672" s="55"/>
      <c r="BC672" s="55"/>
      <c r="BD672" s="55"/>
      <c r="BE672" s="55"/>
      <c r="BF672" s="55"/>
      <c r="BG672" s="55"/>
      <c r="BH672" s="55"/>
      <c r="BI672" s="55"/>
      <c r="BJ672" s="55"/>
      <c r="BK672" s="55"/>
      <c r="BL672" s="55"/>
      <c r="BM672" s="55"/>
      <c r="BN672" s="55"/>
      <c r="BO672" s="55"/>
      <c r="BP672" s="55"/>
      <c r="BQ672" s="55"/>
      <c r="BR672" s="55"/>
      <c r="BS672" s="55"/>
      <c r="BT672" s="55"/>
      <c r="BU672" s="55"/>
      <c r="BV672" s="55"/>
      <c r="BW672" s="55"/>
      <c r="BX672" s="55"/>
      <c r="BY672" s="55"/>
      <c r="BZ672" s="55"/>
      <c r="CA672" s="55"/>
      <c r="CB672" s="55"/>
      <c r="CC672" s="55"/>
      <c r="CD672" s="55"/>
      <c r="CE672" s="55"/>
      <c r="CF672" s="55"/>
      <c r="CG672" s="55"/>
      <c r="CH672" s="55"/>
      <c r="CI672" s="55"/>
    </row>
    <row r="673" spans="1:87" customFormat="1" ht="15" customHeight="1" x14ac:dyDescent="0.25">
      <c r="A673" s="55"/>
      <c r="B673" s="58"/>
      <c r="C673" s="58"/>
      <c r="E673" s="57"/>
      <c r="F673" s="21"/>
      <c r="G673" s="59"/>
      <c r="H673" s="56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  <c r="AQ673" s="55"/>
      <c r="AR673" s="55"/>
      <c r="AS673" s="55"/>
      <c r="AT673" s="55"/>
      <c r="AU673" s="55"/>
      <c r="AV673" s="55"/>
      <c r="AW673" s="55"/>
      <c r="AX673" s="55"/>
      <c r="AY673" s="55"/>
      <c r="AZ673" s="55"/>
      <c r="BA673" s="55"/>
      <c r="BB673" s="55"/>
      <c r="BC673" s="55"/>
      <c r="BD673" s="55"/>
      <c r="BE673" s="55"/>
      <c r="BF673" s="55"/>
      <c r="BG673" s="55"/>
      <c r="BH673" s="55"/>
      <c r="BI673" s="55"/>
      <c r="BJ673" s="55"/>
      <c r="BK673" s="55"/>
      <c r="BL673" s="55"/>
      <c r="BM673" s="55"/>
      <c r="BN673" s="55"/>
      <c r="BO673" s="55"/>
      <c r="BP673" s="55"/>
      <c r="BQ673" s="55"/>
      <c r="BR673" s="55"/>
      <c r="BS673" s="55"/>
      <c r="BT673" s="55"/>
      <c r="BU673" s="55"/>
      <c r="BV673" s="55"/>
      <c r="BW673" s="55"/>
      <c r="BX673" s="55"/>
      <c r="BY673" s="55"/>
      <c r="BZ673" s="55"/>
      <c r="CA673" s="55"/>
      <c r="CB673" s="55"/>
      <c r="CC673" s="55"/>
      <c r="CD673" s="55"/>
      <c r="CE673" s="55"/>
      <c r="CF673" s="55"/>
      <c r="CG673" s="55"/>
      <c r="CH673" s="55"/>
      <c r="CI673" s="55"/>
    </row>
    <row r="674" spans="1:87" customFormat="1" ht="15" customHeight="1" x14ac:dyDescent="0.25">
      <c r="A674" s="55"/>
      <c r="B674" s="58"/>
      <c r="C674" s="58"/>
      <c r="E674" s="57"/>
      <c r="F674" s="21"/>
      <c r="G674" s="59"/>
      <c r="H674" s="56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  <c r="AQ674" s="55"/>
      <c r="AR674" s="55"/>
      <c r="AS674" s="55"/>
      <c r="AT674" s="55"/>
      <c r="AU674" s="55"/>
      <c r="AV674" s="55"/>
      <c r="AW674" s="55"/>
      <c r="AX674" s="55"/>
      <c r="AY674" s="55"/>
      <c r="AZ674" s="55"/>
      <c r="BA674" s="55"/>
      <c r="BB674" s="55"/>
      <c r="BC674" s="55"/>
      <c r="BD674" s="55"/>
      <c r="BE674" s="55"/>
      <c r="BF674" s="55"/>
      <c r="BG674" s="55"/>
      <c r="BH674" s="55"/>
      <c r="BI674" s="55"/>
      <c r="BJ674" s="55"/>
      <c r="BK674" s="55"/>
      <c r="BL674" s="55"/>
      <c r="BM674" s="55"/>
      <c r="BN674" s="55"/>
      <c r="BO674" s="55"/>
      <c r="BP674" s="55"/>
      <c r="BQ674" s="55"/>
      <c r="BR674" s="55"/>
      <c r="BS674" s="55"/>
      <c r="BT674" s="55"/>
      <c r="BU674" s="55"/>
      <c r="BV674" s="55"/>
      <c r="BW674" s="55"/>
      <c r="BX674" s="55"/>
      <c r="BY674" s="55"/>
      <c r="BZ674" s="55"/>
      <c r="CA674" s="55"/>
      <c r="CB674" s="55"/>
      <c r="CC674" s="55"/>
      <c r="CD674" s="55"/>
      <c r="CE674" s="55"/>
      <c r="CF674" s="55"/>
      <c r="CG674" s="55"/>
      <c r="CH674" s="55"/>
      <c r="CI674" s="55"/>
    </row>
    <row r="675" spans="1:87" customFormat="1" ht="15" customHeight="1" x14ac:dyDescent="0.25">
      <c r="A675" s="55"/>
      <c r="B675" s="58"/>
      <c r="C675" s="58"/>
      <c r="E675" s="57"/>
      <c r="F675" s="21"/>
      <c r="G675" s="59"/>
      <c r="H675" s="56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  <c r="AQ675" s="55"/>
      <c r="AR675" s="55"/>
      <c r="AS675" s="55"/>
      <c r="AT675" s="55"/>
      <c r="AU675" s="55"/>
      <c r="AV675" s="55"/>
      <c r="AW675" s="55"/>
      <c r="AX675" s="55"/>
      <c r="AY675" s="55"/>
      <c r="AZ675" s="55"/>
      <c r="BA675" s="55"/>
      <c r="BB675" s="55"/>
      <c r="BC675" s="55"/>
      <c r="BD675" s="55"/>
      <c r="BE675" s="55"/>
      <c r="BF675" s="55"/>
      <c r="BG675" s="55"/>
      <c r="BH675" s="55"/>
      <c r="BI675" s="55"/>
      <c r="BJ675" s="55"/>
      <c r="BK675" s="55"/>
      <c r="BL675" s="55"/>
      <c r="BM675" s="55"/>
      <c r="BN675" s="55"/>
      <c r="BO675" s="55"/>
      <c r="BP675" s="55"/>
      <c r="BQ675" s="55"/>
      <c r="BR675" s="55"/>
      <c r="BS675" s="55"/>
      <c r="BT675" s="55"/>
      <c r="BU675" s="55"/>
      <c r="BV675" s="55"/>
      <c r="BW675" s="55"/>
      <c r="BX675" s="55"/>
      <c r="BY675" s="55"/>
      <c r="BZ675" s="55"/>
      <c r="CA675" s="55"/>
      <c r="CB675" s="55"/>
      <c r="CC675" s="55"/>
      <c r="CD675" s="55"/>
      <c r="CE675" s="55"/>
      <c r="CF675" s="55"/>
      <c r="CG675" s="55"/>
      <c r="CH675" s="55"/>
      <c r="CI675" s="55"/>
    </row>
    <row r="676" spans="1:87" customFormat="1" ht="15" customHeight="1" x14ac:dyDescent="0.25">
      <c r="A676" s="55"/>
      <c r="B676" s="58"/>
      <c r="C676" s="58"/>
      <c r="E676" s="57"/>
      <c r="F676" s="21"/>
      <c r="G676" s="59"/>
      <c r="H676" s="56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55"/>
      <c r="AL676" s="55"/>
      <c r="AM676" s="55"/>
      <c r="AN676" s="55"/>
      <c r="AO676" s="55"/>
      <c r="AP676" s="55"/>
      <c r="AQ676" s="55"/>
      <c r="AR676" s="55"/>
      <c r="AS676" s="55"/>
      <c r="AT676" s="55"/>
      <c r="AU676" s="55"/>
      <c r="AV676" s="55"/>
      <c r="AW676" s="55"/>
      <c r="AX676" s="55"/>
      <c r="AY676" s="55"/>
      <c r="AZ676" s="55"/>
      <c r="BA676" s="55"/>
      <c r="BB676" s="55"/>
      <c r="BC676" s="55"/>
      <c r="BD676" s="55"/>
      <c r="BE676" s="55"/>
      <c r="BF676" s="55"/>
      <c r="BG676" s="55"/>
      <c r="BH676" s="55"/>
      <c r="BI676" s="55"/>
      <c r="BJ676" s="55"/>
      <c r="BK676" s="55"/>
      <c r="BL676" s="55"/>
      <c r="BM676" s="55"/>
      <c r="BN676" s="55"/>
      <c r="BO676" s="55"/>
      <c r="BP676" s="55"/>
      <c r="BQ676" s="55"/>
      <c r="BR676" s="55"/>
      <c r="BS676" s="55"/>
      <c r="BT676" s="55"/>
      <c r="BU676" s="55"/>
      <c r="BV676" s="55"/>
      <c r="BW676" s="55"/>
      <c r="BX676" s="55"/>
      <c r="BY676" s="55"/>
      <c r="BZ676" s="55"/>
      <c r="CA676" s="55"/>
      <c r="CB676" s="55"/>
      <c r="CC676" s="55"/>
      <c r="CD676" s="55"/>
      <c r="CE676" s="55"/>
      <c r="CF676" s="55"/>
      <c r="CG676" s="55"/>
      <c r="CH676" s="55"/>
      <c r="CI676" s="55"/>
    </row>
    <row r="677" spans="1:87" customFormat="1" ht="15" customHeight="1" x14ac:dyDescent="0.25">
      <c r="A677" s="55"/>
      <c r="B677" s="58"/>
      <c r="C677" s="58"/>
      <c r="E677" s="57"/>
      <c r="F677" s="21"/>
      <c r="G677" s="59"/>
      <c r="H677" s="56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55"/>
      <c r="AL677" s="55"/>
      <c r="AM677" s="55"/>
      <c r="AN677" s="55"/>
      <c r="AO677" s="55"/>
      <c r="AP677" s="55"/>
      <c r="AQ677" s="55"/>
      <c r="AR677" s="55"/>
      <c r="AS677" s="55"/>
      <c r="AT677" s="55"/>
      <c r="AU677" s="55"/>
      <c r="AV677" s="55"/>
      <c r="AW677" s="55"/>
      <c r="AX677" s="55"/>
      <c r="AY677" s="55"/>
      <c r="AZ677" s="55"/>
      <c r="BA677" s="55"/>
      <c r="BB677" s="55"/>
      <c r="BC677" s="55"/>
      <c r="BD677" s="55"/>
      <c r="BE677" s="55"/>
      <c r="BF677" s="55"/>
      <c r="BG677" s="55"/>
      <c r="BH677" s="55"/>
      <c r="BI677" s="55"/>
      <c r="BJ677" s="55"/>
      <c r="BK677" s="55"/>
      <c r="BL677" s="55"/>
      <c r="BM677" s="55"/>
      <c r="BN677" s="55"/>
      <c r="BO677" s="55"/>
      <c r="BP677" s="55"/>
      <c r="BQ677" s="55"/>
      <c r="BR677" s="55"/>
      <c r="BS677" s="55"/>
      <c r="BT677" s="55"/>
      <c r="BU677" s="55"/>
      <c r="BV677" s="55"/>
      <c r="BW677" s="55"/>
      <c r="BX677" s="55"/>
      <c r="BY677" s="55"/>
      <c r="BZ677" s="55"/>
      <c r="CA677" s="55"/>
      <c r="CB677" s="55"/>
      <c r="CC677" s="55"/>
      <c r="CD677" s="55"/>
      <c r="CE677" s="55"/>
      <c r="CF677" s="55"/>
      <c r="CG677" s="55"/>
      <c r="CH677" s="55"/>
      <c r="CI677" s="55"/>
    </row>
    <row r="678" spans="1:87" customFormat="1" ht="15" customHeight="1" x14ac:dyDescent="0.25">
      <c r="A678" s="55"/>
      <c r="B678" s="58"/>
      <c r="C678" s="58"/>
      <c r="E678" s="57"/>
      <c r="F678" s="21"/>
      <c r="G678" s="59"/>
      <c r="H678" s="56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  <c r="AQ678" s="55"/>
      <c r="AR678" s="55"/>
      <c r="AS678" s="55"/>
      <c r="AT678" s="55"/>
      <c r="AU678" s="55"/>
      <c r="AV678" s="55"/>
      <c r="AW678" s="55"/>
      <c r="AX678" s="55"/>
      <c r="AY678" s="55"/>
      <c r="AZ678" s="55"/>
      <c r="BA678" s="55"/>
      <c r="BB678" s="55"/>
      <c r="BC678" s="55"/>
      <c r="BD678" s="55"/>
      <c r="BE678" s="55"/>
      <c r="BF678" s="55"/>
      <c r="BG678" s="55"/>
      <c r="BH678" s="55"/>
      <c r="BI678" s="55"/>
      <c r="BJ678" s="55"/>
      <c r="BK678" s="55"/>
      <c r="BL678" s="55"/>
      <c r="BM678" s="55"/>
      <c r="BN678" s="55"/>
      <c r="BO678" s="55"/>
      <c r="BP678" s="55"/>
      <c r="BQ678" s="55"/>
      <c r="BR678" s="55"/>
      <c r="BS678" s="55"/>
      <c r="BT678" s="55"/>
      <c r="BU678" s="55"/>
      <c r="BV678" s="55"/>
      <c r="BW678" s="55"/>
      <c r="BX678" s="55"/>
      <c r="BY678" s="55"/>
      <c r="BZ678" s="55"/>
      <c r="CA678" s="55"/>
      <c r="CB678" s="55"/>
      <c r="CC678" s="55"/>
      <c r="CD678" s="55"/>
      <c r="CE678" s="55"/>
      <c r="CF678" s="55"/>
      <c r="CG678" s="55"/>
      <c r="CH678" s="55"/>
      <c r="CI678" s="55"/>
    </row>
    <row r="679" spans="1:87" customFormat="1" ht="15" customHeight="1" x14ac:dyDescent="0.25">
      <c r="A679" s="55"/>
      <c r="B679" s="58"/>
      <c r="C679" s="58"/>
      <c r="E679" s="57"/>
      <c r="F679" s="21"/>
      <c r="G679" s="59"/>
      <c r="H679" s="56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  <c r="AQ679" s="55"/>
      <c r="AR679" s="55"/>
      <c r="AS679" s="55"/>
      <c r="AT679" s="55"/>
      <c r="AU679" s="55"/>
      <c r="AV679" s="55"/>
      <c r="AW679" s="55"/>
      <c r="AX679" s="55"/>
      <c r="AY679" s="55"/>
      <c r="AZ679" s="55"/>
      <c r="BA679" s="55"/>
      <c r="BB679" s="55"/>
      <c r="BC679" s="55"/>
      <c r="BD679" s="55"/>
      <c r="BE679" s="55"/>
      <c r="BF679" s="55"/>
      <c r="BG679" s="55"/>
      <c r="BH679" s="55"/>
      <c r="BI679" s="55"/>
      <c r="BJ679" s="55"/>
      <c r="BK679" s="55"/>
      <c r="BL679" s="55"/>
      <c r="BM679" s="55"/>
      <c r="BN679" s="55"/>
      <c r="BO679" s="55"/>
      <c r="BP679" s="55"/>
      <c r="BQ679" s="55"/>
      <c r="BR679" s="55"/>
      <c r="BS679" s="55"/>
      <c r="BT679" s="55"/>
      <c r="BU679" s="55"/>
      <c r="BV679" s="55"/>
      <c r="BW679" s="55"/>
      <c r="BX679" s="55"/>
      <c r="BY679" s="55"/>
      <c r="BZ679" s="55"/>
      <c r="CA679" s="55"/>
      <c r="CB679" s="55"/>
      <c r="CC679" s="55"/>
      <c r="CD679" s="55"/>
      <c r="CE679" s="55"/>
      <c r="CF679" s="55"/>
      <c r="CG679" s="55"/>
      <c r="CH679" s="55"/>
      <c r="CI679" s="55"/>
    </row>
    <row r="680" spans="1:87" customFormat="1" ht="15" customHeight="1" x14ac:dyDescent="0.25">
      <c r="A680" s="55"/>
      <c r="B680" s="58"/>
      <c r="C680" s="58"/>
      <c r="E680" s="57"/>
      <c r="F680" s="21"/>
      <c r="G680" s="59"/>
      <c r="H680" s="56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  <c r="AQ680" s="55"/>
      <c r="AR680" s="55"/>
      <c r="AS680" s="55"/>
      <c r="AT680" s="55"/>
      <c r="AU680" s="55"/>
      <c r="AV680" s="55"/>
      <c r="AW680" s="55"/>
      <c r="AX680" s="55"/>
      <c r="AY680" s="55"/>
      <c r="AZ680" s="55"/>
      <c r="BA680" s="55"/>
      <c r="BB680" s="55"/>
      <c r="BC680" s="55"/>
      <c r="BD680" s="55"/>
      <c r="BE680" s="55"/>
      <c r="BF680" s="55"/>
      <c r="BG680" s="55"/>
      <c r="BH680" s="55"/>
      <c r="BI680" s="55"/>
      <c r="BJ680" s="55"/>
      <c r="BK680" s="55"/>
      <c r="BL680" s="55"/>
      <c r="BM680" s="55"/>
      <c r="BN680" s="55"/>
      <c r="BO680" s="55"/>
      <c r="BP680" s="55"/>
      <c r="BQ680" s="55"/>
      <c r="BR680" s="55"/>
      <c r="BS680" s="55"/>
      <c r="BT680" s="55"/>
      <c r="BU680" s="55"/>
      <c r="BV680" s="55"/>
      <c r="BW680" s="55"/>
      <c r="BX680" s="55"/>
      <c r="BY680" s="55"/>
      <c r="BZ680" s="55"/>
      <c r="CA680" s="55"/>
      <c r="CB680" s="55"/>
      <c r="CC680" s="55"/>
      <c r="CD680" s="55"/>
      <c r="CE680" s="55"/>
      <c r="CF680" s="55"/>
      <c r="CG680" s="55"/>
      <c r="CH680" s="55"/>
      <c r="CI680" s="55"/>
    </row>
    <row r="681" spans="1:87" customFormat="1" ht="15" customHeight="1" x14ac:dyDescent="0.25">
      <c r="A681" s="55"/>
      <c r="B681" s="58"/>
      <c r="C681" s="58"/>
      <c r="E681" s="57"/>
      <c r="F681" s="21"/>
      <c r="G681" s="59"/>
      <c r="H681" s="56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  <c r="AQ681" s="55"/>
      <c r="AR681" s="55"/>
      <c r="AS681" s="55"/>
      <c r="AT681" s="55"/>
      <c r="AU681" s="55"/>
      <c r="AV681" s="55"/>
      <c r="AW681" s="55"/>
      <c r="AX681" s="55"/>
      <c r="AY681" s="55"/>
      <c r="AZ681" s="55"/>
      <c r="BA681" s="55"/>
      <c r="BB681" s="55"/>
      <c r="BC681" s="55"/>
      <c r="BD681" s="55"/>
      <c r="BE681" s="55"/>
      <c r="BF681" s="55"/>
      <c r="BG681" s="55"/>
      <c r="BH681" s="55"/>
      <c r="BI681" s="55"/>
      <c r="BJ681" s="55"/>
      <c r="BK681" s="55"/>
      <c r="BL681" s="55"/>
      <c r="BM681" s="55"/>
      <c r="BN681" s="55"/>
      <c r="BO681" s="55"/>
      <c r="BP681" s="55"/>
      <c r="BQ681" s="55"/>
      <c r="BR681" s="55"/>
      <c r="BS681" s="55"/>
      <c r="BT681" s="55"/>
      <c r="BU681" s="55"/>
      <c r="BV681" s="55"/>
      <c r="BW681" s="55"/>
      <c r="BX681" s="55"/>
      <c r="BY681" s="55"/>
      <c r="BZ681" s="55"/>
      <c r="CA681" s="55"/>
      <c r="CB681" s="55"/>
      <c r="CC681" s="55"/>
      <c r="CD681" s="55"/>
      <c r="CE681" s="55"/>
      <c r="CF681" s="55"/>
      <c r="CG681" s="55"/>
      <c r="CH681" s="55"/>
      <c r="CI681" s="55"/>
    </row>
    <row r="682" spans="1:87" customFormat="1" ht="15" customHeight="1" x14ac:dyDescent="0.25">
      <c r="A682" s="55"/>
      <c r="B682" s="58"/>
      <c r="C682" s="58"/>
      <c r="E682" s="57"/>
      <c r="F682" s="21"/>
      <c r="G682" s="59"/>
      <c r="H682" s="56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  <c r="AQ682" s="55"/>
      <c r="AR682" s="55"/>
      <c r="AS682" s="55"/>
      <c r="AT682" s="55"/>
      <c r="AU682" s="55"/>
      <c r="AV682" s="55"/>
      <c r="AW682" s="55"/>
      <c r="AX682" s="55"/>
      <c r="AY682" s="55"/>
      <c r="AZ682" s="55"/>
      <c r="BA682" s="55"/>
      <c r="BB682" s="55"/>
      <c r="BC682" s="55"/>
      <c r="BD682" s="55"/>
      <c r="BE682" s="55"/>
      <c r="BF682" s="55"/>
      <c r="BG682" s="55"/>
      <c r="BH682" s="55"/>
      <c r="BI682" s="55"/>
      <c r="BJ682" s="55"/>
      <c r="BK682" s="55"/>
      <c r="BL682" s="55"/>
      <c r="BM682" s="55"/>
      <c r="BN682" s="55"/>
      <c r="BO682" s="55"/>
      <c r="BP682" s="55"/>
      <c r="BQ682" s="55"/>
      <c r="BR682" s="55"/>
      <c r="BS682" s="55"/>
      <c r="BT682" s="55"/>
      <c r="BU682" s="55"/>
      <c r="BV682" s="55"/>
      <c r="BW682" s="55"/>
      <c r="BX682" s="55"/>
      <c r="BY682" s="55"/>
      <c r="BZ682" s="55"/>
      <c r="CA682" s="55"/>
      <c r="CB682" s="55"/>
      <c r="CC682" s="55"/>
      <c r="CD682" s="55"/>
      <c r="CE682" s="55"/>
      <c r="CF682" s="55"/>
      <c r="CG682" s="55"/>
      <c r="CH682" s="55"/>
      <c r="CI682" s="55"/>
    </row>
    <row r="683" spans="1:87" customFormat="1" ht="15" customHeight="1" x14ac:dyDescent="0.25">
      <c r="A683" s="55"/>
      <c r="B683" s="58"/>
      <c r="C683" s="58"/>
      <c r="E683" s="57"/>
      <c r="F683" s="21"/>
      <c r="G683" s="59"/>
      <c r="H683" s="56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</row>
    <row r="684" spans="1:87" customFormat="1" ht="15" customHeight="1" x14ac:dyDescent="0.25">
      <c r="A684" s="55"/>
      <c r="B684" s="58"/>
      <c r="C684" s="58"/>
      <c r="E684" s="57"/>
      <c r="F684" s="21"/>
      <c r="G684" s="59"/>
      <c r="H684" s="56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</row>
    <row r="685" spans="1:87" customFormat="1" ht="15" customHeight="1" x14ac:dyDescent="0.25">
      <c r="A685" s="55"/>
      <c r="B685" s="58"/>
      <c r="C685" s="58"/>
      <c r="E685" s="57"/>
      <c r="F685" s="21"/>
      <c r="G685" s="59"/>
      <c r="H685" s="56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  <c r="AQ685" s="55"/>
      <c r="AR685" s="55"/>
      <c r="AS685" s="55"/>
      <c r="AT685" s="55"/>
      <c r="AU685" s="55"/>
      <c r="AV685" s="55"/>
      <c r="AW685" s="55"/>
      <c r="AX685" s="55"/>
      <c r="AY685" s="55"/>
      <c r="AZ685" s="55"/>
      <c r="BA685" s="55"/>
      <c r="BB685" s="55"/>
      <c r="BC685" s="55"/>
      <c r="BD685" s="55"/>
      <c r="BE685" s="55"/>
      <c r="BF685" s="55"/>
      <c r="BG685" s="55"/>
      <c r="BH685" s="55"/>
      <c r="BI685" s="55"/>
      <c r="BJ685" s="55"/>
      <c r="BK685" s="55"/>
      <c r="BL685" s="55"/>
      <c r="BM685" s="55"/>
      <c r="BN685" s="55"/>
      <c r="BO685" s="55"/>
      <c r="BP685" s="55"/>
      <c r="BQ685" s="55"/>
      <c r="BR685" s="55"/>
      <c r="BS685" s="55"/>
      <c r="BT685" s="55"/>
      <c r="BU685" s="55"/>
      <c r="BV685" s="55"/>
      <c r="BW685" s="55"/>
      <c r="BX685" s="55"/>
      <c r="BY685" s="55"/>
      <c r="BZ685" s="55"/>
      <c r="CA685" s="55"/>
      <c r="CB685" s="55"/>
      <c r="CC685" s="55"/>
      <c r="CD685" s="55"/>
      <c r="CE685" s="55"/>
      <c r="CF685" s="55"/>
      <c r="CG685" s="55"/>
      <c r="CH685" s="55"/>
      <c r="CI685" s="55"/>
    </row>
    <row r="686" spans="1:87" customFormat="1" ht="15" customHeight="1" x14ac:dyDescent="0.25">
      <c r="A686" s="55"/>
      <c r="B686" s="58"/>
      <c r="C686" s="58"/>
      <c r="E686" s="57"/>
      <c r="F686" s="21"/>
      <c r="G686" s="59"/>
      <c r="H686" s="56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  <c r="AQ686" s="55"/>
      <c r="AR686" s="55"/>
      <c r="AS686" s="55"/>
      <c r="AT686" s="55"/>
      <c r="AU686" s="55"/>
      <c r="AV686" s="55"/>
      <c r="AW686" s="55"/>
      <c r="AX686" s="55"/>
      <c r="AY686" s="55"/>
      <c r="AZ686" s="55"/>
      <c r="BA686" s="55"/>
      <c r="BB686" s="55"/>
      <c r="BC686" s="55"/>
      <c r="BD686" s="55"/>
      <c r="BE686" s="55"/>
      <c r="BF686" s="55"/>
      <c r="BG686" s="55"/>
      <c r="BH686" s="55"/>
      <c r="BI686" s="55"/>
      <c r="BJ686" s="55"/>
      <c r="BK686" s="55"/>
      <c r="BL686" s="55"/>
      <c r="BM686" s="55"/>
      <c r="BN686" s="55"/>
      <c r="BO686" s="55"/>
      <c r="BP686" s="55"/>
      <c r="BQ686" s="55"/>
      <c r="BR686" s="55"/>
      <c r="BS686" s="55"/>
      <c r="BT686" s="55"/>
      <c r="BU686" s="55"/>
      <c r="BV686" s="55"/>
      <c r="BW686" s="55"/>
      <c r="BX686" s="55"/>
      <c r="BY686" s="55"/>
      <c r="BZ686" s="55"/>
      <c r="CA686" s="55"/>
      <c r="CB686" s="55"/>
      <c r="CC686" s="55"/>
      <c r="CD686" s="55"/>
      <c r="CE686" s="55"/>
      <c r="CF686" s="55"/>
      <c r="CG686" s="55"/>
      <c r="CH686" s="55"/>
      <c r="CI686" s="55"/>
    </row>
    <row r="687" spans="1:87" customFormat="1" ht="15" customHeight="1" x14ac:dyDescent="0.25">
      <c r="A687" s="55"/>
      <c r="B687" s="58"/>
      <c r="C687" s="58"/>
      <c r="E687" s="57"/>
      <c r="F687" s="21"/>
      <c r="G687" s="59"/>
      <c r="H687" s="56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5"/>
      <c r="AV687" s="55"/>
      <c r="AW687" s="55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5"/>
      <c r="BJ687" s="55"/>
      <c r="BK687" s="55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5"/>
      <c r="BX687" s="55"/>
      <c r="BY687" s="55"/>
      <c r="BZ687" s="55"/>
      <c r="CA687" s="55"/>
      <c r="CB687" s="55"/>
      <c r="CC687" s="55"/>
      <c r="CD687" s="55"/>
      <c r="CE687" s="55"/>
      <c r="CF687" s="55"/>
      <c r="CG687" s="55"/>
      <c r="CH687" s="55"/>
      <c r="CI687" s="55"/>
    </row>
    <row r="688" spans="1:87" customFormat="1" ht="15" customHeight="1" x14ac:dyDescent="0.25">
      <c r="A688" s="55"/>
      <c r="B688" s="58"/>
      <c r="C688" s="58"/>
      <c r="E688" s="57"/>
      <c r="F688" s="21"/>
      <c r="G688" s="59"/>
      <c r="H688" s="56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5"/>
      <c r="AV688" s="55"/>
      <c r="AW688" s="55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5"/>
      <c r="BJ688" s="55"/>
      <c r="BK688" s="55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5"/>
      <c r="BX688" s="55"/>
      <c r="BY688" s="55"/>
      <c r="BZ688" s="55"/>
      <c r="CA688" s="55"/>
      <c r="CB688" s="55"/>
      <c r="CC688" s="55"/>
      <c r="CD688" s="55"/>
      <c r="CE688" s="55"/>
      <c r="CF688" s="55"/>
      <c r="CG688" s="55"/>
      <c r="CH688" s="55"/>
      <c r="CI688" s="55"/>
    </row>
    <row r="689" spans="1:87" customFormat="1" ht="15" customHeight="1" x14ac:dyDescent="0.25">
      <c r="A689" s="55"/>
      <c r="B689" s="58"/>
      <c r="C689" s="58"/>
      <c r="E689" s="57"/>
      <c r="F689" s="21"/>
      <c r="G689" s="59"/>
      <c r="H689" s="56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  <c r="AQ689" s="55"/>
      <c r="AR689" s="55"/>
      <c r="AS689" s="55"/>
      <c r="AT689" s="55"/>
      <c r="AU689" s="55"/>
      <c r="AV689" s="55"/>
      <c r="AW689" s="55"/>
      <c r="AX689" s="55"/>
      <c r="AY689" s="55"/>
      <c r="AZ689" s="55"/>
      <c r="BA689" s="55"/>
      <c r="BB689" s="55"/>
      <c r="BC689" s="55"/>
      <c r="BD689" s="55"/>
      <c r="BE689" s="55"/>
      <c r="BF689" s="55"/>
      <c r="BG689" s="55"/>
      <c r="BH689" s="55"/>
      <c r="BI689" s="55"/>
      <c r="BJ689" s="55"/>
      <c r="BK689" s="55"/>
      <c r="BL689" s="55"/>
      <c r="BM689" s="55"/>
      <c r="BN689" s="55"/>
      <c r="BO689" s="55"/>
      <c r="BP689" s="55"/>
      <c r="BQ689" s="55"/>
      <c r="BR689" s="55"/>
      <c r="BS689" s="55"/>
      <c r="BT689" s="55"/>
      <c r="BU689" s="55"/>
      <c r="BV689" s="55"/>
      <c r="BW689" s="55"/>
      <c r="BX689" s="55"/>
      <c r="BY689" s="55"/>
      <c r="BZ689" s="55"/>
      <c r="CA689" s="55"/>
      <c r="CB689" s="55"/>
      <c r="CC689" s="55"/>
      <c r="CD689" s="55"/>
      <c r="CE689" s="55"/>
      <c r="CF689" s="55"/>
      <c r="CG689" s="55"/>
      <c r="CH689" s="55"/>
      <c r="CI689" s="55"/>
    </row>
    <row r="690" spans="1:87" customFormat="1" ht="15" customHeight="1" x14ac:dyDescent="0.25">
      <c r="A690" s="55"/>
      <c r="B690" s="58"/>
      <c r="C690" s="58"/>
      <c r="E690" s="57"/>
      <c r="F690" s="21"/>
      <c r="G690" s="59"/>
      <c r="H690" s="56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  <c r="AQ690" s="55"/>
      <c r="AR690" s="55"/>
      <c r="AS690" s="55"/>
      <c r="AT690" s="55"/>
      <c r="AU690" s="55"/>
      <c r="AV690" s="55"/>
      <c r="AW690" s="55"/>
      <c r="AX690" s="55"/>
      <c r="AY690" s="55"/>
      <c r="AZ690" s="55"/>
      <c r="BA690" s="55"/>
      <c r="BB690" s="55"/>
      <c r="BC690" s="55"/>
      <c r="BD690" s="55"/>
      <c r="BE690" s="55"/>
      <c r="BF690" s="55"/>
      <c r="BG690" s="55"/>
      <c r="BH690" s="55"/>
      <c r="BI690" s="55"/>
      <c r="BJ690" s="55"/>
      <c r="BK690" s="55"/>
      <c r="BL690" s="55"/>
      <c r="BM690" s="55"/>
      <c r="BN690" s="55"/>
      <c r="BO690" s="55"/>
      <c r="BP690" s="55"/>
      <c r="BQ690" s="55"/>
      <c r="BR690" s="55"/>
      <c r="BS690" s="55"/>
      <c r="BT690" s="55"/>
      <c r="BU690" s="55"/>
      <c r="BV690" s="55"/>
      <c r="BW690" s="55"/>
      <c r="BX690" s="55"/>
      <c r="BY690" s="55"/>
      <c r="BZ690" s="55"/>
      <c r="CA690" s="55"/>
      <c r="CB690" s="55"/>
      <c r="CC690" s="55"/>
      <c r="CD690" s="55"/>
      <c r="CE690" s="55"/>
      <c r="CF690" s="55"/>
      <c r="CG690" s="55"/>
      <c r="CH690" s="55"/>
      <c r="CI690" s="55"/>
    </row>
    <row r="691" spans="1:87" customFormat="1" ht="15" customHeight="1" x14ac:dyDescent="0.25">
      <c r="A691" s="55"/>
      <c r="B691" s="58"/>
      <c r="C691" s="58"/>
      <c r="E691" s="57"/>
      <c r="F691" s="21"/>
      <c r="G691" s="59"/>
      <c r="H691" s="56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</row>
    <row r="692" spans="1:87" customFormat="1" ht="15" customHeight="1" x14ac:dyDescent="0.25">
      <c r="A692" s="55"/>
      <c r="B692" s="58"/>
      <c r="C692" s="58"/>
      <c r="E692" s="57"/>
      <c r="F692" s="21"/>
      <c r="G692" s="59"/>
      <c r="H692" s="56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</row>
    <row r="693" spans="1:87" customFormat="1" ht="15" customHeight="1" x14ac:dyDescent="0.25">
      <c r="A693" s="55"/>
      <c r="B693" s="58"/>
      <c r="C693" s="58"/>
      <c r="E693" s="57"/>
      <c r="F693" s="21"/>
      <c r="G693" s="59"/>
      <c r="H693" s="56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</row>
    <row r="694" spans="1:87" customFormat="1" ht="15" customHeight="1" x14ac:dyDescent="0.25">
      <c r="A694" s="55"/>
      <c r="B694" s="58"/>
      <c r="C694" s="58"/>
      <c r="E694" s="57"/>
      <c r="F694" s="21"/>
      <c r="G694" s="59"/>
      <c r="H694" s="56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55"/>
      <c r="BE694" s="55"/>
      <c r="BF694" s="55"/>
      <c r="BG694" s="55"/>
      <c r="BH694" s="55"/>
      <c r="BI694" s="55"/>
      <c r="BJ694" s="55"/>
      <c r="BK694" s="55"/>
      <c r="BL694" s="55"/>
      <c r="BM694" s="55"/>
      <c r="BN694" s="55"/>
      <c r="BO694" s="55"/>
      <c r="BP694" s="55"/>
      <c r="BQ694" s="55"/>
      <c r="BR694" s="55"/>
      <c r="BS694" s="55"/>
      <c r="BT694" s="55"/>
      <c r="BU694" s="55"/>
      <c r="BV694" s="55"/>
      <c r="BW694" s="55"/>
      <c r="BX694" s="55"/>
      <c r="BY694" s="55"/>
      <c r="BZ694" s="55"/>
      <c r="CA694" s="55"/>
      <c r="CB694" s="55"/>
      <c r="CC694" s="55"/>
      <c r="CD694" s="55"/>
      <c r="CE694" s="55"/>
      <c r="CF694" s="55"/>
      <c r="CG694" s="55"/>
      <c r="CH694" s="55"/>
      <c r="CI694" s="55"/>
    </row>
    <row r="695" spans="1:87" customFormat="1" ht="15" customHeight="1" x14ac:dyDescent="0.25">
      <c r="A695" s="55"/>
      <c r="B695" s="58"/>
      <c r="C695" s="58"/>
      <c r="E695" s="57"/>
      <c r="F695" s="21"/>
      <c r="G695" s="59"/>
      <c r="H695" s="56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  <c r="AQ695" s="55"/>
      <c r="AR695" s="55"/>
      <c r="AS695" s="55"/>
      <c r="AT695" s="55"/>
      <c r="AU695" s="55"/>
      <c r="AV695" s="55"/>
      <c r="AW695" s="55"/>
      <c r="AX695" s="55"/>
      <c r="AY695" s="55"/>
      <c r="AZ695" s="55"/>
      <c r="BA695" s="55"/>
      <c r="BB695" s="55"/>
      <c r="BC695" s="55"/>
      <c r="BD695" s="55"/>
      <c r="BE695" s="55"/>
      <c r="BF695" s="55"/>
      <c r="BG695" s="55"/>
      <c r="BH695" s="55"/>
      <c r="BI695" s="55"/>
      <c r="BJ695" s="55"/>
      <c r="BK695" s="55"/>
      <c r="BL695" s="55"/>
      <c r="BM695" s="55"/>
      <c r="BN695" s="55"/>
      <c r="BO695" s="55"/>
      <c r="BP695" s="55"/>
      <c r="BQ695" s="55"/>
      <c r="BR695" s="55"/>
      <c r="BS695" s="55"/>
      <c r="BT695" s="55"/>
      <c r="BU695" s="55"/>
      <c r="BV695" s="55"/>
      <c r="BW695" s="55"/>
      <c r="BX695" s="55"/>
      <c r="BY695" s="55"/>
      <c r="BZ695" s="55"/>
      <c r="CA695" s="55"/>
      <c r="CB695" s="55"/>
      <c r="CC695" s="55"/>
      <c r="CD695" s="55"/>
      <c r="CE695" s="55"/>
      <c r="CF695" s="55"/>
      <c r="CG695" s="55"/>
      <c r="CH695" s="55"/>
      <c r="CI695" s="55"/>
    </row>
    <row r="696" spans="1:87" customFormat="1" ht="15" customHeight="1" x14ac:dyDescent="0.25">
      <c r="A696" s="55"/>
      <c r="B696" s="58"/>
      <c r="C696" s="58"/>
      <c r="E696" s="57"/>
      <c r="F696" s="21"/>
      <c r="G696" s="59"/>
      <c r="H696" s="56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  <c r="AQ696" s="55"/>
      <c r="AR696" s="55"/>
      <c r="AS696" s="55"/>
      <c r="AT696" s="55"/>
      <c r="AU696" s="55"/>
      <c r="AV696" s="55"/>
      <c r="AW696" s="55"/>
      <c r="AX696" s="55"/>
      <c r="AY696" s="55"/>
      <c r="AZ696" s="55"/>
      <c r="BA696" s="55"/>
      <c r="BB696" s="55"/>
      <c r="BC696" s="55"/>
      <c r="BD696" s="55"/>
      <c r="BE696" s="55"/>
      <c r="BF696" s="55"/>
      <c r="BG696" s="55"/>
      <c r="BH696" s="55"/>
      <c r="BI696" s="55"/>
      <c r="BJ696" s="55"/>
      <c r="BK696" s="55"/>
      <c r="BL696" s="55"/>
      <c r="BM696" s="55"/>
      <c r="BN696" s="55"/>
      <c r="BO696" s="55"/>
      <c r="BP696" s="55"/>
      <c r="BQ696" s="55"/>
      <c r="BR696" s="55"/>
      <c r="BS696" s="55"/>
      <c r="BT696" s="55"/>
      <c r="BU696" s="55"/>
      <c r="BV696" s="55"/>
      <c r="BW696" s="55"/>
      <c r="BX696" s="55"/>
      <c r="BY696" s="55"/>
      <c r="BZ696" s="55"/>
      <c r="CA696" s="55"/>
      <c r="CB696" s="55"/>
      <c r="CC696" s="55"/>
      <c r="CD696" s="55"/>
      <c r="CE696" s="55"/>
      <c r="CF696" s="55"/>
      <c r="CG696" s="55"/>
      <c r="CH696" s="55"/>
      <c r="CI696" s="55"/>
    </row>
    <row r="697" spans="1:87" customFormat="1" ht="15" customHeight="1" x14ac:dyDescent="0.25">
      <c r="A697" s="55"/>
      <c r="B697" s="58"/>
      <c r="C697" s="58"/>
      <c r="E697" s="57"/>
      <c r="F697" s="21"/>
      <c r="G697" s="59"/>
      <c r="H697" s="56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  <c r="AQ697" s="55"/>
      <c r="AR697" s="55"/>
      <c r="AS697" s="55"/>
      <c r="AT697" s="55"/>
      <c r="AU697" s="55"/>
      <c r="AV697" s="55"/>
      <c r="AW697" s="55"/>
      <c r="AX697" s="55"/>
      <c r="AY697" s="55"/>
      <c r="AZ697" s="55"/>
      <c r="BA697" s="55"/>
      <c r="BB697" s="55"/>
      <c r="BC697" s="55"/>
      <c r="BD697" s="55"/>
      <c r="BE697" s="55"/>
      <c r="BF697" s="55"/>
      <c r="BG697" s="55"/>
      <c r="BH697" s="55"/>
      <c r="BI697" s="55"/>
      <c r="BJ697" s="55"/>
      <c r="BK697" s="55"/>
      <c r="BL697" s="55"/>
      <c r="BM697" s="55"/>
      <c r="BN697" s="55"/>
      <c r="BO697" s="55"/>
      <c r="BP697" s="55"/>
      <c r="BQ697" s="55"/>
      <c r="BR697" s="55"/>
      <c r="BS697" s="55"/>
      <c r="BT697" s="55"/>
      <c r="BU697" s="55"/>
      <c r="BV697" s="55"/>
      <c r="BW697" s="55"/>
      <c r="BX697" s="55"/>
      <c r="BY697" s="55"/>
      <c r="BZ697" s="55"/>
      <c r="CA697" s="55"/>
      <c r="CB697" s="55"/>
      <c r="CC697" s="55"/>
      <c r="CD697" s="55"/>
      <c r="CE697" s="55"/>
      <c r="CF697" s="55"/>
      <c r="CG697" s="55"/>
      <c r="CH697" s="55"/>
      <c r="CI697" s="55"/>
    </row>
    <row r="698" spans="1:87" customFormat="1" ht="15" customHeight="1" x14ac:dyDescent="0.25">
      <c r="A698" s="55"/>
      <c r="B698" s="58"/>
      <c r="C698" s="58"/>
      <c r="E698" s="57"/>
      <c r="F698" s="21"/>
      <c r="G698" s="59"/>
      <c r="H698" s="56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5"/>
      <c r="AV698" s="55"/>
      <c r="AW698" s="55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5"/>
      <c r="BJ698" s="55"/>
      <c r="BK698" s="55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5"/>
      <c r="BX698" s="55"/>
      <c r="BY698" s="55"/>
      <c r="BZ698" s="55"/>
      <c r="CA698" s="55"/>
      <c r="CB698" s="55"/>
      <c r="CC698" s="55"/>
      <c r="CD698" s="55"/>
      <c r="CE698" s="55"/>
      <c r="CF698" s="55"/>
      <c r="CG698" s="55"/>
      <c r="CH698" s="55"/>
      <c r="CI698" s="55"/>
    </row>
    <row r="699" spans="1:87" customFormat="1" ht="15" customHeight="1" x14ac:dyDescent="0.25">
      <c r="A699" s="55"/>
      <c r="B699" s="58"/>
      <c r="C699" s="58"/>
      <c r="E699" s="57"/>
      <c r="F699" s="21"/>
      <c r="G699" s="59"/>
      <c r="H699" s="56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  <c r="AQ699" s="55"/>
      <c r="AR699" s="55"/>
      <c r="AS699" s="55"/>
      <c r="AT699" s="55"/>
      <c r="AU699" s="55"/>
      <c r="AV699" s="55"/>
      <c r="AW699" s="55"/>
      <c r="AX699" s="55"/>
      <c r="AY699" s="55"/>
      <c r="AZ699" s="55"/>
      <c r="BA699" s="55"/>
      <c r="BB699" s="55"/>
      <c r="BC699" s="55"/>
      <c r="BD699" s="55"/>
      <c r="BE699" s="55"/>
      <c r="BF699" s="55"/>
      <c r="BG699" s="55"/>
      <c r="BH699" s="55"/>
      <c r="BI699" s="55"/>
      <c r="BJ699" s="55"/>
      <c r="BK699" s="55"/>
      <c r="BL699" s="55"/>
      <c r="BM699" s="55"/>
      <c r="BN699" s="55"/>
      <c r="BO699" s="55"/>
      <c r="BP699" s="55"/>
      <c r="BQ699" s="55"/>
      <c r="BR699" s="55"/>
      <c r="BS699" s="55"/>
      <c r="BT699" s="55"/>
      <c r="BU699" s="55"/>
      <c r="BV699" s="55"/>
      <c r="BW699" s="55"/>
      <c r="BX699" s="55"/>
      <c r="BY699" s="55"/>
      <c r="BZ699" s="55"/>
      <c r="CA699" s="55"/>
      <c r="CB699" s="55"/>
      <c r="CC699" s="55"/>
      <c r="CD699" s="55"/>
      <c r="CE699" s="55"/>
      <c r="CF699" s="55"/>
      <c r="CG699" s="55"/>
      <c r="CH699" s="55"/>
      <c r="CI699" s="55"/>
    </row>
    <row r="700" spans="1:87" customFormat="1" ht="15" customHeight="1" x14ac:dyDescent="0.25">
      <c r="A700" s="55"/>
      <c r="B700" s="58"/>
      <c r="C700" s="58"/>
      <c r="E700" s="57"/>
      <c r="F700" s="21"/>
      <c r="G700" s="59"/>
      <c r="H700" s="56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  <c r="AQ700" s="55"/>
      <c r="AR700" s="55"/>
      <c r="AS700" s="55"/>
      <c r="AT700" s="55"/>
      <c r="AU700" s="55"/>
      <c r="AV700" s="55"/>
      <c r="AW700" s="55"/>
      <c r="AX700" s="55"/>
      <c r="AY700" s="55"/>
      <c r="AZ700" s="55"/>
      <c r="BA700" s="55"/>
      <c r="BB700" s="55"/>
      <c r="BC700" s="55"/>
      <c r="BD700" s="55"/>
      <c r="BE700" s="55"/>
      <c r="BF700" s="55"/>
      <c r="BG700" s="55"/>
      <c r="BH700" s="55"/>
      <c r="BI700" s="55"/>
      <c r="BJ700" s="55"/>
      <c r="BK700" s="55"/>
      <c r="BL700" s="55"/>
      <c r="BM700" s="55"/>
      <c r="BN700" s="55"/>
      <c r="BO700" s="55"/>
      <c r="BP700" s="55"/>
      <c r="BQ700" s="55"/>
      <c r="BR700" s="55"/>
      <c r="BS700" s="55"/>
      <c r="BT700" s="55"/>
      <c r="BU700" s="55"/>
      <c r="BV700" s="55"/>
      <c r="BW700" s="55"/>
      <c r="BX700" s="55"/>
      <c r="BY700" s="55"/>
      <c r="BZ700" s="55"/>
      <c r="CA700" s="55"/>
      <c r="CB700" s="55"/>
      <c r="CC700" s="55"/>
      <c r="CD700" s="55"/>
      <c r="CE700" s="55"/>
      <c r="CF700" s="55"/>
      <c r="CG700" s="55"/>
      <c r="CH700" s="55"/>
      <c r="CI700" s="55"/>
    </row>
    <row r="701" spans="1:87" customFormat="1" ht="15" customHeight="1" x14ac:dyDescent="0.25">
      <c r="A701" s="55"/>
      <c r="B701" s="58"/>
      <c r="C701" s="58"/>
      <c r="E701" s="57"/>
      <c r="F701" s="21"/>
      <c r="G701" s="59"/>
      <c r="H701" s="56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  <c r="AQ701" s="55"/>
      <c r="AR701" s="55"/>
      <c r="AS701" s="55"/>
      <c r="AT701" s="55"/>
      <c r="AU701" s="55"/>
      <c r="AV701" s="55"/>
      <c r="AW701" s="55"/>
      <c r="AX701" s="55"/>
      <c r="AY701" s="55"/>
      <c r="AZ701" s="55"/>
      <c r="BA701" s="55"/>
      <c r="BB701" s="55"/>
      <c r="BC701" s="55"/>
      <c r="BD701" s="55"/>
      <c r="BE701" s="55"/>
      <c r="BF701" s="55"/>
      <c r="BG701" s="55"/>
      <c r="BH701" s="55"/>
      <c r="BI701" s="55"/>
      <c r="BJ701" s="55"/>
      <c r="BK701" s="55"/>
      <c r="BL701" s="55"/>
      <c r="BM701" s="55"/>
      <c r="BN701" s="55"/>
      <c r="BO701" s="55"/>
      <c r="BP701" s="55"/>
      <c r="BQ701" s="55"/>
      <c r="BR701" s="55"/>
      <c r="BS701" s="55"/>
      <c r="BT701" s="55"/>
      <c r="BU701" s="55"/>
      <c r="BV701" s="55"/>
      <c r="BW701" s="55"/>
      <c r="BX701" s="55"/>
      <c r="BY701" s="55"/>
      <c r="BZ701" s="55"/>
      <c r="CA701" s="55"/>
      <c r="CB701" s="55"/>
      <c r="CC701" s="55"/>
      <c r="CD701" s="55"/>
      <c r="CE701" s="55"/>
      <c r="CF701" s="55"/>
      <c r="CG701" s="55"/>
      <c r="CH701" s="55"/>
      <c r="CI701" s="55"/>
    </row>
    <row r="702" spans="1:87" customFormat="1" ht="15" customHeight="1" x14ac:dyDescent="0.25">
      <c r="A702" s="55"/>
      <c r="B702" s="58"/>
      <c r="C702" s="58"/>
      <c r="E702" s="57"/>
      <c r="F702" s="21"/>
      <c r="G702" s="59"/>
      <c r="H702" s="56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  <c r="AQ702" s="55"/>
      <c r="AR702" s="55"/>
      <c r="AS702" s="55"/>
      <c r="AT702" s="55"/>
      <c r="AU702" s="55"/>
      <c r="AV702" s="55"/>
      <c r="AW702" s="55"/>
      <c r="AX702" s="55"/>
      <c r="AY702" s="55"/>
      <c r="AZ702" s="55"/>
      <c r="BA702" s="55"/>
      <c r="BB702" s="55"/>
      <c r="BC702" s="55"/>
      <c r="BD702" s="55"/>
      <c r="BE702" s="55"/>
      <c r="BF702" s="55"/>
      <c r="BG702" s="55"/>
      <c r="BH702" s="55"/>
      <c r="BI702" s="55"/>
      <c r="BJ702" s="55"/>
      <c r="BK702" s="55"/>
      <c r="BL702" s="55"/>
      <c r="BM702" s="55"/>
      <c r="BN702" s="55"/>
      <c r="BO702" s="55"/>
      <c r="BP702" s="55"/>
      <c r="BQ702" s="55"/>
      <c r="BR702" s="55"/>
      <c r="BS702" s="55"/>
      <c r="BT702" s="55"/>
      <c r="BU702" s="55"/>
      <c r="BV702" s="55"/>
      <c r="BW702" s="55"/>
      <c r="BX702" s="55"/>
      <c r="BY702" s="55"/>
      <c r="BZ702" s="55"/>
      <c r="CA702" s="55"/>
      <c r="CB702" s="55"/>
      <c r="CC702" s="55"/>
      <c r="CD702" s="55"/>
      <c r="CE702" s="55"/>
      <c r="CF702" s="55"/>
      <c r="CG702" s="55"/>
      <c r="CH702" s="55"/>
      <c r="CI702" s="55"/>
    </row>
    <row r="703" spans="1:87" customFormat="1" ht="15" customHeight="1" x14ac:dyDescent="0.25">
      <c r="A703" s="55"/>
      <c r="B703" s="58"/>
      <c r="C703" s="58"/>
      <c r="E703" s="57"/>
      <c r="F703" s="21"/>
      <c r="G703" s="59"/>
      <c r="H703" s="56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  <c r="AQ703" s="55"/>
      <c r="AR703" s="55"/>
      <c r="AS703" s="55"/>
      <c r="AT703" s="55"/>
      <c r="AU703" s="55"/>
      <c r="AV703" s="55"/>
      <c r="AW703" s="55"/>
      <c r="AX703" s="55"/>
      <c r="AY703" s="55"/>
      <c r="AZ703" s="55"/>
      <c r="BA703" s="55"/>
      <c r="BB703" s="55"/>
      <c r="BC703" s="55"/>
      <c r="BD703" s="55"/>
      <c r="BE703" s="55"/>
      <c r="BF703" s="55"/>
      <c r="BG703" s="55"/>
      <c r="BH703" s="55"/>
      <c r="BI703" s="55"/>
      <c r="BJ703" s="55"/>
      <c r="BK703" s="55"/>
      <c r="BL703" s="55"/>
      <c r="BM703" s="55"/>
      <c r="BN703" s="55"/>
      <c r="BO703" s="55"/>
      <c r="BP703" s="55"/>
      <c r="BQ703" s="55"/>
      <c r="BR703" s="55"/>
      <c r="BS703" s="55"/>
      <c r="BT703" s="55"/>
      <c r="BU703" s="55"/>
      <c r="BV703" s="55"/>
      <c r="BW703" s="55"/>
      <c r="BX703" s="55"/>
      <c r="BY703" s="55"/>
      <c r="BZ703" s="55"/>
      <c r="CA703" s="55"/>
      <c r="CB703" s="55"/>
      <c r="CC703" s="55"/>
      <c r="CD703" s="55"/>
      <c r="CE703" s="55"/>
      <c r="CF703" s="55"/>
      <c r="CG703" s="55"/>
      <c r="CH703" s="55"/>
      <c r="CI703" s="55"/>
    </row>
    <row r="704" spans="1:87" customFormat="1" ht="15" customHeight="1" x14ac:dyDescent="0.25">
      <c r="A704" s="55"/>
      <c r="B704" s="58"/>
      <c r="C704" s="58"/>
      <c r="E704" s="57"/>
      <c r="F704" s="21"/>
      <c r="G704" s="59"/>
      <c r="H704" s="56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  <c r="AQ704" s="55"/>
      <c r="AR704" s="55"/>
      <c r="AS704" s="55"/>
      <c r="AT704" s="55"/>
      <c r="AU704" s="55"/>
      <c r="AV704" s="55"/>
      <c r="AW704" s="55"/>
      <c r="AX704" s="55"/>
      <c r="AY704" s="55"/>
      <c r="AZ704" s="55"/>
      <c r="BA704" s="55"/>
      <c r="BB704" s="55"/>
      <c r="BC704" s="55"/>
      <c r="BD704" s="55"/>
      <c r="BE704" s="55"/>
      <c r="BF704" s="55"/>
      <c r="BG704" s="55"/>
      <c r="BH704" s="55"/>
      <c r="BI704" s="55"/>
      <c r="BJ704" s="55"/>
      <c r="BK704" s="55"/>
      <c r="BL704" s="55"/>
      <c r="BM704" s="55"/>
      <c r="BN704" s="55"/>
      <c r="BO704" s="55"/>
      <c r="BP704" s="55"/>
      <c r="BQ704" s="55"/>
      <c r="BR704" s="55"/>
      <c r="BS704" s="55"/>
      <c r="BT704" s="55"/>
      <c r="BU704" s="55"/>
      <c r="BV704" s="55"/>
      <c r="BW704" s="55"/>
      <c r="BX704" s="55"/>
      <c r="BY704" s="55"/>
      <c r="BZ704" s="55"/>
      <c r="CA704" s="55"/>
      <c r="CB704" s="55"/>
      <c r="CC704" s="55"/>
      <c r="CD704" s="55"/>
      <c r="CE704" s="55"/>
      <c r="CF704" s="55"/>
      <c r="CG704" s="55"/>
      <c r="CH704" s="55"/>
      <c r="CI704" s="55"/>
    </row>
    <row r="705" spans="1:87" customFormat="1" ht="15" customHeight="1" x14ac:dyDescent="0.25">
      <c r="A705" s="55"/>
      <c r="B705" s="58"/>
      <c r="C705" s="58"/>
      <c r="E705" s="57"/>
      <c r="F705" s="21"/>
      <c r="G705" s="59"/>
      <c r="H705" s="56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  <c r="AQ705" s="55"/>
      <c r="AR705" s="55"/>
      <c r="AS705" s="55"/>
      <c r="AT705" s="55"/>
      <c r="AU705" s="55"/>
      <c r="AV705" s="55"/>
      <c r="AW705" s="55"/>
      <c r="AX705" s="55"/>
      <c r="AY705" s="55"/>
      <c r="AZ705" s="55"/>
      <c r="BA705" s="55"/>
      <c r="BB705" s="55"/>
      <c r="BC705" s="55"/>
      <c r="BD705" s="55"/>
      <c r="BE705" s="55"/>
      <c r="BF705" s="55"/>
      <c r="BG705" s="55"/>
      <c r="BH705" s="55"/>
      <c r="BI705" s="55"/>
      <c r="BJ705" s="55"/>
      <c r="BK705" s="55"/>
      <c r="BL705" s="55"/>
      <c r="BM705" s="55"/>
      <c r="BN705" s="55"/>
      <c r="BO705" s="55"/>
      <c r="BP705" s="55"/>
      <c r="BQ705" s="55"/>
      <c r="BR705" s="55"/>
      <c r="BS705" s="55"/>
      <c r="BT705" s="55"/>
      <c r="BU705" s="55"/>
      <c r="BV705" s="55"/>
      <c r="BW705" s="55"/>
      <c r="BX705" s="55"/>
      <c r="BY705" s="55"/>
      <c r="BZ705" s="55"/>
      <c r="CA705" s="55"/>
      <c r="CB705" s="55"/>
      <c r="CC705" s="55"/>
      <c r="CD705" s="55"/>
      <c r="CE705" s="55"/>
      <c r="CF705" s="55"/>
      <c r="CG705" s="55"/>
      <c r="CH705" s="55"/>
      <c r="CI705" s="55"/>
    </row>
    <row r="706" spans="1:87" customFormat="1" ht="15" customHeight="1" x14ac:dyDescent="0.25">
      <c r="A706" s="55"/>
      <c r="B706" s="58"/>
      <c r="C706" s="58"/>
      <c r="E706" s="57"/>
      <c r="F706" s="21"/>
      <c r="G706" s="59"/>
      <c r="H706" s="56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55"/>
      <c r="AL706" s="55"/>
      <c r="AM706" s="55"/>
      <c r="AN706" s="55"/>
      <c r="AO706" s="55"/>
      <c r="AP706" s="55"/>
      <c r="AQ706" s="55"/>
      <c r="AR706" s="55"/>
      <c r="AS706" s="55"/>
      <c r="AT706" s="55"/>
      <c r="AU706" s="55"/>
      <c r="AV706" s="55"/>
      <c r="AW706" s="55"/>
      <c r="AX706" s="55"/>
      <c r="AY706" s="55"/>
      <c r="AZ706" s="55"/>
      <c r="BA706" s="55"/>
      <c r="BB706" s="55"/>
      <c r="BC706" s="55"/>
      <c r="BD706" s="55"/>
      <c r="BE706" s="55"/>
      <c r="BF706" s="55"/>
      <c r="BG706" s="55"/>
      <c r="BH706" s="55"/>
      <c r="BI706" s="55"/>
      <c r="BJ706" s="55"/>
      <c r="BK706" s="55"/>
      <c r="BL706" s="55"/>
      <c r="BM706" s="55"/>
      <c r="BN706" s="55"/>
      <c r="BO706" s="55"/>
      <c r="BP706" s="55"/>
      <c r="BQ706" s="55"/>
      <c r="BR706" s="55"/>
      <c r="BS706" s="55"/>
      <c r="BT706" s="55"/>
      <c r="BU706" s="55"/>
      <c r="BV706" s="55"/>
      <c r="BW706" s="55"/>
      <c r="BX706" s="55"/>
      <c r="BY706" s="55"/>
      <c r="BZ706" s="55"/>
      <c r="CA706" s="55"/>
      <c r="CB706" s="55"/>
      <c r="CC706" s="55"/>
      <c r="CD706" s="55"/>
      <c r="CE706" s="55"/>
      <c r="CF706" s="55"/>
      <c r="CG706" s="55"/>
      <c r="CH706" s="55"/>
      <c r="CI706" s="55"/>
    </row>
    <row r="707" spans="1:87" customFormat="1" ht="15" customHeight="1" x14ac:dyDescent="0.25">
      <c r="A707" s="55"/>
      <c r="B707" s="58"/>
      <c r="C707" s="58"/>
      <c r="E707" s="57"/>
      <c r="F707" s="21"/>
      <c r="G707" s="59"/>
      <c r="H707" s="56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55"/>
      <c r="AL707" s="55"/>
      <c r="AM707" s="55"/>
      <c r="AN707" s="55"/>
      <c r="AO707" s="55"/>
      <c r="AP707" s="55"/>
      <c r="AQ707" s="55"/>
      <c r="AR707" s="55"/>
      <c r="AS707" s="55"/>
      <c r="AT707" s="55"/>
      <c r="AU707" s="55"/>
      <c r="AV707" s="55"/>
      <c r="AW707" s="55"/>
      <c r="AX707" s="55"/>
      <c r="AY707" s="55"/>
      <c r="AZ707" s="55"/>
      <c r="BA707" s="55"/>
      <c r="BB707" s="55"/>
      <c r="BC707" s="55"/>
      <c r="BD707" s="55"/>
      <c r="BE707" s="55"/>
      <c r="BF707" s="55"/>
      <c r="BG707" s="55"/>
      <c r="BH707" s="55"/>
      <c r="BI707" s="55"/>
      <c r="BJ707" s="55"/>
      <c r="BK707" s="55"/>
      <c r="BL707" s="55"/>
      <c r="BM707" s="55"/>
      <c r="BN707" s="55"/>
      <c r="BO707" s="55"/>
      <c r="BP707" s="55"/>
      <c r="BQ707" s="55"/>
      <c r="BR707" s="55"/>
      <c r="BS707" s="55"/>
      <c r="BT707" s="55"/>
      <c r="BU707" s="55"/>
      <c r="BV707" s="55"/>
      <c r="BW707" s="55"/>
      <c r="BX707" s="55"/>
      <c r="BY707" s="55"/>
      <c r="BZ707" s="55"/>
      <c r="CA707" s="55"/>
      <c r="CB707" s="55"/>
      <c r="CC707" s="55"/>
      <c r="CD707" s="55"/>
      <c r="CE707" s="55"/>
      <c r="CF707" s="55"/>
      <c r="CG707" s="55"/>
      <c r="CH707" s="55"/>
      <c r="CI707" s="55"/>
    </row>
    <row r="708" spans="1:87" customFormat="1" ht="15" customHeight="1" x14ac:dyDescent="0.25">
      <c r="A708" s="55"/>
      <c r="B708" s="58"/>
      <c r="C708" s="58"/>
      <c r="E708" s="57"/>
      <c r="F708" s="21"/>
      <c r="G708" s="59"/>
      <c r="H708" s="56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5"/>
      <c r="AV708" s="55"/>
      <c r="AW708" s="55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5"/>
      <c r="BJ708" s="55"/>
      <c r="BK708" s="55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5"/>
      <c r="BX708" s="55"/>
      <c r="BY708" s="55"/>
      <c r="BZ708" s="55"/>
      <c r="CA708" s="55"/>
      <c r="CB708" s="55"/>
      <c r="CC708" s="55"/>
      <c r="CD708" s="55"/>
      <c r="CE708" s="55"/>
      <c r="CF708" s="55"/>
      <c r="CG708" s="55"/>
      <c r="CH708" s="55"/>
      <c r="CI708" s="55"/>
    </row>
    <row r="709" spans="1:87" customFormat="1" ht="15" customHeight="1" x14ac:dyDescent="0.25">
      <c r="A709" s="55"/>
      <c r="B709" s="58"/>
      <c r="C709" s="58"/>
      <c r="E709" s="57"/>
      <c r="F709" s="21"/>
      <c r="G709" s="59"/>
      <c r="H709" s="56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5"/>
      <c r="BJ709" s="55"/>
      <c r="BK709" s="55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5"/>
      <c r="BX709" s="55"/>
      <c r="BY709" s="55"/>
      <c r="BZ709" s="55"/>
      <c r="CA709" s="55"/>
      <c r="CB709" s="55"/>
      <c r="CC709" s="55"/>
      <c r="CD709" s="55"/>
      <c r="CE709" s="55"/>
      <c r="CF709" s="55"/>
      <c r="CG709" s="55"/>
      <c r="CH709" s="55"/>
      <c r="CI709" s="55"/>
    </row>
    <row r="710" spans="1:87" customFormat="1" ht="15" customHeight="1" x14ac:dyDescent="0.25">
      <c r="A710" s="55"/>
      <c r="B710" s="58"/>
      <c r="C710" s="58"/>
      <c r="E710" s="57"/>
      <c r="F710" s="21"/>
      <c r="G710" s="59"/>
      <c r="H710" s="56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  <c r="AQ710" s="55"/>
      <c r="AR710" s="55"/>
      <c r="AS710" s="55"/>
      <c r="AT710" s="55"/>
      <c r="AU710" s="55"/>
      <c r="AV710" s="55"/>
      <c r="AW710" s="55"/>
      <c r="AX710" s="55"/>
      <c r="AY710" s="55"/>
      <c r="AZ710" s="55"/>
      <c r="BA710" s="55"/>
      <c r="BB710" s="55"/>
      <c r="BC710" s="55"/>
      <c r="BD710" s="55"/>
      <c r="BE710" s="55"/>
      <c r="BF710" s="55"/>
      <c r="BG710" s="55"/>
      <c r="BH710" s="55"/>
      <c r="BI710" s="55"/>
      <c r="BJ710" s="55"/>
      <c r="BK710" s="55"/>
      <c r="BL710" s="55"/>
      <c r="BM710" s="55"/>
      <c r="BN710" s="55"/>
      <c r="BO710" s="55"/>
      <c r="BP710" s="55"/>
      <c r="BQ710" s="55"/>
      <c r="BR710" s="55"/>
      <c r="BS710" s="55"/>
      <c r="BT710" s="55"/>
      <c r="BU710" s="55"/>
      <c r="BV710" s="55"/>
      <c r="BW710" s="55"/>
      <c r="BX710" s="55"/>
      <c r="BY710" s="55"/>
      <c r="BZ710" s="55"/>
      <c r="CA710" s="55"/>
      <c r="CB710" s="55"/>
      <c r="CC710" s="55"/>
      <c r="CD710" s="55"/>
      <c r="CE710" s="55"/>
      <c r="CF710" s="55"/>
      <c r="CG710" s="55"/>
      <c r="CH710" s="55"/>
      <c r="CI710" s="55"/>
    </row>
    <row r="711" spans="1:87" customFormat="1" ht="15" customHeight="1" x14ac:dyDescent="0.25">
      <c r="A711" s="55"/>
      <c r="B711" s="58"/>
      <c r="C711" s="58"/>
      <c r="E711" s="57"/>
      <c r="F711" s="21"/>
      <c r="G711" s="59"/>
      <c r="H711" s="56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</row>
    <row r="712" spans="1:87" customFormat="1" ht="15" customHeight="1" x14ac:dyDescent="0.25">
      <c r="A712" s="55"/>
      <c r="B712" s="58"/>
      <c r="C712" s="58"/>
      <c r="E712" s="57"/>
      <c r="F712" s="21"/>
      <c r="G712" s="59"/>
      <c r="H712" s="56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</row>
    <row r="713" spans="1:87" customFormat="1" ht="15" customHeight="1" x14ac:dyDescent="0.25">
      <c r="A713" s="55"/>
      <c r="B713" s="58"/>
      <c r="C713" s="58"/>
      <c r="E713" s="57"/>
      <c r="F713" s="21"/>
      <c r="G713" s="59"/>
      <c r="H713" s="56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</row>
    <row r="714" spans="1:87" customFormat="1" ht="15" customHeight="1" x14ac:dyDescent="0.25">
      <c r="A714" s="55"/>
      <c r="B714" s="58"/>
      <c r="C714" s="58"/>
      <c r="E714" s="57"/>
      <c r="F714" s="21"/>
      <c r="G714" s="59"/>
      <c r="H714" s="56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</row>
    <row r="715" spans="1:87" customFormat="1" ht="15" customHeight="1" x14ac:dyDescent="0.25">
      <c r="A715" s="55"/>
      <c r="B715" s="58"/>
      <c r="C715" s="58"/>
      <c r="E715" s="57"/>
      <c r="F715" s="21"/>
      <c r="G715" s="59"/>
      <c r="H715" s="56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</row>
    <row r="716" spans="1:87" customFormat="1" ht="15" customHeight="1" x14ac:dyDescent="0.25">
      <c r="A716" s="55"/>
      <c r="B716" s="58"/>
      <c r="C716" s="58"/>
      <c r="E716" s="57"/>
      <c r="F716" s="21"/>
      <c r="G716" s="59"/>
      <c r="H716" s="56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</row>
    <row r="717" spans="1:87" customFormat="1" ht="15" customHeight="1" x14ac:dyDescent="0.25">
      <c r="A717" s="55"/>
      <c r="B717" s="58"/>
      <c r="C717" s="58"/>
      <c r="E717" s="57"/>
      <c r="F717" s="21"/>
      <c r="G717" s="59"/>
      <c r="H717" s="56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</row>
    <row r="718" spans="1:87" customFormat="1" ht="15" customHeight="1" x14ac:dyDescent="0.25">
      <c r="A718" s="55"/>
      <c r="B718" s="58"/>
      <c r="C718" s="58"/>
      <c r="E718" s="57"/>
      <c r="F718" s="21"/>
      <c r="G718" s="59"/>
      <c r="H718" s="56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</row>
    <row r="719" spans="1:87" customFormat="1" ht="15" customHeight="1" x14ac:dyDescent="0.25">
      <c r="A719" s="55"/>
      <c r="B719" s="58"/>
      <c r="C719" s="58"/>
      <c r="E719" s="57"/>
      <c r="F719" s="21"/>
      <c r="G719" s="59"/>
      <c r="H719" s="56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</row>
    <row r="720" spans="1:87" customFormat="1" ht="15" customHeight="1" x14ac:dyDescent="0.25">
      <c r="A720" s="55"/>
      <c r="B720" s="58"/>
      <c r="C720" s="58"/>
      <c r="E720" s="57"/>
      <c r="F720" s="21"/>
      <c r="G720" s="59"/>
      <c r="H720" s="56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</row>
    <row r="721" spans="1:87" customFormat="1" ht="15" customHeight="1" x14ac:dyDescent="0.25">
      <c r="A721" s="55"/>
      <c r="B721" s="58"/>
      <c r="C721" s="58"/>
      <c r="E721" s="57"/>
      <c r="F721" s="21"/>
      <c r="G721" s="59"/>
      <c r="H721" s="56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</row>
    <row r="722" spans="1:87" customFormat="1" ht="15" customHeight="1" x14ac:dyDescent="0.25">
      <c r="A722" s="55"/>
      <c r="B722" s="58"/>
      <c r="C722" s="58"/>
      <c r="E722" s="57"/>
      <c r="F722" s="21"/>
      <c r="G722" s="59"/>
      <c r="H722" s="56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</row>
    <row r="723" spans="1:87" customFormat="1" ht="15" customHeight="1" x14ac:dyDescent="0.25">
      <c r="A723" s="55"/>
      <c r="B723" s="58"/>
      <c r="C723" s="58"/>
      <c r="E723" s="57"/>
      <c r="F723" s="21"/>
      <c r="G723" s="59"/>
      <c r="H723" s="56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</row>
    <row r="724" spans="1:87" customFormat="1" ht="15" customHeight="1" x14ac:dyDescent="0.25">
      <c r="A724" s="55"/>
      <c r="B724" s="58"/>
      <c r="C724" s="58"/>
      <c r="E724" s="57"/>
      <c r="F724" s="21"/>
      <c r="G724" s="59"/>
      <c r="H724" s="56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</row>
    <row r="725" spans="1:87" customFormat="1" ht="15" customHeight="1" x14ac:dyDescent="0.25">
      <c r="A725" s="55"/>
      <c r="B725" s="58"/>
      <c r="C725" s="58"/>
      <c r="E725" s="57"/>
      <c r="F725" s="21"/>
      <c r="G725" s="59"/>
      <c r="H725" s="56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</row>
    <row r="726" spans="1:87" customFormat="1" ht="15" customHeight="1" x14ac:dyDescent="0.25">
      <c r="A726" s="55"/>
      <c r="B726" s="58"/>
      <c r="C726" s="58"/>
      <c r="E726" s="57"/>
      <c r="F726" s="21"/>
      <c r="G726" s="59"/>
      <c r="H726" s="56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</row>
    <row r="727" spans="1:87" customFormat="1" ht="15" customHeight="1" x14ac:dyDescent="0.25">
      <c r="A727" s="55"/>
      <c r="B727" s="58"/>
      <c r="C727" s="58"/>
      <c r="E727" s="57"/>
      <c r="F727" s="21"/>
      <c r="G727" s="59"/>
      <c r="H727" s="56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</row>
    <row r="728" spans="1:87" customFormat="1" ht="15" customHeight="1" x14ac:dyDescent="0.25">
      <c r="A728" s="55"/>
      <c r="B728" s="58"/>
      <c r="C728" s="58"/>
      <c r="E728" s="57"/>
      <c r="F728" s="21"/>
      <c r="G728" s="59"/>
      <c r="H728" s="56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</row>
    <row r="729" spans="1:87" customFormat="1" ht="15" customHeight="1" x14ac:dyDescent="0.25">
      <c r="A729" s="55"/>
      <c r="B729" s="58"/>
      <c r="C729" s="58"/>
      <c r="E729" s="57"/>
      <c r="F729" s="21"/>
      <c r="G729" s="59"/>
      <c r="H729" s="56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</row>
    <row r="730" spans="1:87" customFormat="1" ht="15" customHeight="1" x14ac:dyDescent="0.25">
      <c r="A730" s="55"/>
      <c r="B730" s="58"/>
      <c r="C730" s="58"/>
      <c r="E730" s="57"/>
      <c r="F730" s="21"/>
      <c r="G730" s="59"/>
      <c r="H730" s="56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</row>
    <row r="731" spans="1:87" customFormat="1" ht="15" customHeight="1" x14ac:dyDescent="0.25">
      <c r="A731" s="55"/>
      <c r="B731" s="58"/>
      <c r="C731" s="58"/>
      <c r="E731" s="57"/>
      <c r="F731" s="21"/>
      <c r="G731" s="59"/>
      <c r="H731" s="56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</row>
    <row r="732" spans="1:87" customFormat="1" ht="15" customHeight="1" x14ac:dyDescent="0.25">
      <c r="A732" s="55"/>
      <c r="B732" s="58"/>
      <c r="C732" s="58"/>
      <c r="E732" s="57"/>
      <c r="F732" s="21"/>
      <c r="G732" s="59"/>
      <c r="H732" s="56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</row>
    <row r="733" spans="1:87" customFormat="1" ht="15" customHeight="1" x14ac:dyDescent="0.25">
      <c r="A733" s="55"/>
      <c r="B733" s="58"/>
      <c r="C733" s="58"/>
      <c r="E733" s="57"/>
      <c r="F733" s="21"/>
      <c r="G733" s="59"/>
      <c r="H733" s="56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</row>
    <row r="734" spans="1:87" customFormat="1" ht="15" customHeight="1" x14ac:dyDescent="0.25">
      <c r="A734" s="55"/>
      <c r="B734" s="58"/>
      <c r="C734" s="58"/>
      <c r="E734" s="57"/>
      <c r="F734" s="21"/>
      <c r="G734" s="59"/>
      <c r="H734" s="56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</row>
    <row r="735" spans="1:87" customFormat="1" ht="15" customHeight="1" x14ac:dyDescent="0.25">
      <c r="A735" s="55"/>
      <c r="B735" s="58"/>
      <c r="C735" s="58"/>
      <c r="E735" s="57"/>
      <c r="F735" s="21"/>
      <c r="G735" s="59"/>
      <c r="H735" s="56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</row>
    <row r="736" spans="1:87" customFormat="1" ht="15" customHeight="1" x14ac:dyDescent="0.25">
      <c r="A736" s="55"/>
      <c r="B736" s="58"/>
      <c r="C736" s="58"/>
      <c r="E736" s="57"/>
      <c r="F736" s="21"/>
      <c r="G736" s="59"/>
      <c r="H736" s="56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</row>
    <row r="737" spans="1:87" customFormat="1" ht="15" customHeight="1" x14ac:dyDescent="0.25">
      <c r="A737" s="55"/>
      <c r="B737" s="58"/>
      <c r="C737" s="58"/>
      <c r="E737" s="57"/>
      <c r="F737" s="21"/>
      <c r="G737" s="59"/>
      <c r="H737" s="56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</row>
    <row r="738" spans="1:87" customFormat="1" ht="15" customHeight="1" x14ac:dyDescent="0.25">
      <c r="A738" s="55"/>
      <c r="B738" s="58"/>
      <c r="C738" s="58"/>
      <c r="E738" s="57"/>
      <c r="F738" s="21"/>
      <c r="G738" s="59"/>
      <c r="H738" s="56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</row>
    <row r="739" spans="1:87" customFormat="1" ht="15" customHeight="1" x14ac:dyDescent="0.25">
      <c r="A739" s="55"/>
      <c r="B739" s="58"/>
      <c r="C739" s="58"/>
      <c r="E739" s="57"/>
      <c r="F739" s="21"/>
      <c r="G739" s="59"/>
      <c r="H739" s="56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</row>
    <row r="740" spans="1:87" customFormat="1" ht="15" customHeight="1" x14ac:dyDescent="0.25">
      <c r="A740" s="55"/>
      <c r="B740" s="58"/>
      <c r="C740" s="58"/>
      <c r="E740" s="57"/>
      <c r="F740" s="21"/>
      <c r="G740" s="59"/>
      <c r="H740" s="56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</row>
    <row r="741" spans="1:87" customFormat="1" ht="15" customHeight="1" x14ac:dyDescent="0.25">
      <c r="A741" s="55"/>
      <c r="B741" s="58"/>
      <c r="C741" s="58"/>
      <c r="E741" s="57"/>
      <c r="F741" s="21"/>
      <c r="G741" s="59"/>
      <c r="H741" s="56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</row>
    <row r="742" spans="1:87" customFormat="1" ht="15" customHeight="1" x14ac:dyDescent="0.25">
      <c r="A742" s="55"/>
      <c r="B742" s="58"/>
      <c r="C742" s="58"/>
      <c r="E742" s="57"/>
      <c r="F742" s="21"/>
      <c r="G742" s="59"/>
      <c r="H742" s="56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</row>
    <row r="743" spans="1:87" customFormat="1" ht="15" customHeight="1" x14ac:dyDescent="0.25">
      <c r="A743" s="55"/>
      <c r="B743" s="58"/>
      <c r="C743" s="58"/>
      <c r="E743" s="57"/>
      <c r="F743" s="21"/>
      <c r="G743" s="59"/>
      <c r="H743" s="56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</row>
    <row r="744" spans="1:87" customFormat="1" ht="15" customHeight="1" x14ac:dyDescent="0.25">
      <c r="A744" s="55"/>
      <c r="B744" s="58"/>
      <c r="C744" s="58"/>
      <c r="E744" s="57"/>
      <c r="F744" s="21"/>
      <c r="G744" s="59"/>
      <c r="H744" s="56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</row>
    <row r="745" spans="1:87" customFormat="1" ht="15" customHeight="1" x14ac:dyDescent="0.25">
      <c r="A745" s="55"/>
      <c r="B745" s="58"/>
      <c r="C745" s="58"/>
      <c r="E745" s="57"/>
      <c r="F745" s="21"/>
      <c r="G745" s="59"/>
      <c r="H745" s="56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</row>
    <row r="746" spans="1:87" customFormat="1" ht="15" customHeight="1" x14ac:dyDescent="0.25">
      <c r="A746" s="55"/>
      <c r="B746" s="58"/>
      <c r="C746" s="58"/>
      <c r="E746" s="57"/>
      <c r="F746" s="21"/>
      <c r="G746" s="59"/>
      <c r="H746" s="56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</row>
    <row r="747" spans="1:87" customFormat="1" ht="15" customHeight="1" x14ac:dyDescent="0.25">
      <c r="A747" s="55"/>
      <c r="B747" s="58"/>
      <c r="C747" s="58"/>
      <c r="E747" s="57"/>
      <c r="F747" s="21"/>
      <c r="G747" s="59"/>
      <c r="H747" s="56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</row>
    <row r="748" spans="1:87" customFormat="1" ht="15" customHeight="1" x14ac:dyDescent="0.25">
      <c r="A748" s="55"/>
      <c r="B748" s="58"/>
      <c r="C748" s="58"/>
      <c r="E748" s="57"/>
      <c r="F748" s="21"/>
      <c r="G748" s="59"/>
      <c r="H748" s="56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</row>
    <row r="749" spans="1:87" customFormat="1" ht="15" customHeight="1" x14ac:dyDescent="0.25">
      <c r="A749" s="55"/>
      <c r="B749" s="58"/>
      <c r="C749" s="58"/>
      <c r="E749" s="57"/>
      <c r="F749" s="21"/>
      <c r="G749" s="59"/>
      <c r="H749" s="56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</row>
    <row r="750" spans="1:87" customFormat="1" ht="15" customHeight="1" x14ac:dyDescent="0.25">
      <c r="A750" s="55"/>
      <c r="B750" s="58"/>
      <c r="C750" s="58"/>
      <c r="E750" s="57"/>
      <c r="F750" s="21"/>
      <c r="G750" s="59"/>
      <c r="H750" s="56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</row>
    <row r="751" spans="1:87" customFormat="1" ht="15" customHeight="1" x14ac:dyDescent="0.25">
      <c r="A751" s="55"/>
      <c r="B751" s="58"/>
      <c r="C751" s="58"/>
      <c r="E751" s="57"/>
      <c r="F751" s="21"/>
      <c r="G751" s="59"/>
      <c r="H751" s="56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</row>
    <row r="752" spans="1:87" customFormat="1" ht="15" customHeight="1" x14ac:dyDescent="0.25">
      <c r="A752" s="55"/>
      <c r="B752" s="58"/>
      <c r="C752" s="58"/>
      <c r="E752" s="57"/>
      <c r="F752" s="21"/>
      <c r="G752" s="59"/>
      <c r="H752" s="56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</row>
    <row r="753" spans="1:87" customFormat="1" ht="15" customHeight="1" x14ac:dyDescent="0.25">
      <c r="A753" s="55"/>
      <c r="B753" s="58"/>
      <c r="C753" s="58"/>
      <c r="E753" s="57"/>
      <c r="F753" s="21"/>
      <c r="G753" s="59"/>
      <c r="H753" s="56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</row>
    <row r="754" spans="1:87" customFormat="1" ht="15" customHeight="1" x14ac:dyDescent="0.25">
      <c r="A754" s="55"/>
      <c r="B754" s="58"/>
      <c r="C754" s="58"/>
      <c r="E754" s="57"/>
      <c r="F754" s="21"/>
      <c r="G754" s="59"/>
      <c r="H754" s="56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</row>
    <row r="755" spans="1:87" customFormat="1" ht="15" customHeight="1" x14ac:dyDescent="0.25">
      <c r="A755" s="55"/>
      <c r="B755" s="58"/>
      <c r="C755" s="58"/>
      <c r="E755" s="57"/>
      <c r="F755" s="21"/>
      <c r="G755" s="59"/>
      <c r="H755" s="56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</row>
    <row r="756" spans="1:87" customFormat="1" ht="15" customHeight="1" x14ac:dyDescent="0.25">
      <c r="A756" s="55"/>
      <c r="B756" s="58"/>
      <c r="C756" s="58"/>
      <c r="E756" s="57"/>
      <c r="F756" s="21"/>
      <c r="G756" s="59"/>
      <c r="H756" s="56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</row>
    <row r="757" spans="1:87" customFormat="1" ht="15" customHeight="1" x14ac:dyDescent="0.25">
      <c r="A757" s="55"/>
      <c r="B757" s="58"/>
      <c r="C757" s="58"/>
      <c r="E757" s="57"/>
      <c r="F757" s="21"/>
      <c r="G757" s="59"/>
      <c r="H757" s="56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</row>
    <row r="758" spans="1:87" customFormat="1" ht="15" customHeight="1" x14ac:dyDescent="0.25">
      <c r="A758" s="55"/>
      <c r="B758" s="58"/>
      <c r="C758" s="58"/>
      <c r="E758" s="57"/>
      <c r="F758" s="21"/>
      <c r="G758" s="59"/>
      <c r="H758" s="56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</row>
    <row r="759" spans="1:87" customFormat="1" ht="15" customHeight="1" x14ac:dyDescent="0.25">
      <c r="A759" s="55"/>
      <c r="B759" s="58"/>
      <c r="C759" s="58"/>
      <c r="E759" s="57"/>
      <c r="F759" s="21"/>
      <c r="G759" s="59"/>
      <c r="H759" s="56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</row>
    <row r="760" spans="1:87" customFormat="1" ht="15" customHeight="1" x14ac:dyDescent="0.25">
      <c r="A760" s="55"/>
      <c r="B760" s="58"/>
      <c r="C760" s="58"/>
      <c r="E760" s="57"/>
      <c r="F760" s="21"/>
      <c r="G760" s="59"/>
      <c r="H760" s="56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</row>
    <row r="761" spans="1:87" customFormat="1" ht="15" customHeight="1" x14ac:dyDescent="0.25">
      <c r="A761" s="55"/>
      <c r="B761" s="58"/>
      <c r="C761" s="58"/>
      <c r="E761" s="57"/>
      <c r="F761" s="21"/>
      <c r="G761" s="59"/>
      <c r="H761" s="56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</row>
    <row r="762" spans="1:87" customFormat="1" ht="15" customHeight="1" x14ac:dyDescent="0.25">
      <c r="A762" s="55"/>
      <c r="B762" s="58"/>
      <c r="C762" s="58"/>
      <c r="E762" s="57"/>
      <c r="F762" s="21"/>
      <c r="G762" s="59"/>
      <c r="H762" s="56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</row>
    <row r="763" spans="1:87" customFormat="1" ht="15" customHeight="1" x14ac:dyDescent="0.25">
      <c r="A763" s="55"/>
      <c r="B763" s="58"/>
      <c r="C763" s="58"/>
      <c r="E763" s="57"/>
      <c r="F763" s="21"/>
      <c r="G763" s="59"/>
      <c r="H763" s="56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</row>
    <row r="764" spans="1:87" customFormat="1" ht="15" customHeight="1" x14ac:dyDescent="0.25">
      <c r="A764" s="55"/>
      <c r="B764" s="58"/>
      <c r="C764" s="58"/>
      <c r="E764" s="57"/>
      <c r="F764" s="21"/>
      <c r="G764" s="59"/>
      <c r="H764" s="56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</row>
    <row r="765" spans="1:87" customFormat="1" ht="15" customHeight="1" x14ac:dyDescent="0.25">
      <c r="A765" s="55"/>
      <c r="B765" s="58"/>
      <c r="C765" s="58"/>
      <c r="E765" s="57"/>
      <c r="F765" s="21"/>
      <c r="G765" s="59"/>
      <c r="H765" s="56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</row>
    <row r="766" spans="1:87" customFormat="1" ht="15" customHeight="1" x14ac:dyDescent="0.25">
      <c r="A766" s="55"/>
      <c r="B766" s="58"/>
      <c r="C766" s="58"/>
      <c r="E766" s="57"/>
      <c r="F766" s="21"/>
      <c r="G766" s="59"/>
      <c r="H766" s="56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</row>
    <row r="767" spans="1:87" customFormat="1" ht="15" customHeight="1" x14ac:dyDescent="0.25">
      <c r="A767" s="55"/>
      <c r="B767" s="58"/>
      <c r="C767" s="58"/>
      <c r="E767" s="57"/>
      <c r="F767" s="21"/>
      <c r="G767" s="59"/>
      <c r="H767" s="56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</row>
    <row r="768" spans="1:87" customFormat="1" ht="15" customHeight="1" x14ac:dyDescent="0.25">
      <c r="A768" s="55"/>
      <c r="B768" s="58"/>
      <c r="C768" s="58"/>
      <c r="E768" s="57"/>
      <c r="F768" s="21"/>
      <c r="G768" s="59"/>
      <c r="H768" s="56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</row>
    <row r="769" spans="1:87" customFormat="1" ht="15" customHeight="1" x14ac:dyDescent="0.25">
      <c r="A769" s="55"/>
      <c r="B769" s="58"/>
      <c r="C769" s="58"/>
      <c r="E769" s="57"/>
      <c r="F769" s="21"/>
      <c r="G769" s="59"/>
      <c r="H769" s="56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</row>
    <row r="770" spans="1:87" customFormat="1" ht="15" customHeight="1" x14ac:dyDescent="0.25">
      <c r="A770" s="55"/>
      <c r="B770" s="58"/>
      <c r="C770" s="58"/>
      <c r="E770" s="57"/>
      <c r="F770" s="21"/>
      <c r="G770" s="59"/>
      <c r="H770" s="56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</row>
    <row r="771" spans="1:87" customFormat="1" ht="15" customHeight="1" x14ac:dyDescent="0.25">
      <c r="A771" s="55"/>
      <c r="B771" s="58"/>
      <c r="C771" s="58"/>
      <c r="E771" s="57"/>
      <c r="F771" s="21"/>
      <c r="G771" s="59"/>
      <c r="H771" s="56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</row>
    <row r="772" spans="1:87" customFormat="1" ht="15" customHeight="1" x14ac:dyDescent="0.25">
      <c r="A772" s="55"/>
      <c r="B772" s="58"/>
      <c r="C772" s="58"/>
      <c r="E772" s="57"/>
      <c r="F772" s="21"/>
      <c r="G772" s="59"/>
      <c r="H772" s="56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</row>
    <row r="773" spans="1:87" customFormat="1" ht="15" customHeight="1" x14ac:dyDescent="0.25">
      <c r="A773" s="55"/>
      <c r="B773" s="58"/>
      <c r="C773" s="58"/>
      <c r="E773" s="57"/>
      <c r="F773" s="21"/>
      <c r="G773" s="59"/>
      <c r="H773" s="56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</row>
    <row r="774" spans="1:87" customFormat="1" ht="15" customHeight="1" x14ac:dyDescent="0.25">
      <c r="A774" s="55"/>
      <c r="B774" s="58"/>
      <c r="C774" s="58"/>
      <c r="E774" s="57"/>
      <c r="F774" s="21"/>
      <c r="G774" s="59"/>
      <c r="H774" s="56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</row>
    <row r="775" spans="1:87" customFormat="1" ht="15" customHeight="1" x14ac:dyDescent="0.25">
      <c r="A775" s="55"/>
      <c r="B775" s="58"/>
      <c r="C775" s="58"/>
      <c r="E775" s="57"/>
      <c r="F775" s="21"/>
      <c r="G775" s="59"/>
      <c r="H775" s="56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</row>
    <row r="776" spans="1:87" customFormat="1" ht="15" customHeight="1" x14ac:dyDescent="0.25">
      <c r="A776" s="55"/>
      <c r="B776" s="58"/>
      <c r="C776" s="58"/>
      <c r="E776" s="57"/>
      <c r="F776" s="21"/>
      <c r="G776" s="59"/>
      <c r="H776" s="56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</row>
    <row r="777" spans="1:87" customFormat="1" ht="15" customHeight="1" x14ac:dyDescent="0.25">
      <c r="A777" s="55"/>
      <c r="B777" s="58"/>
      <c r="C777" s="58"/>
      <c r="E777" s="57"/>
      <c r="F777" s="21"/>
      <c r="G777" s="59"/>
      <c r="H777" s="56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</row>
    <row r="778" spans="1:87" customFormat="1" ht="15" customHeight="1" x14ac:dyDescent="0.25">
      <c r="A778" s="55"/>
      <c r="B778" s="58"/>
      <c r="C778" s="58"/>
      <c r="E778" s="57"/>
      <c r="F778" s="21"/>
      <c r="G778" s="59"/>
      <c r="H778" s="56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</row>
    <row r="779" spans="1:87" customFormat="1" ht="15" customHeight="1" x14ac:dyDescent="0.25">
      <c r="A779" s="55"/>
      <c r="B779" s="58"/>
      <c r="C779" s="58"/>
      <c r="E779" s="57"/>
      <c r="F779" s="21"/>
      <c r="G779" s="59"/>
      <c r="H779" s="56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</row>
    <row r="780" spans="1:87" customFormat="1" ht="15" customHeight="1" x14ac:dyDescent="0.25">
      <c r="A780" s="55"/>
      <c r="B780" s="58"/>
      <c r="C780" s="58"/>
      <c r="E780" s="57"/>
      <c r="F780" s="21"/>
      <c r="G780" s="59"/>
      <c r="H780" s="56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</row>
    <row r="781" spans="1:87" customFormat="1" ht="15" customHeight="1" x14ac:dyDescent="0.25">
      <c r="A781" s="55"/>
      <c r="B781" s="58"/>
      <c r="C781" s="58"/>
      <c r="E781" s="57"/>
      <c r="F781" s="21"/>
      <c r="G781" s="59"/>
      <c r="H781" s="56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  <c r="AQ781" s="55"/>
      <c r="AR781" s="55"/>
      <c r="AS781" s="55"/>
      <c r="AT781" s="55"/>
      <c r="AU781" s="55"/>
      <c r="AV781" s="55"/>
      <c r="AW781" s="55"/>
      <c r="AX781" s="55"/>
      <c r="AY781" s="55"/>
      <c r="AZ781" s="55"/>
      <c r="BA781" s="55"/>
      <c r="BB781" s="55"/>
      <c r="BC781" s="55"/>
      <c r="BD781" s="55"/>
      <c r="BE781" s="55"/>
      <c r="BF781" s="55"/>
      <c r="BG781" s="55"/>
      <c r="BH781" s="55"/>
      <c r="BI781" s="55"/>
      <c r="BJ781" s="55"/>
      <c r="BK781" s="55"/>
      <c r="BL781" s="55"/>
      <c r="BM781" s="55"/>
      <c r="BN781" s="55"/>
      <c r="BO781" s="55"/>
      <c r="BP781" s="55"/>
      <c r="BQ781" s="55"/>
      <c r="BR781" s="55"/>
      <c r="BS781" s="55"/>
      <c r="BT781" s="55"/>
      <c r="BU781" s="55"/>
      <c r="BV781" s="55"/>
      <c r="BW781" s="55"/>
      <c r="BX781" s="55"/>
      <c r="BY781" s="55"/>
      <c r="BZ781" s="55"/>
      <c r="CA781" s="55"/>
      <c r="CB781" s="55"/>
      <c r="CC781" s="55"/>
      <c r="CD781" s="55"/>
      <c r="CE781" s="55"/>
      <c r="CF781" s="55"/>
      <c r="CG781" s="55"/>
      <c r="CH781" s="55"/>
      <c r="CI781" s="55"/>
    </row>
    <row r="782" spans="1:87" customFormat="1" ht="15" customHeight="1" x14ac:dyDescent="0.25">
      <c r="A782" s="55"/>
      <c r="B782" s="58"/>
      <c r="C782" s="58"/>
      <c r="E782" s="57"/>
      <c r="F782" s="21"/>
      <c r="G782" s="59"/>
      <c r="H782" s="56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  <c r="AQ782" s="55"/>
      <c r="AR782" s="55"/>
      <c r="AS782" s="55"/>
      <c r="AT782" s="55"/>
      <c r="AU782" s="55"/>
      <c r="AV782" s="55"/>
      <c r="AW782" s="55"/>
      <c r="AX782" s="55"/>
      <c r="AY782" s="55"/>
      <c r="AZ782" s="55"/>
      <c r="BA782" s="55"/>
      <c r="BB782" s="55"/>
      <c r="BC782" s="55"/>
      <c r="BD782" s="55"/>
      <c r="BE782" s="55"/>
      <c r="BF782" s="55"/>
      <c r="BG782" s="55"/>
      <c r="BH782" s="55"/>
      <c r="BI782" s="55"/>
      <c r="BJ782" s="55"/>
      <c r="BK782" s="55"/>
      <c r="BL782" s="55"/>
      <c r="BM782" s="55"/>
      <c r="BN782" s="55"/>
      <c r="BO782" s="55"/>
      <c r="BP782" s="55"/>
      <c r="BQ782" s="55"/>
      <c r="BR782" s="55"/>
      <c r="BS782" s="55"/>
      <c r="BT782" s="55"/>
      <c r="BU782" s="55"/>
      <c r="BV782" s="55"/>
      <c r="BW782" s="55"/>
      <c r="BX782" s="55"/>
      <c r="BY782" s="55"/>
      <c r="BZ782" s="55"/>
      <c r="CA782" s="55"/>
      <c r="CB782" s="55"/>
      <c r="CC782" s="55"/>
      <c r="CD782" s="55"/>
      <c r="CE782" s="55"/>
      <c r="CF782" s="55"/>
      <c r="CG782" s="55"/>
      <c r="CH782" s="55"/>
      <c r="CI782" s="55"/>
    </row>
    <row r="783" spans="1:87" customFormat="1" ht="15" customHeight="1" x14ac:dyDescent="0.25">
      <c r="A783" s="55"/>
      <c r="B783" s="58"/>
      <c r="C783" s="58"/>
      <c r="E783" s="57"/>
      <c r="F783" s="21"/>
      <c r="G783" s="59"/>
      <c r="H783" s="56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5"/>
      <c r="BJ783" s="55"/>
      <c r="BK783" s="55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5"/>
      <c r="BX783" s="55"/>
      <c r="BY783" s="55"/>
      <c r="BZ783" s="55"/>
      <c r="CA783" s="55"/>
      <c r="CB783" s="55"/>
      <c r="CC783" s="55"/>
      <c r="CD783" s="55"/>
      <c r="CE783" s="55"/>
      <c r="CF783" s="55"/>
      <c r="CG783" s="55"/>
      <c r="CH783" s="55"/>
      <c r="CI783" s="55"/>
    </row>
    <row r="784" spans="1:87" customFormat="1" ht="15" customHeight="1" x14ac:dyDescent="0.25">
      <c r="A784" s="55"/>
      <c r="B784" s="58"/>
      <c r="C784" s="58"/>
      <c r="E784" s="57"/>
      <c r="F784" s="21"/>
      <c r="G784" s="59"/>
      <c r="H784" s="56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55"/>
      <c r="AL784" s="55"/>
      <c r="AM784" s="55"/>
      <c r="AN784" s="55"/>
      <c r="AO784" s="55"/>
      <c r="AP784" s="55"/>
      <c r="AQ784" s="55"/>
      <c r="AR784" s="55"/>
      <c r="AS784" s="55"/>
      <c r="AT784" s="55"/>
      <c r="AU784" s="55"/>
      <c r="AV784" s="55"/>
      <c r="AW784" s="55"/>
      <c r="AX784" s="55"/>
      <c r="AY784" s="55"/>
      <c r="AZ784" s="55"/>
      <c r="BA784" s="55"/>
      <c r="BB784" s="55"/>
      <c r="BC784" s="55"/>
      <c r="BD784" s="55"/>
      <c r="BE784" s="55"/>
      <c r="BF784" s="55"/>
      <c r="BG784" s="55"/>
      <c r="BH784" s="55"/>
      <c r="BI784" s="55"/>
      <c r="BJ784" s="55"/>
      <c r="BK784" s="55"/>
      <c r="BL784" s="55"/>
      <c r="BM784" s="55"/>
      <c r="BN784" s="55"/>
      <c r="BO784" s="55"/>
      <c r="BP784" s="55"/>
      <c r="BQ784" s="55"/>
      <c r="BR784" s="55"/>
      <c r="BS784" s="55"/>
      <c r="BT784" s="55"/>
      <c r="BU784" s="55"/>
      <c r="BV784" s="55"/>
      <c r="BW784" s="55"/>
      <c r="BX784" s="55"/>
      <c r="BY784" s="55"/>
      <c r="BZ784" s="55"/>
      <c r="CA784" s="55"/>
      <c r="CB784" s="55"/>
      <c r="CC784" s="55"/>
      <c r="CD784" s="55"/>
      <c r="CE784" s="55"/>
      <c r="CF784" s="55"/>
      <c r="CG784" s="55"/>
      <c r="CH784" s="55"/>
      <c r="CI784" s="55"/>
    </row>
    <row r="785" spans="1:87" customFormat="1" ht="15" customHeight="1" x14ac:dyDescent="0.25">
      <c r="A785" s="55"/>
      <c r="B785" s="58"/>
      <c r="C785" s="58"/>
      <c r="E785" s="57"/>
      <c r="F785" s="21"/>
      <c r="G785" s="59"/>
      <c r="H785" s="56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55"/>
      <c r="AL785" s="55"/>
      <c r="AM785" s="55"/>
      <c r="AN785" s="55"/>
      <c r="AO785" s="55"/>
      <c r="AP785" s="55"/>
      <c r="AQ785" s="55"/>
      <c r="AR785" s="55"/>
      <c r="AS785" s="55"/>
      <c r="AT785" s="55"/>
      <c r="AU785" s="55"/>
      <c r="AV785" s="55"/>
      <c r="AW785" s="55"/>
      <c r="AX785" s="55"/>
      <c r="AY785" s="55"/>
      <c r="AZ785" s="55"/>
      <c r="BA785" s="55"/>
      <c r="BB785" s="55"/>
      <c r="BC785" s="55"/>
      <c r="BD785" s="55"/>
      <c r="BE785" s="55"/>
      <c r="BF785" s="55"/>
      <c r="BG785" s="55"/>
      <c r="BH785" s="55"/>
      <c r="BI785" s="55"/>
      <c r="BJ785" s="55"/>
      <c r="BK785" s="55"/>
      <c r="BL785" s="55"/>
      <c r="BM785" s="55"/>
      <c r="BN785" s="55"/>
      <c r="BO785" s="55"/>
      <c r="BP785" s="55"/>
      <c r="BQ785" s="55"/>
      <c r="BR785" s="55"/>
      <c r="BS785" s="55"/>
      <c r="BT785" s="55"/>
      <c r="BU785" s="55"/>
      <c r="BV785" s="55"/>
      <c r="BW785" s="55"/>
      <c r="BX785" s="55"/>
      <c r="BY785" s="55"/>
      <c r="BZ785" s="55"/>
      <c r="CA785" s="55"/>
      <c r="CB785" s="55"/>
      <c r="CC785" s="55"/>
      <c r="CD785" s="55"/>
      <c r="CE785" s="55"/>
      <c r="CF785" s="55"/>
      <c r="CG785" s="55"/>
      <c r="CH785" s="55"/>
      <c r="CI785" s="55"/>
    </row>
    <row r="786" spans="1:87" customFormat="1" ht="15" customHeight="1" x14ac:dyDescent="0.25">
      <c r="A786" s="55"/>
      <c r="B786" s="58"/>
      <c r="C786" s="58"/>
      <c r="E786" s="57"/>
      <c r="F786" s="21"/>
      <c r="G786" s="59"/>
      <c r="H786" s="56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  <c r="AQ786" s="55"/>
      <c r="AR786" s="55"/>
      <c r="AS786" s="55"/>
      <c r="AT786" s="55"/>
      <c r="AU786" s="55"/>
      <c r="AV786" s="55"/>
      <c r="AW786" s="55"/>
      <c r="AX786" s="55"/>
      <c r="AY786" s="55"/>
      <c r="AZ786" s="55"/>
      <c r="BA786" s="55"/>
      <c r="BB786" s="55"/>
      <c r="BC786" s="55"/>
      <c r="BD786" s="55"/>
      <c r="BE786" s="55"/>
      <c r="BF786" s="55"/>
      <c r="BG786" s="55"/>
      <c r="BH786" s="55"/>
      <c r="BI786" s="55"/>
      <c r="BJ786" s="55"/>
      <c r="BK786" s="55"/>
      <c r="BL786" s="55"/>
      <c r="BM786" s="55"/>
      <c r="BN786" s="55"/>
      <c r="BO786" s="55"/>
      <c r="BP786" s="55"/>
      <c r="BQ786" s="55"/>
      <c r="BR786" s="55"/>
      <c r="BS786" s="55"/>
      <c r="BT786" s="55"/>
      <c r="BU786" s="55"/>
      <c r="BV786" s="55"/>
      <c r="BW786" s="55"/>
      <c r="BX786" s="55"/>
      <c r="BY786" s="55"/>
      <c r="BZ786" s="55"/>
      <c r="CA786" s="55"/>
      <c r="CB786" s="55"/>
      <c r="CC786" s="55"/>
      <c r="CD786" s="55"/>
      <c r="CE786" s="55"/>
      <c r="CF786" s="55"/>
      <c r="CG786" s="55"/>
      <c r="CH786" s="55"/>
      <c r="CI786" s="55"/>
    </row>
    <row r="787" spans="1:87" customFormat="1" ht="15" customHeight="1" x14ac:dyDescent="0.25">
      <c r="A787" s="55"/>
      <c r="B787" s="58"/>
      <c r="C787" s="58"/>
      <c r="E787" s="57"/>
      <c r="F787" s="21"/>
      <c r="G787" s="59"/>
      <c r="H787" s="56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  <c r="AQ787" s="55"/>
      <c r="AR787" s="55"/>
      <c r="AS787" s="55"/>
      <c r="AT787" s="55"/>
      <c r="AU787" s="55"/>
      <c r="AV787" s="55"/>
      <c r="AW787" s="55"/>
      <c r="AX787" s="55"/>
      <c r="AY787" s="55"/>
      <c r="AZ787" s="55"/>
      <c r="BA787" s="55"/>
      <c r="BB787" s="55"/>
      <c r="BC787" s="55"/>
      <c r="BD787" s="55"/>
      <c r="BE787" s="55"/>
      <c r="BF787" s="55"/>
      <c r="BG787" s="55"/>
      <c r="BH787" s="55"/>
      <c r="BI787" s="55"/>
      <c r="BJ787" s="55"/>
      <c r="BK787" s="55"/>
      <c r="BL787" s="55"/>
      <c r="BM787" s="55"/>
      <c r="BN787" s="55"/>
      <c r="BO787" s="55"/>
      <c r="BP787" s="55"/>
      <c r="BQ787" s="55"/>
      <c r="BR787" s="55"/>
      <c r="BS787" s="55"/>
      <c r="BT787" s="55"/>
      <c r="BU787" s="55"/>
      <c r="BV787" s="55"/>
      <c r="BW787" s="55"/>
      <c r="BX787" s="55"/>
      <c r="BY787" s="55"/>
      <c r="BZ787" s="55"/>
      <c r="CA787" s="55"/>
      <c r="CB787" s="55"/>
      <c r="CC787" s="55"/>
      <c r="CD787" s="55"/>
      <c r="CE787" s="55"/>
      <c r="CF787" s="55"/>
      <c r="CG787" s="55"/>
      <c r="CH787" s="55"/>
      <c r="CI787" s="55"/>
    </row>
    <row r="788" spans="1:87" customFormat="1" ht="15" customHeight="1" x14ac:dyDescent="0.25">
      <c r="A788" s="55"/>
      <c r="B788" s="58"/>
      <c r="C788" s="58"/>
      <c r="E788" s="57"/>
      <c r="F788" s="21"/>
      <c r="G788" s="59"/>
      <c r="H788" s="56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  <c r="AQ788" s="55"/>
      <c r="AR788" s="55"/>
      <c r="AS788" s="55"/>
      <c r="AT788" s="55"/>
      <c r="AU788" s="55"/>
      <c r="AV788" s="55"/>
      <c r="AW788" s="55"/>
      <c r="AX788" s="55"/>
      <c r="AY788" s="55"/>
      <c r="AZ788" s="55"/>
      <c r="BA788" s="55"/>
      <c r="BB788" s="55"/>
      <c r="BC788" s="55"/>
      <c r="BD788" s="55"/>
      <c r="BE788" s="55"/>
      <c r="BF788" s="55"/>
      <c r="BG788" s="55"/>
      <c r="BH788" s="55"/>
      <c r="BI788" s="55"/>
      <c r="BJ788" s="55"/>
      <c r="BK788" s="55"/>
      <c r="BL788" s="55"/>
      <c r="BM788" s="55"/>
      <c r="BN788" s="55"/>
      <c r="BO788" s="55"/>
      <c r="BP788" s="55"/>
      <c r="BQ788" s="55"/>
      <c r="BR788" s="55"/>
      <c r="BS788" s="55"/>
      <c r="BT788" s="55"/>
      <c r="BU788" s="55"/>
      <c r="BV788" s="55"/>
      <c r="BW788" s="55"/>
      <c r="BX788" s="55"/>
      <c r="BY788" s="55"/>
      <c r="BZ788" s="55"/>
      <c r="CA788" s="55"/>
      <c r="CB788" s="55"/>
      <c r="CC788" s="55"/>
      <c r="CD788" s="55"/>
      <c r="CE788" s="55"/>
      <c r="CF788" s="55"/>
      <c r="CG788" s="55"/>
      <c r="CH788" s="55"/>
      <c r="CI788" s="55"/>
    </row>
    <row r="789" spans="1:87" customFormat="1" ht="15" customHeight="1" x14ac:dyDescent="0.25">
      <c r="A789" s="55"/>
      <c r="B789" s="58"/>
      <c r="C789" s="58"/>
      <c r="E789" s="57"/>
      <c r="F789" s="21"/>
      <c r="G789" s="59"/>
      <c r="H789" s="56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5"/>
      <c r="AV789" s="55"/>
      <c r="AW789" s="55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5"/>
      <c r="BJ789" s="55"/>
      <c r="BK789" s="55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5"/>
      <c r="BX789" s="55"/>
      <c r="BY789" s="55"/>
      <c r="BZ789" s="55"/>
      <c r="CA789" s="55"/>
      <c r="CB789" s="55"/>
      <c r="CC789" s="55"/>
      <c r="CD789" s="55"/>
      <c r="CE789" s="55"/>
      <c r="CF789" s="55"/>
      <c r="CG789" s="55"/>
      <c r="CH789" s="55"/>
      <c r="CI789" s="55"/>
    </row>
    <row r="790" spans="1:87" customFormat="1" ht="15" customHeight="1" x14ac:dyDescent="0.25">
      <c r="A790" s="55"/>
      <c r="B790" s="58"/>
      <c r="C790" s="58"/>
      <c r="E790" s="57"/>
      <c r="F790" s="21"/>
      <c r="G790" s="59"/>
      <c r="H790" s="56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  <c r="AQ790" s="55"/>
      <c r="AR790" s="55"/>
      <c r="AS790" s="55"/>
      <c r="AT790" s="55"/>
      <c r="AU790" s="55"/>
      <c r="AV790" s="55"/>
      <c r="AW790" s="55"/>
      <c r="AX790" s="55"/>
      <c r="AY790" s="55"/>
      <c r="AZ790" s="55"/>
      <c r="BA790" s="55"/>
      <c r="BB790" s="55"/>
      <c r="BC790" s="55"/>
      <c r="BD790" s="55"/>
      <c r="BE790" s="55"/>
      <c r="BF790" s="55"/>
      <c r="BG790" s="55"/>
      <c r="BH790" s="55"/>
      <c r="BI790" s="55"/>
      <c r="BJ790" s="55"/>
      <c r="BK790" s="55"/>
      <c r="BL790" s="55"/>
      <c r="BM790" s="55"/>
      <c r="BN790" s="55"/>
      <c r="BO790" s="55"/>
      <c r="BP790" s="55"/>
      <c r="BQ790" s="55"/>
      <c r="BR790" s="55"/>
      <c r="BS790" s="55"/>
      <c r="BT790" s="55"/>
      <c r="BU790" s="55"/>
      <c r="BV790" s="55"/>
      <c r="BW790" s="55"/>
      <c r="BX790" s="55"/>
      <c r="BY790" s="55"/>
      <c r="BZ790" s="55"/>
      <c r="CA790" s="55"/>
      <c r="CB790" s="55"/>
      <c r="CC790" s="55"/>
      <c r="CD790" s="55"/>
      <c r="CE790" s="55"/>
      <c r="CF790" s="55"/>
      <c r="CG790" s="55"/>
      <c r="CH790" s="55"/>
      <c r="CI790" s="55"/>
    </row>
    <row r="791" spans="1:87" customFormat="1" ht="15" customHeight="1" x14ac:dyDescent="0.25">
      <c r="A791" s="55"/>
      <c r="B791" s="58"/>
      <c r="C791" s="58"/>
      <c r="E791" s="57"/>
      <c r="F791" s="21"/>
      <c r="G791" s="59"/>
      <c r="H791" s="56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  <c r="AQ791" s="55"/>
      <c r="AR791" s="55"/>
      <c r="AS791" s="55"/>
      <c r="AT791" s="55"/>
      <c r="AU791" s="55"/>
      <c r="AV791" s="55"/>
      <c r="AW791" s="55"/>
      <c r="AX791" s="55"/>
      <c r="AY791" s="55"/>
      <c r="AZ791" s="55"/>
      <c r="BA791" s="55"/>
      <c r="BB791" s="55"/>
      <c r="BC791" s="55"/>
      <c r="BD791" s="55"/>
      <c r="BE791" s="55"/>
      <c r="BF791" s="55"/>
      <c r="BG791" s="55"/>
      <c r="BH791" s="55"/>
      <c r="BI791" s="55"/>
      <c r="BJ791" s="55"/>
      <c r="BK791" s="55"/>
      <c r="BL791" s="55"/>
      <c r="BM791" s="55"/>
      <c r="BN791" s="55"/>
      <c r="BO791" s="55"/>
      <c r="BP791" s="55"/>
      <c r="BQ791" s="55"/>
      <c r="BR791" s="55"/>
      <c r="BS791" s="55"/>
      <c r="BT791" s="55"/>
      <c r="BU791" s="55"/>
      <c r="BV791" s="55"/>
      <c r="BW791" s="55"/>
      <c r="BX791" s="55"/>
      <c r="BY791" s="55"/>
      <c r="BZ791" s="55"/>
      <c r="CA791" s="55"/>
      <c r="CB791" s="55"/>
      <c r="CC791" s="55"/>
      <c r="CD791" s="55"/>
      <c r="CE791" s="55"/>
      <c r="CF791" s="55"/>
      <c r="CG791" s="55"/>
      <c r="CH791" s="55"/>
      <c r="CI791" s="55"/>
    </row>
    <row r="792" spans="1:87" customFormat="1" ht="15" customHeight="1" x14ac:dyDescent="0.25">
      <c r="A792" s="55"/>
      <c r="B792" s="58"/>
      <c r="C792" s="58"/>
      <c r="E792" s="57"/>
      <c r="F792" s="21"/>
      <c r="G792" s="59"/>
      <c r="H792" s="56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  <c r="AQ792" s="55"/>
      <c r="AR792" s="55"/>
      <c r="AS792" s="55"/>
      <c r="AT792" s="55"/>
      <c r="AU792" s="55"/>
      <c r="AV792" s="55"/>
      <c r="AW792" s="55"/>
      <c r="AX792" s="55"/>
      <c r="AY792" s="55"/>
      <c r="AZ792" s="55"/>
      <c r="BA792" s="55"/>
      <c r="BB792" s="55"/>
      <c r="BC792" s="55"/>
      <c r="BD792" s="55"/>
      <c r="BE792" s="55"/>
      <c r="BF792" s="55"/>
      <c r="BG792" s="55"/>
      <c r="BH792" s="55"/>
      <c r="BI792" s="55"/>
      <c r="BJ792" s="55"/>
      <c r="BK792" s="55"/>
      <c r="BL792" s="55"/>
      <c r="BM792" s="55"/>
      <c r="BN792" s="55"/>
      <c r="BO792" s="55"/>
      <c r="BP792" s="55"/>
      <c r="BQ792" s="55"/>
      <c r="BR792" s="55"/>
      <c r="BS792" s="55"/>
      <c r="BT792" s="55"/>
      <c r="BU792" s="55"/>
      <c r="BV792" s="55"/>
      <c r="BW792" s="55"/>
      <c r="BX792" s="55"/>
      <c r="BY792" s="55"/>
      <c r="BZ792" s="55"/>
      <c r="CA792" s="55"/>
      <c r="CB792" s="55"/>
      <c r="CC792" s="55"/>
      <c r="CD792" s="55"/>
      <c r="CE792" s="55"/>
      <c r="CF792" s="55"/>
      <c r="CG792" s="55"/>
      <c r="CH792" s="55"/>
      <c r="CI792" s="55"/>
    </row>
    <row r="793" spans="1:87" customFormat="1" ht="15" customHeight="1" x14ac:dyDescent="0.25">
      <c r="A793" s="55"/>
      <c r="B793" s="58"/>
      <c r="C793" s="58"/>
      <c r="E793" s="57"/>
      <c r="F793" s="21"/>
      <c r="G793" s="59"/>
      <c r="H793" s="56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  <c r="AQ793" s="55"/>
      <c r="AR793" s="55"/>
      <c r="AS793" s="55"/>
      <c r="AT793" s="55"/>
      <c r="AU793" s="55"/>
      <c r="AV793" s="55"/>
      <c r="AW793" s="55"/>
      <c r="AX793" s="55"/>
      <c r="AY793" s="55"/>
      <c r="AZ793" s="55"/>
      <c r="BA793" s="55"/>
      <c r="BB793" s="55"/>
      <c r="BC793" s="55"/>
      <c r="BD793" s="55"/>
      <c r="BE793" s="55"/>
      <c r="BF793" s="55"/>
      <c r="BG793" s="55"/>
      <c r="BH793" s="55"/>
      <c r="BI793" s="55"/>
      <c r="BJ793" s="55"/>
      <c r="BK793" s="55"/>
      <c r="BL793" s="55"/>
      <c r="BM793" s="55"/>
      <c r="BN793" s="55"/>
      <c r="BO793" s="55"/>
      <c r="BP793" s="55"/>
      <c r="BQ793" s="55"/>
      <c r="BR793" s="55"/>
      <c r="BS793" s="55"/>
      <c r="BT793" s="55"/>
      <c r="BU793" s="55"/>
      <c r="BV793" s="55"/>
      <c r="BW793" s="55"/>
      <c r="BX793" s="55"/>
      <c r="BY793" s="55"/>
      <c r="BZ793" s="55"/>
      <c r="CA793" s="55"/>
      <c r="CB793" s="55"/>
      <c r="CC793" s="55"/>
      <c r="CD793" s="55"/>
      <c r="CE793" s="55"/>
      <c r="CF793" s="55"/>
      <c r="CG793" s="55"/>
      <c r="CH793" s="55"/>
      <c r="CI793" s="55"/>
    </row>
    <row r="794" spans="1:87" customFormat="1" ht="15" customHeight="1" x14ac:dyDescent="0.25">
      <c r="A794" s="55"/>
      <c r="B794" s="58"/>
      <c r="C794" s="58"/>
      <c r="E794" s="57"/>
      <c r="F794" s="21"/>
      <c r="G794" s="59"/>
      <c r="H794" s="56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  <c r="AQ794" s="55"/>
      <c r="AR794" s="55"/>
      <c r="AS794" s="55"/>
      <c r="AT794" s="55"/>
      <c r="AU794" s="55"/>
      <c r="AV794" s="55"/>
      <c r="AW794" s="55"/>
      <c r="AX794" s="55"/>
      <c r="AY794" s="55"/>
      <c r="AZ794" s="55"/>
      <c r="BA794" s="55"/>
      <c r="BB794" s="55"/>
      <c r="BC794" s="55"/>
      <c r="BD794" s="55"/>
      <c r="BE794" s="55"/>
      <c r="BF794" s="55"/>
      <c r="BG794" s="55"/>
      <c r="BH794" s="55"/>
      <c r="BI794" s="55"/>
      <c r="BJ794" s="55"/>
      <c r="BK794" s="55"/>
      <c r="BL794" s="55"/>
      <c r="BM794" s="55"/>
      <c r="BN794" s="55"/>
      <c r="BO794" s="55"/>
      <c r="BP794" s="55"/>
      <c r="BQ794" s="55"/>
      <c r="BR794" s="55"/>
      <c r="BS794" s="55"/>
      <c r="BT794" s="55"/>
      <c r="BU794" s="55"/>
      <c r="BV794" s="55"/>
      <c r="BW794" s="55"/>
      <c r="BX794" s="55"/>
      <c r="BY794" s="55"/>
      <c r="BZ794" s="55"/>
      <c r="CA794" s="55"/>
      <c r="CB794" s="55"/>
      <c r="CC794" s="55"/>
      <c r="CD794" s="55"/>
      <c r="CE794" s="55"/>
      <c r="CF794" s="55"/>
      <c r="CG794" s="55"/>
      <c r="CH794" s="55"/>
      <c r="CI794" s="55"/>
    </row>
    <row r="795" spans="1:87" customFormat="1" ht="15" customHeight="1" x14ac:dyDescent="0.25">
      <c r="A795" s="55"/>
      <c r="B795" s="58"/>
      <c r="C795" s="58"/>
      <c r="E795" s="57"/>
      <c r="F795" s="21"/>
      <c r="G795" s="59"/>
      <c r="H795" s="56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  <c r="AQ795" s="55"/>
      <c r="AR795" s="55"/>
      <c r="AS795" s="55"/>
      <c r="AT795" s="55"/>
      <c r="AU795" s="55"/>
      <c r="AV795" s="55"/>
      <c r="AW795" s="55"/>
      <c r="AX795" s="55"/>
      <c r="AY795" s="55"/>
      <c r="AZ795" s="55"/>
      <c r="BA795" s="55"/>
      <c r="BB795" s="55"/>
      <c r="BC795" s="55"/>
      <c r="BD795" s="55"/>
      <c r="BE795" s="55"/>
      <c r="BF795" s="55"/>
      <c r="BG795" s="55"/>
      <c r="BH795" s="55"/>
      <c r="BI795" s="55"/>
      <c r="BJ795" s="55"/>
      <c r="BK795" s="55"/>
      <c r="BL795" s="55"/>
      <c r="BM795" s="55"/>
      <c r="BN795" s="55"/>
      <c r="BO795" s="55"/>
      <c r="BP795" s="55"/>
      <c r="BQ795" s="55"/>
      <c r="BR795" s="55"/>
      <c r="BS795" s="55"/>
      <c r="BT795" s="55"/>
      <c r="BU795" s="55"/>
      <c r="BV795" s="55"/>
      <c r="BW795" s="55"/>
      <c r="BX795" s="55"/>
      <c r="BY795" s="55"/>
      <c r="BZ795" s="55"/>
      <c r="CA795" s="55"/>
      <c r="CB795" s="55"/>
      <c r="CC795" s="55"/>
      <c r="CD795" s="55"/>
      <c r="CE795" s="55"/>
      <c r="CF795" s="55"/>
      <c r="CG795" s="55"/>
      <c r="CH795" s="55"/>
      <c r="CI795" s="55"/>
    </row>
    <row r="796" spans="1:87" customFormat="1" ht="15" customHeight="1" x14ac:dyDescent="0.25">
      <c r="A796" s="55"/>
      <c r="B796" s="58"/>
      <c r="C796" s="58"/>
      <c r="E796" s="57"/>
      <c r="F796" s="21"/>
      <c r="G796" s="59"/>
      <c r="H796" s="56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5"/>
      <c r="AV796" s="55"/>
      <c r="AW796" s="55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5"/>
      <c r="BJ796" s="55"/>
      <c r="BK796" s="55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5"/>
      <c r="BX796" s="55"/>
      <c r="BY796" s="55"/>
      <c r="BZ796" s="55"/>
      <c r="CA796" s="55"/>
      <c r="CB796" s="55"/>
      <c r="CC796" s="55"/>
      <c r="CD796" s="55"/>
      <c r="CE796" s="55"/>
      <c r="CF796" s="55"/>
      <c r="CG796" s="55"/>
      <c r="CH796" s="55"/>
      <c r="CI796" s="55"/>
    </row>
    <row r="797" spans="1:87" customFormat="1" ht="15" customHeight="1" x14ac:dyDescent="0.25">
      <c r="A797" s="55"/>
      <c r="B797" s="58"/>
      <c r="C797" s="58"/>
      <c r="E797" s="57"/>
      <c r="F797" s="21"/>
      <c r="G797" s="59"/>
      <c r="H797" s="56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  <c r="AQ797" s="55"/>
      <c r="AR797" s="55"/>
      <c r="AS797" s="55"/>
      <c r="AT797" s="55"/>
      <c r="AU797" s="55"/>
      <c r="AV797" s="55"/>
      <c r="AW797" s="55"/>
      <c r="AX797" s="55"/>
      <c r="AY797" s="55"/>
      <c r="AZ797" s="55"/>
      <c r="BA797" s="55"/>
      <c r="BB797" s="55"/>
      <c r="BC797" s="55"/>
      <c r="BD797" s="55"/>
      <c r="BE797" s="55"/>
      <c r="BF797" s="55"/>
      <c r="BG797" s="55"/>
      <c r="BH797" s="55"/>
      <c r="BI797" s="55"/>
      <c r="BJ797" s="55"/>
      <c r="BK797" s="55"/>
      <c r="BL797" s="55"/>
      <c r="BM797" s="55"/>
      <c r="BN797" s="55"/>
      <c r="BO797" s="55"/>
      <c r="BP797" s="55"/>
      <c r="BQ797" s="55"/>
      <c r="BR797" s="55"/>
      <c r="BS797" s="55"/>
      <c r="BT797" s="55"/>
      <c r="BU797" s="55"/>
      <c r="BV797" s="55"/>
      <c r="BW797" s="55"/>
      <c r="BX797" s="55"/>
      <c r="BY797" s="55"/>
      <c r="BZ797" s="55"/>
      <c r="CA797" s="55"/>
      <c r="CB797" s="55"/>
      <c r="CC797" s="55"/>
      <c r="CD797" s="55"/>
      <c r="CE797" s="55"/>
      <c r="CF797" s="55"/>
      <c r="CG797" s="55"/>
      <c r="CH797" s="55"/>
      <c r="CI797" s="55"/>
    </row>
    <row r="798" spans="1:87" customFormat="1" ht="15" customHeight="1" x14ac:dyDescent="0.25">
      <c r="A798" s="55"/>
      <c r="B798" s="58"/>
      <c r="C798" s="58"/>
      <c r="E798" s="57"/>
      <c r="F798" s="21"/>
      <c r="G798" s="59"/>
      <c r="H798" s="56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  <c r="AQ798" s="55"/>
      <c r="AR798" s="55"/>
      <c r="AS798" s="55"/>
      <c r="AT798" s="55"/>
      <c r="AU798" s="55"/>
      <c r="AV798" s="55"/>
      <c r="AW798" s="55"/>
      <c r="AX798" s="55"/>
      <c r="AY798" s="55"/>
      <c r="AZ798" s="55"/>
      <c r="BA798" s="55"/>
      <c r="BB798" s="55"/>
      <c r="BC798" s="55"/>
      <c r="BD798" s="55"/>
      <c r="BE798" s="55"/>
      <c r="BF798" s="55"/>
      <c r="BG798" s="55"/>
      <c r="BH798" s="55"/>
      <c r="BI798" s="55"/>
      <c r="BJ798" s="55"/>
      <c r="BK798" s="55"/>
      <c r="BL798" s="55"/>
      <c r="BM798" s="55"/>
      <c r="BN798" s="55"/>
      <c r="BO798" s="55"/>
      <c r="BP798" s="55"/>
      <c r="BQ798" s="55"/>
      <c r="BR798" s="55"/>
      <c r="BS798" s="55"/>
      <c r="BT798" s="55"/>
      <c r="BU798" s="55"/>
      <c r="BV798" s="55"/>
      <c r="BW798" s="55"/>
      <c r="BX798" s="55"/>
      <c r="BY798" s="55"/>
      <c r="BZ798" s="55"/>
      <c r="CA798" s="55"/>
      <c r="CB798" s="55"/>
      <c r="CC798" s="55"/>
      <c r="CD798" s="55"/>
      <c r="CE798" s="55"/>
      <c r="CF798" s="55"/>
      <c r="CG798" s="55"/>
      <c r="CH798" s="55"/>
      <c r="CI798" s="55"/>
    </row>
    <row r="799" spans="1:87" customFormat="1" ht="15" customHeight="1" x14ac:dyDescent="0.25">
      <c r="A799" s="55"/>
      <c r="B799" s="58"/>
      <c r="C799" s="58"/>
      <c r="E799" s="57"/>
      <c r="F799" s="21"/>
      <c r="G799" s="59"/>
      <c r="H799" s="56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  <c r="AQ799" s="55"/>
      <c r="AR799" s="55"/>
      <c r="AS799" s="55"/>
      <c r="AT799" s="55"/>
      <c r="AU799" s="55"/>
      <c r="AV799" s="55"/>
      <c r="AW799" s="55"/>
      <c r="AX799" s="55"/>
      <c r="AY799" s="55"/>
      <c r="AZ799" s="55"/>
      <c r="BA799" s="55"/>
      <c r="BB799" s="55"/>
      <c r="BC799" s="55"/>
      <c r="BD799" s="55"/>
      <c r="BE799" s="55"/>
      <c r="BF799" s="55"/>
      <c r="BG799" s="55"/>
      <c r="BH799" s="55"/>
      <c r="BI799" s="55"/>
      <c r="BJ799" s="55"/>
      <c r="BK799" s="55"/>
      <c r="BL799" s="55"/>
      <c r="BM799" s="55"/>
      <c r="BN799" s="55"/>
      <c r="BO799" s="55"/>
      <c r="BP799" s="55"/>
      <c r="BQ799" s="55"/>
      <c r="BR799" s="55"/>
      <c r="BS799" s="55"/>
      <c r="BT799" s="55"/>
      <c r="BU799" s="55"/>
      <c r="BV799" s="55"/>
      <c r="BW799" s="55"/>
      <c r="BX799" s="55"/>
      <c r="BY799" s="55"/>
      <c r="BZ799" s="55"/>
      <c r="CA799" s="55"/>
      <c r="CB799" s="55"/>
      <c r="CC799" s="55"/>
      <c r="CD799" s="55"/>
      <c r="CE799" s="55"/>
      <c r="CF799" s="55"/>
      <c r="CG799" s="55"/>
      <c r="CH799" s="55"/>
      <c r="CI799" s="55"/>
    </row>
    <row r="800" spans="1:87" customFormat="1" ht="15" customHeight="1" x14ac:dyDescent="0.25">
      <c r="A800" s="55"/>
      <c r="B800" s="58"/>
      <c r="C800" s="58"/>
      <c r="E800" s="57"/>
      <c r="F800" s="21"/>
      <c r="G800" s="59"/>
      <c r="H800" s="56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  <c r="AQ800" s="55"/>
      <c r="AR800" s="55"/>
      <c r="AS800" s="55"/>
      <c r="AT800" s="55"/>
      <c r="AU800" s="55"/>
      <c r="AV800" s="55"/>
      <c r="AW800" s="55"/>
      <c r="AX800" s="55"/>
      <c r="AY800" s="55"/>
      <c r="AZ800" s="55"/>
      <c r="BA800" s="55"/>
      <c r="BB800" s="55"/>
      <c r="BC800" s="55"/>
      <c r="BD800" s="55"/>
      <c r="BE800" s="55"/>
      <c r="BF800" s="55"/>
      <c r="BG800" s="55"/>
      <c r="BH800" s="55"/>
      <c r="BI800" s="55"/>
      <c r="BJ800" s="55"/>
      <c r="BK800" s="55"/>
      <c r="BL800" s="55"/>
      <c r="BM800" s="55"/>
      <c r="BN800" s="55"/>
      <c r="BO800" s="55"/>
      <c r="BP800" s="55"/>
      <c r="BQ800" s="55"/>
      <c r="BR800" s="55"/>
      <c r="BS800" s="55"/>
      <c r="BT800" s="55"/>
      <c r="BU800" s="55"/>
      <c r="BV800" s="55"/>
      <c r="BW800" s="55"/>
      <c r="BX800" s="55"/>
      <c r="BY800" s="55"/>
      <c r="BZ800" s="55"/>
      <c r="CA800" s="55"/>
      <c r="CB800" s="55"/>
      <c r="CC800" s="55"/>
      <c r="CD800" s="55"/>
      <c r="CE800" s="55"/>
      <c r="CF800" s="55"/>
      <c r="CG800" s="55"/>
      <c r="CH800" s="55"/>
      <c r="CI800" s="55"/>
    </row>
    <row r="801" spans="1:87" customFormat="1" ht="15" customHeight="1" x14ac:dyDescent="0.25">
      <c r="A801" s="55"/>
      <c r="B801" s="58"/>
      <c r="C801" s="58"/>
      <c r="E801" s="57"/>
      <c r="F801" s="21"/>
      <c r="G801" s="59"/>
      <c r="H801" s="56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  <c r="AQ801" s="55"/>
      <c r="AR801" s="55"/>
      <c r="AS801" s="55"/>
      <c r="AT801" s="55"/>
      <c r="AU801" s="55"/>
      <c r="AV801" s="55"/>
      <c r="AW801" s="55"/>
      <c r="AX801" s="55"/>
      <c r="AY801" s="55"/>
      <c r="AZ801" s="55"/>
      <c r="BA801" s="55"/>
      <c r="BB801" s="55"/>
      <c r="BC801" s="55"/>
      <c r="BD801" s="55"/>
      <c r="BE801" s="55"/>
      <c r="BF801" s="55"/>
      <c r="BG801" s="55"/>
      <c r="BH801" s="55"/>
      <c r="BI801" s="55"/>
      <c r="BJ801" s="55"/>
      <c r="BK801" s="55"/>
      <c r="BL801" s="55"/>
      <c r="BM801" s="55"/>
      <c r="BN801" s="55"/>
      <c r="BO801" s="55"/>
      <c r="BP801" s="55"/>
      <c r="BQ801" s="55"/>
      <c r="BR801" s="55"/>
      <c r="BS801" s="55"/>
      <c r="BT801" s="55"/>
      <c r="BU801" s="55"/>
      <c r="BV801" s="55"/>
      <c r="BW801" s="55"/>
      <c r="BX801" s="55"/>
      <c r="BY801" s="55"/>
      <c r="BZ801" s="55"/>
      <c r="CA801" s="55"/>
      <c r="CB801" s="55"/>
      <c r="CC801" s="55"/>
      <c r="CD801" s="55"/>
      <c r="CE801" s="55"/>
      <c r="CF801" s="55"/>
      <c r="CG801" s="55"/>
      <c r="CH801" s="55"/>
      <c r="CI801" s="55"/>
    </row>
    <row r="802" spans="1:87" customFormat="1" ht="15" customHeight="1" x14ac:dyDescent="0.25">
      <c r="A802" s="55"/>
      <c r="B802" s="58"/>
      <c r="C802" s="58"/>
      <c r="E802" s="57"/>
      <c r="F802" s="21"/>
      <c r="G802" s="59"/>
      <c r="H802" s="56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5"/>
      <c r="AV802" s="55"/>
      <c r="AW802" s="55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5"/>
      <c r="BJ802" s="55"/>
      <c r="BK802" s="55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5"/>
      <c r="BX802" s="55"/>
      <c r="BY802" s="55"/>
      <c r="BZ802" s="55"/>
      <c r="CA802" s="55"/>
      <c r="CB802" s="55"/>
      <c r="CC802" s="55"/>
      <c r="CD802" s="55"/>
      <c r="CE802" s="55"/>
      <c r="CF802" s="55"/>
      <c r="CG802" s="55"/>
      <c r="CH802" s="55"/>
      <c r="CI802" s="55"/>
    </row>
    <row r="803" spans="1:87" customFormat="1" ht="15" customHeight="1" x14ac:dyDescent="0.25">
      <c r="A803" s="55"/>
      <c r="B803" s="58"/>
      <c r="C803" s="58"/>
      <c r="E803" s="57"/>
      <c r="F803" s="21"/>
      <c r="G803" s="59"/>
      <c r="H803" s="56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  <c r="AQ803" s="55"/>
      <c r="AR803" s="55"/>
      <c r="AS803" s="55"/>
      <c r="AT803" s="55"/>
      <c r="AU803" s="55"/>
      <c r="AV803" s="55"/>
      <c r="AW803" s="55"/>
      <c r="AX803" s="55"/>
      <c r="AY803" s="55"/>
      <c r="AZ803" s="55"/>
      <c r="BA803" s="55"/>
      <c r="BB803" s="55"/>
      <c r="BC803" s="55"/>
      <c r="BD803" s="55"/>
      <c r="BE803" s="55"/>
      <c r="BF803" s="55"/>
      <c r="BG803" s="55"/>
      <c r="BH803" s="55"/>
      <c r="BI803" s="55"/>
      <c r="BJ803" s="55"/>
      <c r="BK803" s="55"/>
      <c r="BL803" s="55"/>
      <c r="BM803" s="55"/>
      <c r="BN803" s="55"/>
      <c r="BO803" s="55"/>
      <c r="BP803" s="55"/>
      <c r="BQ803" s="55"/>
      <c r="BR803" s="55"/>
      <c r="BS803" s="55"/>
      <c r="BT803" s="55"/>
      <c r="BU803" s="55"/>
      <c r="BV803" s="55"/>
      <c r="BW803" s="55"/>
      <c r="BX803" s="55"/>
      <c r="BY803" s="55"/>
      <c r="BZ803" s="55"/>
      <c r="CA803" s="55"/>
      <c r="CB803" s="55"/>
      <c r="CC803" s="55"/>
      <c r="CD803" s="55"/>
      <c r="CE803" s="55"/>
      <c r="CF803" s="55"/>
      <c r="CG803" s="55"/>
      <c r="CH803" s="55"/>
      <c r="CI803" s="55"/>
    </row>
    <row r="804" spans="1:87" customFormat="1" ht="15" customHeight="1" x14ac:dyDescent="0.25">
      <c r="A804" s="55"/>
      <c r="B804" s="58"/>
      <c r="C804" s="58"/>
      <c r="E804" s="57"/>
      <c r="F804" s="21"/>
      <c r="G804" s="59"/>
      <c r="H804" s="56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  <c r="AQ804" s="55"/>
      <c r="AR804" s="55"/>
      <c r="AS804" s="55"/>
      <c r="AT804" s="55"/>
      <c r="AU804" s="55"/>
      <c r="AV804" s="55"/>
      <c r="AW804" s="55"/>
      <c r="AX804" s="55"/>
      <c r="AY804" s="55"/>
      <c r="AZ804" s="55"/>
      <c r="BA804" s="55"/>
      <c r="BB804" s="55"/>
      <c r="BC804" s="55"/>
      <c r="BD804" s="55"/>
      <c r="BE804" s="55"/>
      <c r="BF804" s="55"/>
      <c r="BG804" s="55"/>
      <c r="BH804" s="55"/>
      <c r="BI804" s="55"/>
      <c r="BJ804" s="55"/>
      <c r="BK804" s="55"/>
      <c r="BL804" s="55"/>
      <c r="BM804" s="55"/>
      <c r="BN804" s="55"/>
      <c r="BO804" s="55"/>
      <c r="BP804" s="55"/>
      <c r="BQ804" s="55"/>
      <c r="BR804" s="55"/>
      <c r="BS804" s="55"/>
      <c r="BT804" s="55"/>
      <c r="BU804" s="55"/>
      <c r="BV804" s="55"/>
      <c r="BW804" s="55"/>
      <c r="BX804" s="55"/>
      <c r="BY804" s="55"/>
      <c r="BZ804" s="55"/>
      <c r="CA804" s="55"/>
      <c r="CB804" s="55"/>
      <c r="CC804" s="55"/>
      <c r="CD804" s="55"/>
      <c r="CE804" s="55"/>
      <c r="CF804" s="55"/>
      <c r="CG804" s="55"/>
      <c r="CH804" s="55"/>
      <c r="CI804" s="55"/>
    </row>
    <row r="805" spans="1:87" customFormat="1" ht="15" customHeight="1" x14ac:dyDescent="0.25">
      <c r="A805" s="55"/>
      <c r="B805" s="58"/>
      <c r="C805" s="58"/>
      <c r="E805" s="57"/>
      <c r="F805" s="21"/>
      <c r="G805" s="59"/>
      <c r="H805" s="56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  <c r="AQ805" s="55"/>
      <c r="AR805" s="55"/>
      <c r="AS805" s="55"/>
      <c r="AT805" s="55"/>
      <c r="AU805" s="55"/>
      <c r="AV805" s="55"/>
      <c r="AW805" s="55"/>
      <c r="AX805" s="55"/>
      <c r="AY805" s="55"/>
      <c r="AZ805" s="55"/>
      <c r="BA805" s="55"/>
      <c r="BB805" s="55"/>
      <c r="BC805" s="55"/>
      <c r="BD805" s="55"/>
      <c r="BE805" s="55"/>
      <c r="BF805" s="55"/>
      <c r="BG805" s="55"/>
      <c r="BH805" s="55"/>
      <c r="BI805" s="55"/>
      <c r="BJ805" s="55"/>
      <c r="BK805" s="55"/>
      <c r="BL805" s="55"/>
      <c r="BM805" s="55"/>
      <c r="BN805" s="55"/>
      <c r="BO805" s="55"/>
      <c r="BP805" s="55"/>
      <c r="BQ805" s="55"/>
      <c r="BR805" s="55"/>
      <c r="BS805" s="55"/>
      <c r="BT805" s="55"/>
      <c r="BU805" s="55"/>
      <c r="BV805" s="55"/>
      <c r="BW805" s="55"/>
      <c r="BX805" s="55"/>
      <c r="BY805" s="55"/>
      <c r="BZ805" s="55"/>
      <c r="CA805" s="55"/>
      <c r="CB805" s="55"/>
      <c r="CC805" s="55"/>
      <c r="CD805" s="55"/>
      <c r="CE805" s="55"/>
      <c r="CF805" s="55"/>
      <c r="CG805" s="55"/>
      <c r="CH805" s="55"/>
      <c r="CI805" s="55"/>
    </row>
    <row r="806" spans="1:87" customFormat="1" ht="15" customHeight="1" x14ac:dyDescent="0.25">
      <c r="A806" s="55"/>
      <c r="B806" s="58"/>
      <c r="C806" s="58"/>
      <c r="E806" s="57"/>
      <c r="F806" s="21"/>
      <c r="G806" s="59"/>
      <c r="H806" s="56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  <c r="AQ806" s="55"/>
      <c r="AR806" s="55"/>
      <c r="AS806" s="55"/>
      <c r="AT806" s="55"/>
      <c r="AU806" s="55"/>
      <c r="AV806" s="55"/>
      <c r="AW806" s="55"/>
      <c r="AX806" s="55"/>
      <c r="AY806" s="55"/>
      <c r="AZ806" s="55"/>
      <c r="BA806" s="55"/>
      <c r="BB806" s="55"/>
      <c r="BC806" s="55"/>
      <c r="BD806" s="55"/>
      <c r="BE806" s="55"/>
      <c r="BF806" s="55"/>
      <c r="BG806" s="55"/>
      <c r="BH806" s="55"/>
      <c r="BI806" s="55"/>
      <c r="BJ806" s="55"/>
      <c r="BK806" s="55"/>
      <c r="BL806" s="55"/>
      <c r="BM806" s="55"/>
      <c r="BN806" s="55"/>
      <c r="BO806" s="55"/>
      <c r="BP806" s="55"/>
      <c r="BQ806" s="55"/>
      <c r="BR806" s="55"/>
      <c r="BS806" s="55"/>
      <c r="BT806" s="55"/>
      <c r="BU806" s="55"/>
      <c r="BV806" s="55"/>
      <c r="BW806" s="55"/>
      <c r="BX806" s="55"/>
      <c r="BY806" s="55"/>
      <c r="BZ806" s="55"/>
      <c r="CA806" s="55"/>
      <c r="CB806" s="55"/>
      <c r="CC806" s="55"/>
      <c r="CD806" s="55"/>
      <c r="CE806" s="55"/>
      <c r="CF806" s="55"/>
      <c r="CG806" s="55"/>
      <c r="CH806" s="55"/>
      <c r="CI806" s="55"/>
    </row>
    <row r="807" spans="1:87" customFormat="1" ht="15" customHeight="1" x14ac:dyDescent="0.25">
      <c r="A807" s="55"/>
      <c r="B807" s="58"/>
      <c r="C807" s="58"/>
      <c r="E807" s="57"/>
      <c r="F807" s="21"/>
      <c r="G807" s="59"/>
      <c r="H807" s="56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55"/>
      <c r="AL807" s="55"/>
      <c r="AM807" s="55"/>
      <c r="AN807" s="55"/>
      <c r="AO807" s="55"/>
      <c r="AP807" s="55"/>
      <c r="AQ807" s="55"/>
      <c r="AR807" s="55"/>
      <c r="AS807" s="55"/>
      <c r="AT807" s="55"/>
      <c r="AU807" s="55"/>
      <c r="AV807" s="55"/>
      <c r="AW807" s="55"/>
      <c r="AX807" s="55"/>
      <c r="AY807" s="55"/>
      <c r="AZ807" s="55"/>
      <c r="BA807" s="55"/>
      <c r="BB807" s="55"/>
      <c r="BC807" s="55"/>
      <c r="BD807" s="55"/>
      <c r="BE807" s="55"/>
      <c r="BF807" s="55"/>
      <c r="BG807" s="55"/>
      <c r="BH807" s="55"/>
      <c r="BI807" s="55"/>
      <c r="BJ807" s="55"/>
      <c r="BK807" s="55"/>
      <c r="BL807" s="55"/>
      <c r="BM807" s="55"/>
      <c r="BN807" s="55"/>
      <c r="BO807" s="55"/>
      <c r="BP807" s="55"/>
      <c r="BQ807" s="55"/>
      <c r="BR807" s="55"/>
      <c r="BS807" s="55"/>
      <c r="BT807" s="55"/>
      <c r="BU807" s="55"/>
      <c r="BV807" s="55"/>
      <c r="BW807" s="55"/>
      <c r="BX807" s="55"/>
      <c r="BY807" s="55"/>
      <c r="BZ807" s="55"/>
      <c r="CA807" s="55"/>
      <c r="CB807" s="55"/>
      <c r="CC807" s="55"/>
      <c r="CD807" s="55"/>
      <c r="CE807" s="55"/>
      <c r="CF807" s="55"/>
      <c r="CG807" s="55"/>
      <c r="CH807" s="55"/>
      <c r="CI807" s="55"/>
    </row>
    <row r="808" spans="1:87" customFormat="1" ht="15" customHeight="1" x14ac:dyDescent="0.25">
      <c r="A808" s="55"/>
      <c r="B808" s="58"/>
      <c r="C808" s="58"/>
      <c r="E808" s="57"/>
      <c r="F808" s="21"/>
      <c r="G808" s="59"/>
      <c r="H808" s="56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55"/>
      <c r="AL808" s="55"/>
      <c r="AM808" s="55"/>
      <c r="AN808" s="55"/>
      <c r="AO808" s="55"/>
      <c r="AP808" s="55"/>
      <c r="AQ808" s="55"/>
      <c r="AR808" s="55"/>
      <c r="AS808" s="55"/>
      <c r="AT808" s="55"/>
      <c r="AU808" s="55"/>
      <c r="AV808" s="55"/>
      <c r="AW808" s="55"/>
      <c r="AX808" s="55"/>
      <c r="AY808" s="55"/>
      <c r="AZ808" s="55"/>
      <c r="BA808" s="55"/>
      <c r="BB808" s="55"/>
      <c r="BC808" s="55"/>
      <c r="BD808" s="55"/>
      <c r="BE808" s="55"/>
      <c r="BF808" s="55"/>
      <c r="BG808" s="55"/>
      <c r="BH808" s="55"/>
      <c r="BI808" s="55"/>
      <c r="BJ808" s="55"/>
      <c r="BK808" s="55"/>
      <c r="BL808" s="55"/>
      <c r="BM808" s="55"/>
      <c r="BN808" s="55"/>
      <c r="BO808" s="55"/>
      <c r="BP808" s="55"/>
      <c r="BQ808" s="55"/>
      <c r="BR808" s="55"/>
      <c r="BS808" s="55"/>
      <c r="BT808" s="55"/>
      <c r="BU808" s="55"/>
      <c r="BV808" s="55"/>
      <c r="BW808" s="55"/>
      <c r="BX808" s="55"/>
      <c r="BY808" s="55"/>
      <c r="BZ808" s="55"/>
      <c r="CA808" s="55"/>
      <c r="CB808" s="55"/>
      <c r="CC808" s="55"/>
      <c r="CD808" s="55"/>
      <c r="CE808" s="55"/>
      <c r="CF808" s="55"/>
      <c r="CG808" s="55"/>
      <c r="CH808" s="55"/>
      <c r="CI808" s="55"/>
    </row>
    <row r="809" spans="1:87" customFormat="1" ht="15" customHeight="1" x14ac:dyDescent="0.25">
      <c r="A809" s="55"/>
      <c r="B809" s="58"/>
      <c r="C809" s="58"/>
      <c r="E809" s="57"/>
      <c r="F809" s="21"/>
      <c r="G809" s="59"/>
      <c r="H809" s="56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  <c r="AQ809" s="55"/>
      <c r="AR809" s="55"/>
      <c r="AS809" s="55"/>
      <c r="AT809" s="55"/>
      <c r="AU809" s="55"/>
      <c r="AV809" s="55"/>
      <c r="AW809" s="55"/>
      <c r="AX809" s="55"/>
      <c r="AY809" s="55"/>
      <c r="AZ809" s="55"/>
      <c r="BA809" s="55"/>
      <c r="BB809" s="55"/>
      <c r="BC809" s="55"/>
      <c r="BD809" s="55"/>
      <c r="BE809" s="55"/>
      <c r="BF809" s="55"/>
      <c r="BG809" s="55"/>
      <c r="BH809" s="55"/>
      <c r="BI809" s="55"/>
      <c r="BJ809" s="55"/>
      <c r="BK809" s="55"/>
      <c r="BL809" s="55"/>
      <c r="BM809" s="55"/>
      <c r="BN809" s="55"/>
      <c r="BO809" s="55"/>
      <c r="BP809" s="55"/>
      <c r="BQ809" s="55"/>
      <c r="BR809" s="55"/>
      <c r="BS809" s="55"/>
      <c r="BT809" s="55"/>
      <c r="BU809" s="55"/>
      <c r="BV809" s="55"/>
      <c r="BW809" s="55"/>
      <c r="BX809" s="55"/>
      <c r="BY809" s="55"/>
      <c r="BZ809" s="55"/>
      <c r="CA809" s="55"/>
      <c r="CB809" s="55"/>
      <c r="CC809" s="55"/>
      <c r="CD809" s="55"/>
      <c r="CE809" s="55"/>
      <c r="CF809" s="55"/>
      <c r="CG809" s="55"/>
      <c r="CH809" s="55"/>
      <c r="CI809" s="55"/>
    </row>
    <row r="810" spans="1:87" customFormat="1" ht="15" customHeight="1" x14ac:dyDescent="0.25">
      <c r="A810" s="55"/>
      <c r="B810" s="58"/>
      <c r="C810" s="58"/>
      <c r="E810" s="57"/>
      <c r="F810" s="21"/>
      <c r="G810" s="59"/>
      <c r="H810" s="56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  <c r="AQ810" s="55"/>
      <c r="AR810" s="55"/>
      <c r="AS810" s="55"/>
      <c r="AT810" s="55"/>
      <c r="AU810" s="55"/>
      <c r="AV810" s="55"/>
      <c r="AW810" s="55"/>
      <c r="AX810" s="55"/>
      <c r="AY810" s="55"/>
      <c r="AZ810" s="55"/>
      <c r="BA810" s="55"/>
      <c r="BB810" s="55"/>
      <c r="BC810" s="55"/>
      <c r="BD810" s="55"/>
      <c r="BE810" s="55"/>
      <c r="BF810" s="55"/>
      <c r="BG810" s="55"/>
      <c r="BH810" s="55"/>
      <c r="BI810" s="55"/>
      <c r="BJ810" s="55"/>
      <c r="BK810" s="55"/>
      <c r="BL810" s="55"/>
      <c r="BM810" s="55"/>
      <c r="BN810" s="55"/>
      <c r="BO810" s="55"/>
      <c r="BP810" s="55"/>
      <c r="BQ810" s="55"/>
      <c r="BR810" s="55"/>
      <c r="BS810" s="55"/>
      <c r="BT810" s="55"/>
      <c r="BU810" s="55"/>
      <c r="BV810" s="55"/>
      <c r="BW810" s="55"/>
      <c r="BX810" s="55"/>
      <c r="BY810" s="55"/>
      <c r="BZ810" s="55"/>
      <c r="CA810" s="55"/>
      <c r="CB810" s="55"/>
      <c r="CC810" s="55"/>
      <c r="CD810" s="55"/>
      <c r="CE810" s="55"/>
      <c r="CF810" s="55"/>
      <c r="CG810" s="55"/>
      <c r="CH810" s="55"/>
      <c r="CI810" s="55"/>
    </row>
    <row r="811" spans="1:87" customFormat="1" ht="15" customHeight="1" x14ac:dyDescent="0.25">
      <c r="A811" s="55"/>
      <c r="B811" s="58"/>
      <c r="C811" s="58"/>
      <c r="E811" s="57"/>
      <c r="F811" s="21"/>
      <c r="G811" s="59"/>
      <c r="H811" s="56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  <c r="AQ811" s="55"/>
      <c r="AR811" s="55"/>
      <c r="AS811" s="55"/>
      <c r="AT811" s="55"/>
      <c r="AU811" s="55"/>
      <c r="AV811" s="55"/>
      <c r="AW811" s="55"/>
      <c r="AX811" s="55"/>
      <c r="AY811" s="55"/>
      <c r="AZ811" s="55"/>
      <c r="BA811" s="55"/>
      <c r="BB811" s="55"/>
      <c r="BC811" s="55"/>
      <c r="BD811" s="55"/>
      <c r="BE811" s="55"/>
      <c r="BF811" s="55"/>
      <c r="BG811" s="55"/>
      <c r="BH811" s="55"/>
      <c r="BI811" s="55"/>
      <c r="BJ811" s="55"/>
      <c r="BK811" s="55"/>
      <c r="BL811" s="55"/>
      <c r="BM811" s="55"/>
      <c r="BN811" s="55"/>
      <c r="BO811" s="55"/>
      <c r="BP811" s="55"/>
      <c r="BQ811" s="55"/>
      <c r="BR811" s="55"/>
      <c r="BS811" s="55"/>
      <c r="BT811" s="55"/>
      <c r="BU811" s="55"/>
      <c r="BV811" s="55"/>
      <c r="BW811" s="55"/>
      <c r="BX811" s="55"/>
      <c r="BY811" s="55"/>
      <c r="BZ811" s="55"/>
      <c r="CA811" s="55"/>
      <c r="CB811" s="55"/>
      <c r="CC811" s="55"/>
      <c r="CD811" s="55"/>
      <c r="CE811" s="55"/>
      <c r="CF811" s="55"/>
      <c r="CG811" s="55"/>
      <c r="CH811" s="55"/>
      <c r="CI811" s="55"/>
    </row>
    <row r="812" spans="1:87" customFormat="1" ht="15" customHeight="1" x14ac:dyDescent="0.25">
      <c r="A812" s="55"/>
      <c r="B812" s="58"/>
      <c r="C812" s="58"/>
      <c r="E812" s="57"/>
      <c r="F812" s="21"/>
      <c r="G812" s="59"/>
      <c r="H812" s="56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  <c r="AQ812" s="55"/>
      <c r="AR812" s="55"/>
      <c r="AS812" s="55"/>
      <c r="AT812" s="55"/>
      <c r="AU812" s="55"/>
      <c r="AV812" s="55"/>
      <c r="AW812" s="55"/>
      <c r="AX812" s="55"/>
      <c r="AY812" s="55"/>
      <c r="AZ812" s="55"/>
      <c r="BA812" s="55"/>
      <c r="BB812" s="55"/>
      <c r="BC812" s="55"/>
      <c r="BD812" s="55"/>
      <c r="BE812" s="55"/>
      <c r="BF812" s="55"/>
      <c r="BG812" s="55"/>
      <c r="BH812" s="55"/>
      <c r="BI812" s="55"/>
      <c r="BJ812" s="55"/>
      <c r="BK812" s="55"/>
      <c r="BL812" s="55"/>
      <c r="BM812" s="55"/>
      <c r="BN812" s="55"/>
      <c r="BO812" s="55"/>
      <c r="BP812" s="55"/>
      <c r="BQ812" s="55"/>
      <c r="BR812" s="55"/>
      <c r="BS812" s="55"/>
      <c r="BT812" s="55"/>
      <c r="BU812" s="55"/>
      <c r="BV812" s="55"/>
      <c r="BW812" s="55"/>
      <c r="BX812" s="55"/>
      <c r="BY812" s="55"/>
      <c r="BZ812" s="55"/>
      <c r="CA812" s="55"/>
      <c r="CB812" s="55"/>
      <c r="CC812" s="55"/>
      <c r="CD812" s="55"/>
      <c r="CE812" s="55"/>
      <c r="CF812" s="55"/>
      <c r="CG812" s="55"/>
      <c r="CH812" s="55"/>
      <c r="CI812" s="55"/>
    </row>
    <row r="813" spans="1:87" customFormat="1" ht="15" customHeight="1" x14ac:dyDescent="0.25">
      <c r="A813" s="55"/>
      <c r="B813" s="58"/>
      <c r="C813" s="58"/>
      <c r="E813" s="57"/>
      <c r="F813" s="21"/>
      <c r="G813" s="59"/>
      <c r="H813" s="56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  <c r="AQ813" s="55"/>
      <c r="AR813" s="55"/>
      <c r="AS813" s="55"/>
      <c r="AT813" s="55"/>
      <c r="AU813" s="55"/>
      <c r="AV813" s="55"/>
      <c r="AW813" s="55"/>
      <c r="AX813" s="55"/>
      <c r="AY813" s="55"/>
      <c r="AZ813" s="55"/>
      <c r="BA813" s="55"/>
      <c r="BB813" s="55"/>
      <c r="BC813" s="55"/>
      <c r="BD813" s="55"/>
      <c r="BE813" s="55"/>
      <c r="BF813" s="55"/>
      <c r="BG813" s="55"/>
      <c r="BH813" s="55"/>
      <c r="BI813" s="55"/>
      <c r="BJ813" s="55"/>
      <c r="BK813" s="55"/>
      <c r="BL813" s="55"/>
      <c r="BM813" s="55"/>
      <c r="BN813" s="55"/>
      <c r="BO813" s="55"/>
      <c r="BP813" s="55"/>
      <c r="BQ813" s="55"/>
      <c r="BR813" s="55"/>
      <c r="BS813" s="55"/>
      <c r="BT813" s="55"/>
      <c r="BU813" s="55"/>
      <c r="BV813" s="55"/>
      <c r="BW813" s="55"/>
      <c r="BX813" s="55"/>
      <c r="BY813" s="55"/>
      <c r="BZ813" s="55"/>
      <c r="CA813" s="55"/>
      <c r="CB813" s="55"/>
      <c r="CC813" s="55"/>
      <c r="CD813" s="55"/>
      <c r="CE813" s="55"/>
      <c r="CF813" s="55"/>
      <c r="CG813" s="55"/>
      <c r="CH813" s="55"/>
      <c r="CI813" s="55"/>
    </row>
    <row r="814" spans="1:87" customFormat="1" ht="15" customHeight="1" x14ac:dyDescent="0.25">
      <c r="A814" s="55"/>
      <c r="B814" s="58"/>
      <c r="C814" s="58"/>
      <c r="E814" s="57"/>
      <c r="F814" s="21"/>
      <c r="G814" s="59"/>
      <c r="H814" s="56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  <c r="AQ814" s="55"/>
      <c r="AR814" s="55"/>
      <c r="AS814" s="55"/>
      <c r="AT814" s="55"/>
      <c r="AU814" s="55"/>
      <c r="AV814" s="55"/>
      <c r="AW814" s="55"/>
      <c r="AX814" s="55"/>
      <c r="AY814" s="55"/>
      <c r="AZ814" s="55"/>
      <c r="BA814" s="55"/>
      <c r="BB814" s="55"/>
      <c r="BC814" s="55"/>
      <c r="BD814" s="55"/>
      <c r="BE814" s="55"/>
      <c r="BF814" s="55"/>
      <c r="BG814" s="55"/>
      <c r="BH814" s="55"/>
      <c r="BI814" s="55"/>
      <c r="BJ814" s="55"/>
      <c r="BK814" s="55"/>
      <c r="BL814" s="55"/>
      <c r="BM814" s="55"/>
      <c r="BN814" s="55"/>
      <c r="BO814" s="55"/>
      <c r="BP814" s="55"/>
      <c r="BQ814" s="55"/>
      <c r="BR814" s="55"/>
      <c r="BS814" s="55"/>
      <c r="BT814" s="55"/>
      <c r="BU814" s="55"/>
      <c r="BV814" s="55"/>
      <c r="BW814" s="55"/>
      <c r="BX814" s="55"/>
      <c r="BY814" s="55"/>
      <c r="BZ814" s="55"/>
      <c r="CA814" s="55"/>
      <c r="CB814" s="55"/>
      <c r="CC814" s="55"/>
      <c r="CD814" s="55"/>
      <c r="CE814" s="55"/>
      <c r="CF814" s="55"/>
      <c r="CG814" s="55"/>
      <c r="CH814" s="55"/>
      <c r="CI814" s="55"/>
    </row>
    <row r="815" spans="1:87" customFormat="1" ht="15" customHeight="1" x14ac:dyDescent="0.25">
      <c r="A815" s="55"/>
      <c r="B815" s="58"/>
      <c r="C815" s="58"/>
      <c r="E815" s="57"/>
      <c r="F815" s="21"/>
      <c r="G815" s="59"/>
      <c r="H815" s="56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5"/>
      <c r="AV815" s="55"/>
      <c r="AW815" s="55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5"/>
      <c r="BJ815" s="55"/>
      <c r="BK815" s="55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5"/>
      <c r="BX815" s="55"/>
      <c r="BY815" s="55"/>
      <c r="BZ815" s="55"/>
      <c r="CA815" s="55"/>
      <c r="CB815" s="55"/>
      <c r="CC815" s="55"/>
      <c r="CD815" s="55"/>
      <c r="CE815" s="55"/>
      <c r="CF815" s="55"/>
      <c r="CG815" s="55"/>
      <c r="CH815" s="55"/>
      <c r="CI815" s="55"/>
    </row>
    <row r="816" spans="1:87" customFormat="1" ht="15" customHeight="1" x14ac:dyDescent="0.25">
      <c r="A816" s="55"/>
      <c r="B816" s="58"/>
      <c r="C816" s="58"/>
      <c r="E816" s="57"/>
      <c r="F816" s="21"/>
      <c r="G816" s="59"/>
      <c r="H816" s="56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  <c r="AQ816" s="55"/>
      <c r="AR816" s="55"/>
      <c r="AS816" s="55"/>
      <c r="AT816" s="55"/>
      <c r="AU816" s="55"/>
      <c r="AV816" s="55"/>
      <c r="AW816" s="55"/>
      <c r="AX816" s="55"/>
      <c r="AY816" s="55"/>
      <c r="AZ816" s="55"/>
      <c r="BA816" s="55"/>
      <c r="BB816" s="55"/>
      <c r="BC816" s="55"/>
      <c r="BD816" s="55"/>
      <c r="BE816" s="55"/>
      <c r="BF816" s="55"/>
      <c r="BG816" s="55"/>
      <c r="BH816" s="55"/>
      <c r="BI816" s="55"/>
      <c r="BJ816" s="55"/>
      <c r="BK816" s="55"/>
      <c r="BL816" s="55"/>
      <c r="BM816" s="55"/>
      <c r="BN816" s="55"/>
      <c r="BO816" s="55"/>
      <c r="BP816" s="55"/>
      <c r="BQ816" s="55"/>
      <c r="BR816" s="55"/>
      <c r="BS816" s="55"/>
      <c r="BT816" s="55"/>
      <c r="BU816" s="55"/>
      <c r="BV816" s="55"/>
      <c r="BW816" s="55"/>
      <c r="BX816" s="55"/>
      <c r="BY816" s="55"/>
      <c r="BZ816" s="55"/>
      <c r="CA816" s="55"/>
      <c r="CB816" s="55"/>
      <c r="CC816" s="55"/>
      <c r="CD816" s="55"/>
      <c r="CE816" s="55"/>
      <c r="CF816" s="55"/>
      <c r="CG816" s="55"/>
      <c r="CH816" s="55"/>
      <c r="CI816" s="55"/>
    </row>
    <row r="817" spans="1:87" customFormat="1" ht="15" customHeight="1" x14ac:dyDescent="0.25">
      <c r="A817" s="55"/>
      <c r="B817" s="58"/>
      <c r="C817" s="58"/>
      <c r="E817" s="57"/>
      <c r="F817" s="21"/>
      <c r="G817" s="59"/>
      <c r="H817" s="56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  <c r="AQ817" s="55"/>
      <c r="AR817" s="55"/>
      <c r="AS817" s="55"/>
      <c r="AT817" s="55"/>
      <c r="AU817" s="55"/>
      <c r="AV817" s="55"/>
      <c r="AW817" s="55"/>
      <c r="AX817" s="55"/>
      <c r="AY817" s="55"/>
      <c r="AZ817" s="55"/>
      <c r="BA817" s="55"/>
      <c r="BB817" s="55"/>
      <c r="BC817" s="55"/>
      <c r="BD817" s="55"/>
      <c r="BE817" s="55"/>
      <c r="BF817" s="55"/>
      <c r="BG817" s="55"/>
      <c r="BH817" s="55"/>
      <c r="BI817" s="55"/>
      <c r="BJ817" s="55"/>
      <c r="BK817" s="55"/>
      <c r="BL817" s="55"/>
      <c r="BM817" s="55"/>
      <c r="BN817" s="55"/>
      <c r="BO817" s="55"/>
      <c r="BP817" s="55"/>
      <c r="BQ817" s="55"/>
      <c r="BR817" s="55"/>
      <c r="BS817" s="55"/>
      <c r="BT817" s="55"/>
      <c r="BU817" s="55"/>
      <c r="BV817" s="55"/>
      <c r="BW817" s="55"/>
      <c r="BX817" s="55"/>
      <c r="BY817" s="55"/>
      <c r="BZ817" s="55"/>
      <c r="CA817" s="55"/>
      <c r="CB817" s="55"/>
      <c r="CC817" s="55"/>
      <c r="CD817" s="55"/>
      <c r="CE817" s="55"/>
      <c r="CF817" s="55"/>
      <c r="CG817" s="55"/>
      <c r="CH817" s="55"/>
      <c r="CI817" s="55"/>
    </row>
    <row r="818" spans="1:87" customFormat="1" ht="15" customHeight="1" x14ac:dyDescent="0.25">
      <c r="A818" s="55"/>
      <c r="B818" s="58"/>
      <c r="C818" s="58"/>
      <c r="E818" s="57"/>
      <c r="F818" s="21"/>
      <c r="G818" s="59"/>
      <c r="H818" s="56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  <c r="AQ818" s="55"/>
      <c r="AR818" s="55"/>
      <c r="AS818" s="55"/>
      <c r="AT818" s="55"/>
      <c r="AU818" s="55"/>
      <c r="AV818" s="55"/>
      <c r="AW818" s="55"/>
      <c r="AX818" s="55"/>
      <c r="AY818" s="55"/>
      <c r="AZ818" s="55"/>
      <c r="BA818" s="55"/>
      <c r="BB818" s="55"/>
      <c r="BC818" s="55"/>
      <c r="BD818" s="55"/>
      <c r="BE818" s="55"/>
      <c r="BF818" s="55"/>
      <c r="BG818" s="55"/>
      <c r="BH818" s="55"/>
      <c r="BI818" s="55"/>
      <c r="BJ818" s="55"/>
      <c r="BK818" s="55"/>
      <c r="BL818" s="55"/>
      <c r="BM818" s="55"/>
      <c r="BN818" s="55"/>
      <c r="BO818" s="55"/>
      <c r="BP818" s="55"/>
      <c r="BQ818" s="55"/>
      <c r="BR818" s="55"/>
      <c r="BS818" s="55"/>
      <c r="BT818" s="55"/>
      <c r="BU818" s="55"/>
      <c r="BV818" s="55"/>
      <c r="BW818" s="55"/>
      <c r="BX818" s="55"/>
      <c r="BY818" s="55"/>
      <c r="BZ818" s="55"/>
      <c r="CA818" s="55"/>
      <c r="CB818" s="55"/>
      <c r="CC818" s="55"/>
      <c r="CD818" s="55"/>
      <c r="CE818" s="55"/>
      <c r="CF818" s="55"/>
      <c r="CG818" s="55"/>
      <c r="CH818" s="55"/>
      <c r="CI818" s="55"/>
    </row>
    <row r="819" spans="1:87" customFormat="1" ht="15" customHeight="1" x14ac:dyDescent="0.25">
      <c r="A819" s="55"/>
      <c r="B819" s="58"/>
      <c r="C819" s="58"/>
      <c r="E819" s="57"/>
      <c r="F819" s="21"/>
      <c r="G819" s="59"/>
      <c r="H819" s="56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  <c r="AQ819" s="55"/>
      <c r="AR819" s="55"/>
      <c r="AS819" s="55"/>
      <c r="AT819" s="55"/>
      <c r="AU819" s="55"/>
      <c r="AV819" s="55"/>
      <c r="AW819" s="55"/>
      <c r="AX819" s="55"/>
      <c r="AY819" s="55"/>
      <c r="AZ819" s="55"/>
      <c r="BA819" s="55"/>
      <c r="BB819" s="55"/>
      <c r="BC819" s="55"/>
      <c r="BD819" s="55"/>
      <c r="BE819" s="55"/>
      <c r="BF819" s="55"/>
      <c r="BG819" s="55"/>
      <c r="BH819" s="55"/>
      <c r="BI819" s="55"/>
      <c r="BJ819" s="55"/>
      <c r="BK819" s="55"/>
      <c r="BL819" s="55"/>
      <c r="BM819" s="55"/>
      <c r="BN819" s="55"/>
      <c r="BO819" s="55"/>
      <c r="BP819" s="55"/>
      <c r="BQ819" s="55"/>
      <c r="BR819" s="55"/>
      <c r="BS819" s="55"/>
      <c r="BT819" s="55"/>
      <c r="BU819" s="55"/>
      <c r="BV819" s="55"/>
      <c r="BW819" s="55"/>
      <c r="BX819" s="55"/>
      <c r="BY819" s="55"/>
      <c r="BZ819" s="55"/>
      <c r="CA819" s="55"/>
      <c r="CB819" s="55"/>
      <c r="CC819" s="55"/>
      <c r="CD819" s="55"/>
      <c r="CE819" s="55"/>
      <c r="CF819" s="55"/>
      <c r="CG819" s="55"/>
      <c r="CH819" s="55"/>
      <c r="CI819" s="55"/>
    </row>
    <row r="820" spans="1:87" customFormat="1" ht="15" customHeight="1" x14ac:dyDescent="0.25">
      <c r="A820" s="55"/>
      <c r="B820" s="58"/>
      <c r="C820" s="58"/>
      <c r="E820" s="57"/>
      <c r="F820" s="21"/>
      <c r="G820" s="59"/>
      <c r="H820" s="56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  <c r="AQ820" s="55"/>
      <c r="AR820" s="55"/>
      <c r="AS820" s="55"/>
      <c r="AT820" s="55"/>
      <c r="AU820" s="55"/>
      <c r="AV820" s="55"/>
      <c r="AW820" s="55"/>
      <c r="AX820" s="55"/>
      <c r="AY820" s="55"/>
      <c r="AZ820" s="55"/>
      <c r="BA820" s="55"/>
      <c r="BB820" s="55"/>
      <c r="BC820" s="55"/>
      <c r="BD820" s="55"/>
      <c r="BE820" s="55"/>
      <c r="BF820" s="55"/>
      <c r="BG820" s="55"/>
      <c r="BH820" s="55"/>
      <c r="BI820" s="55"/>
      <c r="BJ820" s="55"/>
      <c r="BK820" s="55"/>
      <c r="BL820" s="55"/>
      <c r="BM820" s="55"/>
      <c r="BN820" s="55"/>
      <c r="BO820" s="55"/>
      <c r="BP820" s="55"/>
      <c r="BQ820" s="55"/>
      <c r="BR820" s="55"/>
      <c r="BS820" s="55"/>
      <c r="BT820" s="55"/>
      <c r="BU820" s="55"/>
      <c r="BV820" s="55"/>
      <c r="BW820" s="55"/>
      <c r="BX820" s="55"/>
      <c r="BY820" s="55"/>
      <c r="BZ820" s="55"/>
      <c r="CA820" s="55"/>
      <c r="CB820" s="55"/>
      <c r="CC820" s="55"/>
      <c r="CD820" s="55"/>
      <c r="CE820" s="55"/>
      <c r="CF820" s="55"/>
      <c r="CG820" s="55"/>
      <c r="CH820" s="55"/>
      <c r="CI820" s="55"/>
    </row>
    <row r="821" spans="1:87" customFormat="1" ht="15" customHeight="1" x14ac:dyDescent="0.25">
      <c r="A821" s="55"/>
      <c r="B821" s="58"/>
      <c r="C821" s="58"/>
      <c r="E821" s="57"/>
      <c r="F821" s="21"/>
      <c r="G821" s="59"/>
      <c r="H821" s="56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5"/>
      <c r="AV821" s="55"/>
      <c r="AW821" s="55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5"/>
      <c r="BJ821" s="55"/>
      <c r="BK821" s="55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5"/>
      <c r="BX821" s="55"/>
      <c r="BY821" s="55"/>
      <c r="BZ821" s="55"/>
      <c r="CA821" s="55"/>
      <c r="CB821" s="55"/>
      <c r="CC821" s="55"/>
      <c r="CD821" s="55"/>
      <c r="CE821" s="55"/>
      <c r="CF821" s="55"/>
      <c r="CG821" s="55"/>
      <c r="CH821" s="55"/>
      <c r="CI821" s="55"/>
    </row>
    <row r="822" spans="1:87" customFormat="1" ht="15" customHeight="1" x14ac:dyDescent="0.25">
      <c r="A822" s="55"/>
      <c r="B822" s="58"/>
      <c r="C822" s="58"/>
      <c r="E822" s="57"/>
      <c r="F822" s="21"/>
      <c r="G822" s="59"/>
      <c r="H822" s="56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  <c r="AQ822" s="55"/>
      <c r="AR822" s="55"/>
      <c r="AS822" s="55"/>
      <c r="AT822" s="55"/>
      <c r="AU822" s="55"/>
      <c r="AV822" s="55"/>
      <c r="AW822" s="55"/>
      <c r="AX822" s="55"/>
      <c r="AY822" s="55"/>
      <c r="AZ822" s="55"/>
      <c r="BA822" s="55"/>
      <c r="BB822" s="55"/>
      <c r="BC822" s="55"/>
      <c r="BD822" s="55"/>
      <c r="BE822" s="55"/>
      <c r="BF822" s="55"/>
      <c r="BG822" s="55"/>
      <c r="BH822" s="55"/>
      <c r="BI822" s="55"/>
      <c r="BJ822" s="55"/>
      <c r="BK822" s="55"/>
      <c r="BL822" s="55"/>
      <c r="BM822" s="55"/>
      <c r="BN822" s="55"/>
      <c r="BO822" s="55"/>
      <c r="BP822" s="55"/>
      <c r="BQ822" s="55"/>
      <c r="BR822" s="55"/>
      <c r="BS822" s="55"/>
      <c r="BT822" s="55"/>
      <c r="BU822" s="55"/>
      <c r="BV822" s="55"/>
      <c r="BW822" s="55"/>
      <c r="BX822" s="55"/>
      <c r="BY822" s="55"/>
      <c r="BZ822" s="55"/>
      <c r="CA822" s="55"/>
      <c r="CB822" s="55"/>
      <c r="CC822" s="55"/>
      <c r="CD822" s="55"/>
      <c r="CE822" s="55"/>
      <c r="CF822" s="55"/>
      <c r="CG822" s="55"/>
      <c r="CH822" s="55"/>
      <c r="CI822" s="55"/>
    </row>
    <row r="823" spans="1:87" customFormat="1" ht="15" customHeight="1" x14ac:dyDescent="0.25">
      <c r="A823" s="55"/>
      <c r="B823" s="58"/>
      <c r="C823" s="58"/>
      <c r="E823" s="57"/>
      <c r="F823" s="21"/>
      <c r="G823" s="59"/>
      <c r="H823" s="56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  <c r="AQ823" s="55"/>
      <c r="AR823" s="55"/>
      <c r="AS823" s="55"/>
      <c r="AT823" s="55"/>
      <c r="AU823" s="55"/>
      <c r="AV823" s="55"/>
      <c r="AW823" s="55"/>
      <c r="AX823" s="55"/>
      <c r="AY823" s="55"/>
      <c r="AZ823" s="55"/>
      <c r="BA823" s="55"/>
      <c r="BB823" s="55"/>
      <c r="BC823" s="55"/>
      <c r="BD823" s="55"/>
      <c r="BE823" s="55"/>
      <c r="BF823" s="55"/>
      <c r="BG823" s="55"/>
      <c r="BH823" s="55"/>
      <c r="BI823" s="55"/>
      <c r="BJ823" s="55"/>
      <c r="BK823" s="55"/>
      <c r="BL823" s="55"/>
      <c r="BM823" s="55"/>
      <c r="BN823" s="55"/>
      <c r="BO823" s="55"/>
      <c r="BP823" s="55"/>
      <c r="BQ823" s="55"/>
      <c r="BR823" s="55"/>
      <c r="BS823" s="55"/>
      <c r="BT823" s="55"/>
      <c r="BU823" s="55"/>
      <c r="BV823" s="55"/>
      <c r="BW823" s="55"/>
      <c r="BX823" s="55"/>
      <c r="BY823" s="55"/>
      <c r="BZ823" s="55"/>
      <c r="CA823" s="55"/>
      <c r="CB823" s="55"/>
      <c r="CC823" s="55"/>
      <c r="CD823" s="55"/>
      <c r="CE823" s="55"/>
      <c r="CF823" s="55"/>
      <c r="CG823" s="55"/>
      <c r="CH823" s="55"/>
      <c r="CI823" s="55"/>
    </row>
    <row r="824" spans="1:87" customFormat="1" ht="15" customHeight="1" x14ac:dyDescent="0.25">
      <c r="A824" s="55"/>
      <c r="B824" s="58"/>
      <c r="C824" s="58"/>
      <c r="E824" s="57"/>
      <c r="F824" s="21"/>
      <c r="G824" s="59"/>
      <c r="H824" s="56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  <c r="AQ824" s="55"/>
      <c r="AR824" s="55"/>
      <c r="AS824" s="55"/>
      <c r="AT824" s="55"/>
      <c r="AU824" s="55"/>
      <c r="AV824" s="55"/>
      <c r="AW824" s="55"/>
      <c r="AX824" s="55"/>
      <c r="AY824" s="55"/>
      <c r="AZ824" s="55"/>
      <c r="BA824" s="55"/>
      <c r="BB824" s="55"/>
      <c r="BC824" s="55"/>
      <c r="BD824" s="55"/>
      <c r="BE824" s="55"/>
      <c r="BF824" s="55"/>
      <c r="BG824" s="55"/>
      <c r="BH824" s="55"/>
      <c r="BI824" s="55"/>
      <c r="BJ824" s="55"/>
      <c r="BK824" s="55"/>
      <c r="BL824" s="55"/>
      <c r="BM824" s="55"/>
      <c r="BN824" s="55"/>
      <c r="BO824" s="55"/>
      <c r="BP824" s="55"/>
      <c r="BQ824" s="55"/>
      <c r="BR824" s="55"/>
      <c r="BS824" s="55"/>
      <c r="BT824" s="55"/>
      <c r="BU824" s="55"/>
      <c r="BV824" s="55"/>
      <c r="BW824" s="55"/>
      <c r="BX824" s="55"/>
      <c r="BY824" s="55"/>
      <c r="BZ824" s="55"/>
      <c r="CA824" s="55"/>
      <c r="CB824" s="55"/>
      <c r="CC824" s="55"/>
      <c r="CD824" s="55"/>
      <c r="CE824" s="55"/>
      <c r="CF824" s="55"/>
      <c r="CG824" s="55"/>
      <c r="CH824" s="55"/>
      <c r="CI824" s="55"/>
    </row>
    <row r="825" spans="1:87" customFormat="1" ht="15" customHeight="1" x14ac:dyDescent="0.25">
      <c r="A825" s="55"/>
      <c r="B825" s="58"/>
      <c r="C825" s="58"/>
      <c r="E825" s="57"/>
      <c r="F825" s="21"/>
      <c r="G825" s="59"/>
      <c r="H825" s="56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55"/>
      <c r="AL825" s="55"/>
      <c r="AM825" s="55"/>
      <c r="AN825" s="55"/>
      <c r="AO825" s="55"/>
      <c r="AP825" s="55"/>
      <c r="AQ825" s="55"/>
      <c r="AR825" s="55"/>
      <c r="AS825" s="55"/>
      <c r="AT825" s="55"/>
      <c r="AU825" s="55"/>
      <c r="AV825" s="55"/>
      <c r="AW825" s="55"/>
      <c r="AX825" s="55"/>
      <c r="AY825" s="55"/>
      <c r="AZ825" s="55"/>
      <c r="BA825" s="55"/>
      <c r="BB825" s="55"/>
      <c r="BC825" s="55"/>
      <c r="BD825" s="55"/>
      <c r="BE825" s="55"/>
      <c r="BF825" s="55"/>
      <c r="BG825" s="55"/>
      <c r="BH825" s="55"/>
      <c r="BI825" s="55"/>
      <c r="BJ825" s="55"/>
      <c r="BK825" s="55"/>
      <c r="BL825" s="55"/>
      <c r="BM825" s="55"/>
      <c r="BN825" s="55"/>
      <c r="BO825" s="55"/>
      <c r="BP825" s="55"/>
      <c r="BQ825" s="55"/>
      <c r="BR825" s="55"/>
      <c r="BS825" s="55"/>
      <c r="BT825" s="55"/>
      <c r="BU825" s="55"/>
      <c r="BV825" s="55"/>
      <c r="BW825" s="55"/>
      <c r="BX825" s="55"/>
      <c r="BY825" s="55"/>
      <c r="BZ825" s="55"/>
      <c r="CA825" s="55"/>
      <c r="CB825" s="55"/>
      <c r="CC825" s="55"/>
      <c r="CD825" s="55"/>
      <c r="CE825" s="55"/>
      <c r="CF825" s="55"/>
      <c r="CG825" s="55"/>
      <c r="CH825" s="55"/>
      <c r="CI825" s="55"/>
    </row>
    <row r="826" spans="1:87" customFormat="1" ht="15" customHeight="1" x14ac:dyDescent="0.25">
      <c r="A826" s="55"/>
      <c r="B826" s="58"/>
      <c r="C826" s="58"/>
      <c r="E826" s="57"/>
      <c r="F826" s="21"/>
      <c r="G826" s="59"/>
      <c r="H826" s="56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55"/>
      <c r="AL826" s="55"/>
      <c r="AM826" s="55"/>
      <c r="AN826" s="55"/>
      <c r="AO826" s="55"/>
      <c r="AP826" s="55"/>
      <c r="AQ826" s="55"/>
      <c r="AR826" s="55"/>
      <c r="AS826" s="55"/>
      <c r="AT826" s="55"/>
      <c r="AU826" s="55"/>
      <c r="AV826" s="55"/>
      <c r="AW826" s="55"/>
      <c r="AX826" s="55"/>
      <c r="AY826" s="55"/>
      <c r="AZ826" s="55"/>
      <c r="BA826" s="55"/>
      <c r="BB826" s="55"/>
      <c r="BC826" s="55"/>
      <c r="BD826" s="55"/>
      <c r="BE826" s="55"/>
      <c r="BF826" s="55"/>
      <c r="BG826" s="55"/>
      <c r="BH826" s="55"/>
      <c r="BI826" s="55"/>
      <c r="BJ826" s="55"/>
      <c r="BK826" s="55"/>
      <c r="BL826" s="55"/>
      <c r="BM826" s="55"/>
      <c r="BN826" s="55"/>
      <c r="BO826" s="55"/>
      <c r="BP826" s="55"/>
      <c r="BQ826" s="55"/>
      <c r="BR826" s="55"/>
      <c r="BS826" s="55"/>
      <c r="BT826" s="55"/>
      <c r="BU826" s="55"/>
      <c r="BV826" s="55"/>
      <c r="BW826" s="55"/>
      <c r="BX826" s="55"/>
      <c r="BY826" s="55"/>
      <c r="BZ826" s="55"/>
      <c r="CA826" s="55"/>
      <c r="CB826" s="55"/>
      <c r="CC826" s="55"/>
      <c r="CD826" s="55"/>
      <c r="CE826" s="55"/>
      <c r="CF826" s="55"/>
      <c r="CG826" s="55"/>
      <c r="CH826" s="55"/>
      <c r="CI826" s="55"/>
    </row>
    <row r="827" spans="1:87" customFormat="1" ht="15" customHeight="1" x14ac:dyDescent="0.25">
      <c r="A827" s="55"/>
      <c r="B827" s="58"/>
      <c r="C827" s="58"/>
      <c r="E827" s="57"/>
      <c r="F827" s="21"/>
      <c r="G827" s="59"/>
      <c r="H827" s="56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  <c r="AQ827" s="55"/>
      <c r="AR827" s="55"/>
      <c r="AS827" s="55"/>
      <c r="AT827" s="55"/>
      <c r="AU827" s="55"/>
      <c r="AV827" s="55"/>
      <c r="AW827" s="55"/>
      <c r="AX827" s="55"/>
      <c r="AY827" s="55"/>
      <c r="AZ827" s="55"/>
      <c r="BA827" s="55"/>
      <c r="BB827" s="55"/>
      <c r="BC827" s="55"/>
      <c r="BD827" s="55"/>
      <c r="BE827" s="55"/>
      <c r="BF827" s="55"/>
      <c r="BG827" s="55"/>
      <c r="BH827" s="55"/>
      <c r="BI827" s="55"/>
      <c r="BJ827" s="55"/>
      <c r="BK827" s="55"/>
      <c r="BL827" s="55"/>
      <c r="BM827" s="55"/>
      <c r="BN827" s="55"/>
      <c r="BO827" s="55"/>
      <c r="BP827" s="55"/>
      <c r="BQ827" s="55"/>
      <c r="BR827" s="55"/>
      <c r="BS827" s="55"/>
      <c r="BT827" s="55"/>
      <c r="BU827" s="55"/>
      <c r="BV827" s="55"/>
      <c r="BW827" s="55"/>
      <c r="BX827" s="55"/>
      <c r="BY827" s="55"/>
      <c r="BZ827" s="55"/>
      <c r="CA827" s="55"/>
      <c r="CB827" s="55"/>
      <c r="CC827" s="55"/>
      <c r="CD827" s="55"/>
      <c r="CE827" s="55"/>
      <c r="CF827" s="55"/>
      <c r="CG827" s="55"/>
      <c r="CH827" s="55"/>
      <c r="CI827" s="55"/>
    </row>
    <row r="828" spans="1:87" customFormat="1" ht="15" customHeight="1" x14ac:dyDescent="0.25">
      <c r="A828" s="55"/>
      <c r="B828" s="58"/>
      <c r="C828" s="58"/>
      <c r="E828" s="57"/>
      <c r="F828" s="21"/>
      <c r="G828" s="59"/>
      <c r="H828" s="56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5"/>
      <c r="AV828" s="55"/>
      <c r="AW828" s="55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5"/>
      <c r="BJ828" s="55"/>
      <c r="BK828" s="55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5"/>
      <c r="BX828" s="55"/>
      <c r="BY828" s="55"/>
      <c r="BZ828" s="55"/>
      <c r="CA828" s="55"/>
      <c r="CB828" s="55"/>
      <c r="CC828" s="55"/>
      <c r="CD828" s="55"/>
      <c r="CE828" s="55"/>
      <c r="CF828" s="55"/>
      <c r="CG828" s="55"/>
      <c r="CH828" s="55"/>
      <c r="CI828" s="55"/>
    </row>
    <row r="829" spans="1:87" customFormat="1" ht="15" customHeight="1" x14ac:dyDescent="0.25">
      <c r="A829" s="55"/>
      <c r="B829" s="58"/>
      <c r="C829" s="58"/>
      <c r="E829" s="57"/>
      <c r="F829" s="21"/>
      <c r="G829" s="59"/>
      <c r="H829" s="56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  <c r="AQ829" s="55"/>
      <c r="AR829" s="55"/>
      <c r="AS829" s="55"/>
      <c r="AT829" s="55"/>
      <c r="AU829" s="55"/>
      <c r="AV829" s="55"/>
      <c r="AW829" s="55"/>
      <c r="AX829" s="55"/>
      <c r="AY829" s="55"/>
      <c r="AZ829" s="55"/>
      <c r="BA829" s="55"/>
      <c r="BB829" s="55"/>
      <c r="BC829" s="55"/>
      <c r="BD829" s="55"/>
      <c r="BE829" s="55"/>
      <c r="BF829" s="55"/>
      <c r="BG829" s="55"/>
      <c r="BH829" s="55"/>
      <c r="BI829" s="55"/>
      <c r="BJ829" s="55"/>
      <c r="BK829" s="55"/>
      <c r="BL829" s="55"/>
      <c r="BM829" s="55"/>
      <c r="BN829" s="55"/>
      <c r="BO829" s="55"/>
      <c r="BP829" s="55"/>
      <c r="BQ829" s="55"/>
      <c r="BR829" s="55"/>
      <c r="BS829" s="55"/>
      <c r="BT829" s="55"/>
      <c r="BU829" s="55"/>
      <c r="BV829" s="55"/>
      <c r="BW829" s="55"/>
      <c r="BX829" s="55"/>
      <c r="BY829" s="55"/>
      <c r="BZ829" s="55"/>
      <c r="CA829" s="55"/>
      <c r="CB829" s="55"/>
      <c r="CC829" s="55"/>
      <c r="CD829" s="55"/>
      <c r="CE829" s="55"/>
      <c r="CF829" s="55"/>
      <c r="CG829" s="55"/>
      <c r="CH829" s="55"/>
      <c r="CI829" s="55"/>
    </row>
    <row r="830" spans="1:87" customFormat="1" ht="15" customHeight="1" x14ac:dyDescent="0.25">
      <c r="A830" s="55"/>
      <c r="B830" s="58"/>
      <c r="C830" s="58"/>
      <c r="E830" s="57"/>
      <c r="F830" s="21"/>
      <c r="G830" s="59"/>
      <c r="H830" s="56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  <c r="AQ830" s="55"/>
      <c r="AR830" s="55"/>
      <c r="AS830" s="55"/>
      <c r="AT830" s="55"/>
      <c r="AU830" s="55"/>
      <c r="AV830" s="55"/>
      <c r="AW830" s="55"/>
      <c r="AX830" s="55"/>
      <c r="AY830" s="55"/>
      <c r="AZ830" s="55"/>
      <c r="BA830" s="55"/>
      <c r="BB830" s="55"/>
      <c r="BC830" s="55"/>
      <c r="BD830" s="55"/>
      <c r="BE830" s="55"/>
      <c r="BF830" s="55"/>
      <c r="BG830" s="55"/>
      <c r="BH830" s="55"/>
      <c r="BI830" s="55"/>
      <c r="BJ830" s="55"/>
      <c r="BK830" s="55"/>
      <c r="BL830" s="55"/>
      <c r="BM830" s="55"/>
      <c r="BN830" s="55"/>
      <c r="BO830" s="55"/>
      <c r="BP830" s="55"/>
      <c r="BQ830" s="55"/>
      <c r="BR830" s="55"/>
      <c r="BS830" s="55"/>
      <c r="BT830" s="55"/>
      <c r="BU830" s="55"/>
      <c r="BV830" s="55"/>
      <c r="BW830" s="55"/>
      <c r="BX830" s="55"/>
      <c r="BY830" s="55"/>
      <c r="BZ830" s="55"/>
      <c r="CA830" s="55"/>
      <c r="CB830" s="55"/>
      <c r="CC830" s="55"/>
      <c r="CD830" s="55"/>
      <c r="CE830" s="55"/>
      <c r="CF830" s="55"/>
      <c r="CG830" s="55"/>
      <c r="CH830" s="55"/>
      <c r="CI830" s="55"/>
    </row>
    <row r="831" spans="1:87" customFormat="1" ht="15" customHeight="1" x14ac:dyDescent="0.25">
      <c r="A831" s="55"/>
      <c r="B831" s="58"/>
      <c r="C831" s="58"/>
      <c r="E831" s="57"/>
      <c r="F831" s="21"/>
      <c r="G831" s="59"/>
      <c r="H831" s="56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  <c r="AQ831" s="55"/>
      <c r="AR831" s="55"/>
      <c r="AS831" s="55"/>
      <c r="AT831" s="55"/>
      <c r="AU831" s="55"/>
      <c r="AV831" s="55"/>
      <c r="AW831" s="55"/>
      <c r="AX831" s="55"/>
      <c r="AY831" s="55"/>
      <c r="AZ831" s="55"/>
      <c r="BA831" s="55"/>
      <c r="BB831" s="55"/>
      <c r="BC831" s="55"/>
      <c r="BD831" s="55"/>
      <c r="BE831" s="55"/>
      <c r="BF831" s="55"/>
      <c r="BG831" s="55"/>
      <c r="BH831" s="55"/>
      <c r="BI831" s="55"/>
      <c r="BJ831" s="55"/>
      <c r="BK831" s="55"/>
      <c r="BL831" s="55"/>
      <c r="BM831" s="55"/>
      <c r="BN831" s="55"/>
      <c r="BO831" s="55"/>
      <c r="BP831" s="55"/>
      <c r="BQ831" s="55"/>
      <c r="BR831" s="55"/>
      <c r="BS831" s="55"/>
      <c r="BT831" s="55"/>
      <c r="BU831" s="55"/>
      <c r="BV831" s="55"/>
      <c r="BW831" s="55"/>
      <c r="BX831" s="55"/>
      <c r="BY831" s="55"/>
      <c r="BZ831" s="55"/>
      <c r="CA831" s="55"/>
      <c r="CB831" s="55"/>
      <c r="CC831" s="55"/>
      <c r="CD831" s="55"/>
      <c r="CE831" s="55"/>
      <c r="CF831" s="55"/>
      <c r="CG831" s="55"/>
      <c r="CH831" s="55"/>
      <c r="CI831" s="55"/>
    </row>
    <row r="832" spans="1:87" customFormat="1" ht="15" customHeight="1" x14ac:dyDescent="0.25">
      <c r="A832" s="55"/>
      <c r="B832" s="58"/>
      <c r="C832" s="58"/>
      <c r="E832" s="57"/>
      <c r="F832" s="21"/>
      <c r="G832" s="59"/>
      <c r="H832" s="56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55"/>
      <c r="BE832" s="55"/>
      <c r="BF832" s="55"/>
      <c r="BG832" s="55"/>
      <c r="BH832" s="55"/>
      <c r="BI832" s="55"/>
      <c r="BJ832" s="55"/>
      <c r="BK832" s="55"/>
      <c r="BL832" s="55"/>
      <c r="BM832" s="55"/>
      <c r="BN832" s="55"/>
      <c r="BO832" s="55"/>
      <c r="BP832" s="55"/>
      <c r="BQ832" s="55"/>
      <c r="BR832" s="55"/>
      <c r="BS832" s="55"/>
      <c r="BT832" s="55"/>
      <c r="BU832" s="55"/>
      <c r="BV832" s="55"/>
      <c r="BW832" s="55"/>
      <c r="BX832" s="55"/>
      <c r="BY832" s="55"/>
      <c r="BZ832" s="55"/>
      <c r="CA832" s="55"/>
      <c r="CB832" s="55"/>
      <c r="CC832" s="55"/>
      <c r="CD832" s="55"/>
      <c r="CE832" s="55"/>
      <c r="CF832" s="55"/>
      <c r="CG832" s="55"/>
      <c r="CH832" s="55"/>
      <c r="CI832" s="55"/>
    </row>
    <row r="833" spans="1:87" customFormat="1" ht="15" customHeight="1" x14ac:dyDescent="0.25">
      <c r="A833" s="55"/>
      <c r="B833" s="58"/>
      <c r="C833" s="58"/>
      <c r="E833" s="57"/>
      <c r="F833" s="21"/>
      <c r="G833" s="59"/>
      <c r="H833" s="56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  <c r="AQ833" s="55"/>
      <c r="AR833" s="55"/>
      <c r="AS833" s="55"/>
      <c r="AT833" s="55"/>
      <c r="AU833" s="55"/>
      <c r="AV833" s="55"/>
      <c r="AW833" s="55"/>
      <c r="AX833" s="55"/>
      <c r="AY833" s="55"/>
      <c r="AZ833" s="55"/>
      <c r="BA833" s="55"/>
      <c r="BB833" s="55"/>
      <c r="BC833" s="55"/>
      <c r="BD833" s="55"/>
      <c r="BE833" s="55"/>
      <c r="BF833" s="55"/>
      <c r="BG833" s="55"/>
      <c r="BH833" s="55"/>
      <c r="BI833" s="55"/>
      <c r="BJ833" s="55"/>
      <c r="BK833" s="55"/>
      <c r="BL833" s="55"/>
      <c r="BM833" s="55"/>
      <c r="BN833" s="55"/>
      <c r="BO833" s="55"/>
      <c r="BP833" s="55"/>
      <c r="BQ833" s="55"/>
      <c r="BR833" s="55"/>
      <c r="BS833" s="55"/>
      <c r="BT833" s="55"/>
      <c r="BU833" s="55"/>
      <c r="BV833" s="55"/>
      <c r="BW833" s="55"/>
      <c r="BX833" s="55"/>
      <c r="BY833" s="55"/>
      <c r="BZ833" s="55"/>
      <c r="CA833" s="55"/>
      <c r="CB833" s="55"/>
      <c r="CC833" s="55"/>
      <c r="CD833" s="55"/>
      <c r="CE833" s="55"/>
      <c r="CF833" s="55"/>
      <c r="CG833" s="55"/>
      <c r="CH833" s="55"/>
      <c r="CI833" s="55"/>
    </row>
    <row r="834" spans="1:87" customFormat="1" ht="15" customHeight="1" x14ac:dyDescent="0.25">
      <c r="A834" s="55"/>
      <c r="B834" s="58"/>
      <c r="C834" s="58"/>
      <c r="E834" s="57"/>
      <c r="F834" s="21"/>
      <c r="G834" s="59"/>
      <c r="H834" s="56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5"/>
      <c r="AV834" s="55"/>
      <c r="AW834" s="55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5"/>
      <c r="BJ834" s="55"/>
      <c r="BK834" s="55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5"/>
      <c r="BX834" s="55"/>
      <c r="BY834" s="55"/>
      <c r="BZ834" s="55"/>
      <c r="CA834" s="55"/>
      <c r="CB834" s="55"/>
      <c r="CC834" s="55"/>
      <c r="CD834" s="55"/>
      <c r="CE834" s="55"/>
      <c r="CF834" s="55"/>
      <c r="CG834" s="55"/>
      <c r="CH834" s="55"/>
      <c r="CI834" s="55"/>
    </row>
    <row r="835" spans="1:87" customFormat="1" ht="15" customHeight="1" x14ac:dyDescent="0.25">
      <c r="A835" s="55"/>
      <c r="B835" s="58"/>
      <c r="C835" s="58"/>
      <c r="E835" s="57"/>
      <c r="F835" s="21"/>
      <c r="G835" s="59"/>
      <c r="H835" s="56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  <c r="AQ835" s="55"/>
      <c r="AR835" s="55"/>
      <c r="AS835" s="55"/>
      <c r="AT835" s="55"/>
      <c r="AU835" s="55"/>
      <c r="AV835" s="55"/>
      <c r="AW835" s="55"/>
      <c r="AX835" s="55"/>
      <c r="AY835" s="55"/>
      <c r="AZ835" s="55"/>
      <c r="BA835" s="55"/>
      <c r="BB835" s="55"/>
      <c r="BC835" s="55"/>
      <c r="BD835" s="55"/>
      <c r="BE835" s="55"/>
      <c r="BF835" s="55"/>
      <c r="BG835" s="55"/>
      <c r="BH835" s="55"/>
      <c r="BI835" s="55"/>
      <c r="BJ835" s="55"/>
      <c r="BK835" s="55"/>
      <c r="BL835" s="55"/>
      <c r="BM835" s="55"/>
      <c r="BN835" s="55"/>
      <c r="BO835" s="55"/>
      <c r="BP835" s="55"/>
      <c r="BQ835" s="55"/>
      <c r="BR835" s="55"/>
      <c r="BS835" s="55"/>
      <c r="BT835" s="55"/>
      <c r="BU835" s="55"/>
      <c r="BV835" s="55"/>
      <c r="BW835" s="55"/>
      <c r="BX835" s="55"/>
      <c r="BY835" s="55"/>
      <c r="BZ835" s="55"/>
      <c r="CA835" s="55"/>
      <c r="CB835" s="55"/>
      <c r="CC835" s="55"/>
      <c r="CD835" s="55"/>
      <c r="CE835" s="55"/>
      <c r="CF835" s="55"/>
      <c r="CG835" s="55"/>
      <c r="CH835" s="55"/>
      <c r="CI835" s="55"/>
    </row>
    <row r="836" spans="1:87" customFormat="1" ht="15" customHeight="1" x14ac:dyDescent="0.25">
      <c r="A836" s="55"/>
      <c r="B836" s="58"/>
      <c r="C836" s="58"/>
      <c r="E836" s="57"/>
      <c r="F836" s="21"/>
      <c r="G836" s="59"/>
      <c r="H836" s="56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  <c r="AQ836" s="55"/>
      <c r="AR836" s="55"/>
      <c r="AS836" s="55"/>
      <c r="AT836" s="55"/>
      <c r="AU836" s="55"/>
      <c r="AV836" s="55"/>
      <c r="AW836" s="55"/>
      <c r="AX836" s="55"/>
      <c r="AY836" s="55"/>
      <c r="AZ836" s="55"/>
      <c r="BA836" s="55"/>
      <c r="BB836" s="55"/>
      <c r="BC836" s="55"/>
      <c r="BD836" s="55"/>
      <c r="BE836" s="55"/>
      <c r="BF836" s="55"/>
      <c r="BG836" s="55"/>
      <c r="BH836" s="55"/>
      <c r="BI836" s="55"/>
      <c r="BJ836" s="55"/>
      <c r="BK836" s="55"/>
      <c r="BL836" s="55"/>
      <c r="BM836" s="55"/>
      <c r="BN836" s="55"/>
      <c r="BO836" s="55"/>
      <c r="BP836" s="55"/>
      <c r="BQ836" s="55"/>
      <c r="BR836" s="55"/>
      <c r="BS836" s="55"/>
      <c r="BT836" s="55"/>
      <c r="BU836" s="55"/>
      <c r="BV836" s="55"/>
      <c r="BW836" s="55"/>
      <c r="BX836" s="55"/>
      <c r="BY836" s="55"/>
      <c r="BZ836" s="55"/>
      <c r="CA836" s="55"/>
      <c r="CB836" s="55"/>
      <c r="CC836" s="55"/>
      <c r="CD836" s="55"/>
      <c r="CE836" s="55"/>
      <c r="CF836" s="55"/>
      <c r="CG836" s="55"/>
      <c r="CH836" s="55"/>
      <c r="CI836" s="55"/>
    </row>
    <row r="837" spans="1:87" customFormat="1" ht="15" customHeight="1" x14ac:dyDescent="0.25">
      <c r="A837" s="55"/>
      <c r="B837" s="58"/>
      <c r="C837" s="58"/>
      <c r="E837" s="57"/>
      <c r="F837" s="21"/>
      <c r="G837" s="59"/>
      <c r="H837" s="56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  <c r="AQ837" s="55"/>
      <c r="AR837" s="55"/>
      <c r="AS837" s="55"/>
      <c r="AT837" s="55"/>
      <c r="AU837" s="55"/>
      <c r="AV837" s="55"/>
      <c r="AW837" s="55"/>
      <c r="AX837" s="55"/>
      <c r="AY837" s="55"/>
      <c r="AZ837" s="55"/>
      <c r="BA837" s="55"/>
      <c r="BB837" s="55"/>
      <c r="BC837" s="55"/>
      <c r="BD837" s="55"/>
      <c r="BE837" s="55"/>
      <c r="BF837" s="55"/>
      <c r="BG837" s="55"/>
      <c r="BH837" s="55"/>
      <c r="BI837" s="55"/>
      <c r="BJ837" s="55"/>
      <c r="BK837" s="55"/>
      <c r="BL837" s="55"/>
      <c r="BM837" s="55"/>
      <c r="BN837" s="55"/>
      <c r="BO837" s="55"/>
      <c r="BP837" s="55"/>
      <c r="BQ837" s="55"/>
      <c r="BR837" s="55"/>
      <c r="BS837" s="55"/>
      <c r="BT837" s="55"/>
      <c r="BU837" s="55"/>
      <c r="BV837" s="55"/>
      <c r="BW837" s="55"/>
      <c r="BX837" s="55"/>
      <c r="BY837" s="55"/>
      <c r="BZ837" s="55"/>
      <c r="CA837" s="55"/>
      <c r="CB837" s="55"/>
      <c r="CC837" s="55"/>
      <c r="CD837" s="55"/>
      <c r="CE837" s="55"/>
      <c r="CF837" s="55"/>
      <c r="CG837" s="55"/>
      <c r="CH837" s="55"/>
      <c r="CI837" s="55"/>
    </row>
    <row r="838" spans="1:87" customFormat="1" ht="15" customHeight="1" x14ac:dyDescent="0.25">
      <c r="A838" s="55"/>
      <c r="B838" s="58"/>
      <c r="C838" s="58"/>
      <c r="E838" s="57"/>
      <c r="F838" s="21"/>
      <c r="G838" s="59"/>
      <c r="H838" s="56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  <c r="AQ838" s="55"/>
      <c r="AR838" s="55"/>
      <c r="AS838" s="55"/>
      <c r="AT838" s="55"/>
      <c r="AU838" s="55"/>
      <c r="AV838" s="55"/>
      <c r="AW838" s="55"/>
      <c r="AX838" s="55"/>
      <c r="AY838" s="55"/>
      <c r="AZ838" s="55"/>
      <c r="BA838" s="55"/>
      <c r="BB838" s="55"/>
      <c r="BC838" s="55"/>
      <c r="BD838" s="55"/>
      <c r="BE838" s="55"/>
      <c r="BF838" s="55"/>
      <c r="BG838" s="55"/>
      <c r="BH838" s="55"/>
      <c r="BI838" s="55"/>
      <c r="BJ838" s="55"/>
      <c r="BK838" s="55"/>
      <c r="BL838" s="55"/>
      <c r="BM838" s="55"/>
      <c r="BN838" s="55"/>
      <c r="BO838" s="55"/>
      <c r="BP838" s="55"/>
      <c r="BQ838" s="55"/>
      <c r="BR838" s="55"/>
      <c r="BS838" s="55"/>
      <c r="BT838" s="55"/>
      <c r="BU838" s="55"/>
      <c r="BV838" s="55"/>
      <c r="BW838" s="55"/>
      <c r="BX838" s="55"/>
      <c r="BY838" s="55"/>
      <c r="BZ838" s="55"/>
      <c r="CA838" s="55"/>
      <c r="CB838" s="55"/>
      <c r="CC838" s="55"/>
      <c r="CD838" s="55"/>
      <c r="CE838" s="55"/>
      <c r="CF838" s="55"/>
      <c r="CG838" s="55"/>
      <c r="CH838" s="55"/>
      <c r="CI838" s="55"/>
    </row>
    <row r="839" spans="1:87" customFormat="1" ht="15" customHeight="1" x14ac:dyDescent="0.25">
      <c r="A839" s="55"/>
      <c r="B839" s="58"/>
      <c r="C839" s="58"/>
      <c r="E839" s="57"/>
      <c r="F839" s="21"/>
      <c r="G839" s="59"/>
      <c r="H839" s="56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  <c r="AQ839" s="55"/>
      <c r="AR839" s="55"/>
      <c r="AS839" s="55"/>
      <c r="AT839" s="55"/>
      <c r="AU839" s="55"/>
      <c r="AV839" s="55"/>
      <c r="AW839" s="55"/>
      <c r="AX839" s="55"/>
      <c r="AY839" s="55"/>
      <c r="AZ839" s="55"/>
      <c r="BA839" s="55"/>
      <c r="BB839" s="55"/>
      <c r="BC839" s="55"/>
      <c r="BD839" s="55"/>
      <c r="BE839" s="55"/>
      <c r="BF839" s="55"/>
      <c r="BG839" s="55"/>
      <c r="BH839" s="55"/>
      <c r="BI839" s="55"/>
      <c r="BJ839" s="55"/>
      <c r="BK839" s="55"/>
      <c r="BL839" s="55"/>
      <c r="BM839" s="55"/>
      <c r="BN839" s="55"/>
      <c r="BO839" s="55"/>
      <c r="BP839" s="55"/>
      <c r="BQ839" s="55"/>
      <c r="BR839" s="55"/>
      <c r="BS839" s="55"/>
      <c r="BT839" s="55"/>
      <c r="BU839" s="55"/>
      <c r="BV839" s="55"/>
      <c r="BW839" s="55"/>
      <c r="BX839" s="55"/>
      <c r="BY839" s="55"/>
      <c r="BZ839" s="55"/>
      <c r="CA839" s="55"/>
      <c r="CB839" s="55"/>
      <c r="CC839" s="55"/>
      <c r="CD839" s="55"/>
      <c r="CE839" s="55"/>
      <c r="CF839" s="55"/>
      <c r="CG839" s="55"/>
      <c r="CH839" s="55"/>
      <c r="CI839" s="55"/>
    </row>
    <row r="840" spans="1:87" customFormat="1" ht="15" customHeight="1" x14ac:dyDescent="0.25">
      <c r="A840" s="55"/>
      <c r="B840" s="58"/>
      <c r="C840" s="58"/>
      <c r="E840" s="57"/>
      <c r="F840" s="21"/>
      <c r="G840" s="59"/>
      <c r="H840" s="56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  <c r="AQ840" s="55"/>
      <c r="AR840" s="55"/>
      <c r="AS840" s="55"/>
      <c r="AT840" s="55"/>
      <c r="AU840" s="55"/>
      <c r="AV840" s="55"/>
      <c r="AW840" s="55"/>
      <c r="AX840" s="55"/>
      <c r="AY840" s="55"/>
      <c r="AZ840" s="55"/>
      <c r="BA840" s="55"/>
      <c r="BB840" s="55"/>
      <c r="BC840" s="55"/>
      <c r="BD840" s="55"/>
      <c r="BE840" s="55"/>
      <c r="BF840" s="55"/>
      <c r="BG840" s="55"/>
      <c r="BH840" s="55"/>
      <c r="BI840" s="55"/>
      <c r="BJ840" s="55"/>
      <c r="BK840" s="55"/>
      <c r="BL840" s="55"/>
      <c r="BM840" s="55"/>
      <c r="BN840" s="55"/>
      <c r="BO840" s="55"/>
      <c r="BP840" s="55"/>
      <c r="BQ840" s="55"/>
      <c r="BR840" s="55"/>
      <c r="BS840" s="55"/>
      <c r="BT840" s="55"/>
      <c r="BU840" s="55"/>
      <c r="BV840" s="55"/>
      <c r="BW840" s="55"/>
      <c r="BX840" s="55"/>
      <c r="BY840" s="55"/>
      <c r="BZ840" s="55"/>
      <c r="CA840" s="55"/>
      <c r="CB840" s="55"/>
      <c r="CC840" s="55"/>
      <c r="CD840" s="55"/>
      <c r="CE840" s="55"/>
      <c r="CF840" s="55"/>
      <c r="CG840" s="55"/>
      <c r="CH840" s="55"/>
      <c r="CI840" s="55"/>
    </row>
    <row r="841" spans="1:87" customFormat="1" ht="15" customHeight="1" x14ac:dyDescent="0.25">
      <c r="A841" s="55"/>
      <c r="B841" s="58"/>
      <c r="C841" s="58"/>
      <c r="E841" s="57"/>
      <c r="F841" s="21"/>
      <c r="G841" s="59"/>
      <c r="H841" s="56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  <c r="AQ841" s="55"/>
      <c r="AR841" s="55"/>
      <c r="AS841" s="55"/>
      <c r="AT841" s="55"/>
      <c r="AU841" s="55"/>
      <c r="AV841" s="55"/>
      <c r="AW841" s="55"/>
      <c r="AX841" s="55"/>
      <c r="AY841" s="55"/>
      <c r="AZ841" s="55"/>
      <c r="BA841" s="55"/>
      <c r="BB841" s="55"/>
      <c r="BC841" s="55"/>
      <c r="BD841" s="55"/>
      <c r="BE841" s="55"/>
      <c r="BF841" s="55"/>
      <c r="BG841" s="55"/>
      <c r="BH841" s="55"/>
      <c r="BI841" s="55"/>
      <c r="BJ841" s="55"/>
      <c r="BK841" s="55"/>
      <c r="BL841" s="55"/>
      <c r="BM841" s="55"/>
      <c r="BN841" s="55"/>
      <c r="BO841" s="55"/>
      <c r="BP841" s="55"/>
      <c r="BQ841" s="55"/>
      <c r="BR841" s="55"/>
      <c r="BS841" s="55"/>
      <c r="BT841" s="55"/>
      <c r="BU841" s="55"/>
      <c r="BV841" s="55"/>
      <c r="BW841" s="55"/>
      <c r="BX841" s="55"/>
      <c r="BY841" s="55"/>
      <c r="BZ841" s="55"/>
      <c r="CA841" s="55"/>
      <c r="CB841" s="55"/>
      <c r="CC841" s="55"/>
      <c r="CD841" s="55"/>
      <c r="CE841" s="55"/>
      <c r="CF841" s="55"/>
      <c r="CG841" s="55"/>
      <c r="CH841" s="55"/>
      <c r="CI841" s="55"/>
    </row>
    <row r="842" spans="1:87" customFormat="1" ht="15" customHeight="1" x14ac:dyDescent="0.25">
      <c r="A842" s="55"/>
      <c r="B842" s="58"/>
      <c r="C842" s="58"/>
      <c r="E842" s="57"/>
      <c r="F842" s="21"/>
      <c r="G842" s="59"/>
      <c r="H842" s="56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  <c r="AQ842" s="55"/>
      <c r="AR842" s="55"/>
      <c r="AS842" s="55"/>
      <c r="AT842" s="55"/>
      <c r="AU842" s="55"/>
      <c r="AV842" s="55"/>
      <c r="AW842" s="55"/>
      <c r="AX842" s="55"/>
      <c r="AY842" s="55"/>
      <c r="AZ842" s="55"/>
      <c r="BA842" s="55"/>
      <c r="BB842" s="55"/>
      <c r="BC842" s="55"/>
      <c r="BD842" s="55"/>
      <c r="BE842" s="55"/>
      <c r="BF842" s="55"/>
      <c r="BG842" s="55"/>
      <c r="BH842" s="55"/>
      <c r="BI842" s="55"/>
      <c r="BJ842" s="55"/>
      <c r="BK842" s="55"/>
      <c r="BL842" s="55"/>
      <c r="BM842" s="55"/>
      <c r="BN842" s="55"/>
      <c r="BO842" s="55"/>
      <c r="BP842" s="55"/>
      <c r="BQ842" s="55"/>
      <c r="BR842" s="55"/>
      <c r="BS842" s="55"/>
      <c r="BT842" s="55"/>
      <c r="BU842" s="55"/>
      <c r="BV842" s="55"/>
      <c r="BW842" s="55"/>
      <c r="BX842" s="55"/>
      <c r="BY842" s="55"/>
      <c r="BZ842" s="55"/>
      <c r="CA842" s="55"/>
      <c r="CB842" s="55"/>
      <c r="CC842" s="55"/>
      <c r="CD842" s="55"/>
      <c r="CE842" s="55"/>
      <c r="CF842" s="55"/>
      <c r="CG842" s="55"/>
      <c r="CH842" s="55"/>
      <c r="CI842" s="55"/>
    </row>
    <row r="843" spans="1:87" customFormat="1" ht="15" customHeight="1" x14ac:dyDescent="0.25">
      <c r="A843" s="55"/>
      <c r="B843" s="58"/>
      <c r="C843" s="58"/>
      <c r="E843" s="57"/>
      <c r="F843" s="21"/>
      <c r="G843" s="59"/>
      <c r="H843" s="56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  <c r="AQ843" s="55"/>
      <c r="AR843" s="55"/>
      <c r="AS843" s="55"/>
      <c r="AT843" s="55"/>
      <c r="AU843" s="55"/>
      <c r="AV843" s="55"/>
      <c r="AW843" s="55"/>
      <c r="AX843" s="55"/>
      <c r="AY843" s="55"/>
      <c r="AZ843" s="55"/>
      <c r="BA843" s="55"/>
      <c r="BB843" s="55"/>
      <c r="BC843" s="55"/>
      <c r="BD843" s="55"/>
      <c r="BE843" s="55"/>
      <c r="BF843" s="55"/>
      <c r="BG843" s="55"/>
      <c r="BH843" s="55"/>
      <c r="BI843" s="55"/>
      <c r="BJ843" s="55"/>
      <c r="BK843" s="55"/>
      <c r="BL843" s="55"/>
      <c r="BM843" s="55"/>
      <c r="BN843" s="55"/>
      <c r="BO843" s="55"/>
      <c r="BP843" s="55"/>
      <c r="BQ843" s="55"/>
      <c r="BR843" s="55"/>
      <c r="BS843" s="55"/>
      <c r="BT843" s="55"/>
      <c r="BU843" s="55"/>
      <c r="BV843" s="55"/>
      <c r="BW843" s="55"/>
      <c r="BX843" s="55"/>
      <c r="BY843" s="55"/>
      <c r="BZ843" s="55"/>
      <c r="CA843" s="55"/>
      <c r="CB843" s="55"/>
      <c r="CC843" s="55"/>
      <c r="CD843" s="55"/>
      <c r="CE843" s="55"/>
      <c r="CF843" s="55"/>
      <c r="CG843" s="55"/>
      <c r="CH843" s="55"/>
      <c r="CI843" s="55"/>
    </row>
    <row r="844" spans="1:87" customFormat="1" ht="15" customHeight="1" x14ac:dyDescent="0.25">
      <c r="A844" s="55"/>
      <c r="B844" s="58"/>
      <c r="C844" s="58"/>
      <c r="E844" s="57"/>
      <c r="F844" s="21"/>
      <c r="G844" s="59"/>
      <c r="H844" s="56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  <c r="AQ844" s="55"/>
      <c r="AR844" s="55"/>
      <c r="AS844" s="55"/>
      <c r="AT844" s="55"/>
      <c r="AU844" s="55"/>
      <c r="AV844" s="55"/>
      <c r="AW844" s="55"/>
      <c r="AX844" s="55"/>
      <c r="AY844" s="55"/>
      <c r="AZ844" s="55"/>
      <c r="BA844" s="55"/>
      <c r="BB844" s="55"/>
      <c r="BC844" s="55"/>
      <c r="BD844" s="55"/>
      <c r="BE844" s="55"/>
      <c r="BF844" s="55"/>
      <c r="BG844" s="55"/>
      <c r="BH844" s="55"/>
      <c r="BI844" s="55"/>
      <c r="BJ844" s="55"/>
      <c r="BK844" s="55"/>
      <c r="BL844" s="55"/>
      <c r="BM844" s="55"/>
      <c r="BN844" s="55"/>
      <c r="BO844" s="55"/>
      <c r="BP844" s="55"/>
      <c r="BQ844" s="55"/>
      <c r="BR844" s="55"/>
      <c r="BS844" s="55"/>
      <c r="BT844" s="55"/>
      <c r="BU844" s="55"/>
      <c r="BV844" s="55"/>
      <c r="BW844" s="55"/>
      <c r="BX844" s="55"/>
      <c r="BY844" s="55"/>
      <c r="BZ844" s="55"/>
      <c r="CA844" s="55"/>
      <c r="CB844" s="55"/>
      <c r="CC844" s="55"/>
      <c r="CD844" s="55"/>
      <c r="CE844" s="55"/>
      <c r="CF844" s="55"/>
      <c r="CG844" s="55"/>
      <c r="CH844" s="55"/>
      <c r="CI844" s="55"/>
    </row>
    <row r="845" spans="1:87" customFormat="1" ht="15" customHeight="1" x14ac:dyDescent="0.25">
      <c r="A845" s="55"/>
      <c r="B845" s="58"/>
      <c r="C845" s="58"/>
      <c r="E845" s="57"/>
      <c r="F845" s="21"/>
      <c r="G845" s="59"/>
      <c r="H845" s="56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  <c r="AQ845" s="55"/>
      <c r="AR845" s="55"/>
      <c r="AS845" s="55"/>
      <c r="AT845" s="55"/>
      <c r="AU845" s="55"/>
      <c r="AV845" s="55"/>
      <c r="AW845" s="55"/>
      <c r="AX845" s="55"/>
      <c r="AY845" s="55"/>
      <c r="AZ845" s="55"/>
      <c r="BA845" s="55"/>
      <c r="BB845" s="55"/>
      <c r="BC845" s="55"/>
      <c r="BD845" s="55"/>
      <c r="BE845" s="55"/>
      <c r="BF845" s="55"/>
      <c r="BG845" s="55"/>
      <c r="BH845" s="55"/>
      <c r="BI845" s="55"/>
      <c r="BJ845" s="55"/>
      <c r="BK845" s="55"/>
      <c r="BL845" s="55"/>
      <c r="BM845" s="55"/>
      <c r="BN845" s="55"/>
      <c r="BO845" s="55"/>
      <c r="BP845" s="55"/>
      <c r="BQ845" s="55"/>
      <c r="BR845" s="55"/>
      <c r="BS845" s="55"/>
      <c r="BT845" s="55"/>
      <c r="BU845" s="55"/>
      <c r="BV845" s="55"/>
      <c r="BW845" s="55"/>
      <c r="BX845" s="55"/>
      <c r="BY845" s="55"/>
      <c r="BZ845" s="55"/>
      <c r="CA845" s="55"/>
      <c r="CB845" s="55"/>
      <c r="CC845" s="55"/>
      <c r="CD845" s="55"/>
      <c r="CE845" s="55"/>
      <c r="CF845" s="55"/>
      <c r="CG845" s="55"/>
      <c r="CH845" s="55"/>
      <c r="CI845" s="55"/>
    </row>
    <row r="846" spans="1:87" customFormat="1" ht="15" customHeight="1" x14ac:dyDescent="0.25">
      <c r="A846" s="55"/>
      <c r="B846" s="58"/>
      <c r="C846" s="58"/>
      <c r="E846" s="57"/>
      <c r="F846" s="21"/>
      <c r="G846" s="59"/>
      <c r="H846" s="56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  <c r="AQ846" s="55"/>
      <c r="AR846" s="55"/>
      <c r="AS846" s="55"/>
      <c r="AT846" s="55"/>
      <c r="AU846" s="55"/>
      <c r="AV846" s="55"/>
      <c r="AW846" s="55"/>
      <c r="AX846" s="55"/>
      <c r="AY846" s="55"/>
      <c r="AZ846" s="55"/>
      <c r="BA846" s="55"/>
      <c r="BB846" s="55"/>
      <c r="BC846" s="55"/>
      <c r="BD846" s="55"/>
      <c r="BE846" s="55"/>
      <c r="BF846" s="55"/>
      <c r="BG846" s="55"/>
      <c r="BH846" s="55"/>
      <c r="BI846" s="55"/>
      <c r="BJ846" s="55"/>
      <c r="BK846" s="55"/>
      <c r="BL846" s="55"/>
      <c r="BM846" s="55"/>
      <c r="BN846" s="55"/>
      <c r="BO846" s="55"/>
      <c r="BP846" s="55"/>
      <c r="BQ846" s="55"/>
      <c r="BR846" s="55"/>
      <c r="BS846" s="55"/>
      <c r="BT846" s="55"/>
      <c r="BU846" s="55"/>
      <c r="BV846" s="55"/>
      <c r="BW846" s="55"/>
      <c r="BX846" s="55"/>
      <c r="BY846" s="55"/>
      <c r="BZ846" s="55"/>
      <c r="CA846" s="55"/>
      <c r="CB846" s="55"/>
      <c r="CC846" s="55"/>
      <c r="CD846" s="55"/>
      <c r="CE846" s="55"/>
      <c r="CF846" s="55"/>
      <c r="CG846" s="55"/>
      <c r="CH846" s="55"/>
      <c r="CI846" s="55"/>
    </row>
    <row r="847" spans="1:87" customFormat="1" ht="15" customHeight="1" x14ac:dyDescent="0.25">
      <c r="A847" s="55"/>
      <c r="B847" s="58"/>
      <c r="C847" s="58"/>
      <c r="E847" s="57"/>
      <c r="F847" s="21"/>
      <c r="G847" s="59"/>
      <c r="H847" s="56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5"/>
      <c r="AV847" s="55"/>
      <c r="AW847" s="55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5"/>
      <c r="BJ847" s="55"/>
      <c r="BK847" s="55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5"/>
      <c r="BX847" s="55"/>
      <c r="BY847" s="55"/>
      <c r="BZ847" s="55"/>
      <c r="CA847" s="55"/>
      <c r="CB847" s="55"/>
      <c r="CC847" s="55"/>
      <c r="CD847" s="55"/>
      <c r="CE847" s="55"/>
      <c r="CF847" s="55"/>
      <c r="CG847" s="55"/>
      <c r="CH847" s="55"/>
      <c r="CI847" s="55"/>
    </row>
    <row r="848" spans="1:87" customFormat="1" ht="15" customHeight="1" x14ac:dyDescent="0.25">
      <c r="A848" s="55"/>
      <c r="B848" s="58"/>
      <c r="C848" s="58"/>
      <c r="E848" s="57"/>
      <c r="F848" s="21"/>
      <c r="G848" s="59"/>
      <c r="H848" s="56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  <c r="AQ848" s="55"/>
      <c r="AR848" s="55"/>
      <c r="AS848" s="55"/>
      <c r="AT848" s="55"/>
      <c r="AU848" s="55"/>
      <c r="AV848" s="55"/>
      <c r="AW848" s="55"/>
      <c r="AX848" s="55"/>
      <c r="AY848" s="55"/>
      <c r="AZ848" s="55"/>
      <c r="BA848" s="55"/>
      <c r="BB848" s="55"/>
      <c r="BC848" s="55"/>
      <c r="BD848" s="55"/>
      <c r="BE848" s="55"/>
      <c r="BF848" s="55"/>
      <c r="BG848" s="55"/>
      <c r="BH848" s="55"/>
      <c r="BI848" s="55"/>
      <c r="BJ848" s="55"/>
      <c r="BK848" s="55"/>
      <c r="BL848" s="55"/>
      <c r="BM848" s="55"/>
      <c r="BN848" s="55"/>
      <c r="BO848" s="55"/>
      <c r="BP848" s="55"/>
      <c r="BQ848" s="55"/>
      <c r="BR848" s="55"/>
      <c r="BS848" s="55"/>
      <c r="BT848" s="55"/>
      <c r="BU848" s="55"/>
      <c r="BV848" s="55"/>
      <c r="BW848" s="55"/>
      <c r="BX848" s="55"/>
      <c r="BY848" s="55"/>
      <c r="BZ848" s="55"/>
      <c r="CA848" s="55"/>
      <c r="CB848" s="55"/>
      <c r="CC848" s="55"/>
      <c r="CD848" s="55"/>
      <c r="CE848" s="55"/>
      <c r="CF848" s="55"/>
      <c r="CG848" s="55"/>
      <c r="CH848" s="55"/>
      <c r="CI848" s="55"/>
    </row>
    <row r="849" spans="1:87" customFormat="1" ht="15" customHeight="1" x14ac:dyDescent="0.25">
      <c r="A849" s="55"/>
      <c r="B849" s="58"/>
      <c r="C849" s="58"/>
      <c r="E849" s="57"/>
      <c r="F849" s="21"/>
      <c r="G849" s="59"/>
      <c r="H849" s="56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55"/>
      <c r="AL849" s="55"/>
      <c r="AM849" s="55"/>
      <c r="AN849" s="55"/>
      <c r="AO849" s="55"/>
      <c r="AP849" s="55"/>
      <c r="AQ849" s="55"/>
      <c r="AR849" s="55"/>
      <c r="AS849" s="55"/>
      <c r="AT849" s="55"/>
      <c r="AU849" s="55"/>
      <c r="AV849" s="55"/>
      <c r="AW849" s="55"/>
      <c r="AX849" s="55"/>
      <c r="AY849" s="55"/>
      <c r="AZ849" s="55"/>
      <c r="BA849" s="55"/>
      <c r="BB849" s="55"/>
      <c r="BC849" s="55"/>
      <c r="BD849" s="55"/>
      <c r="BE849" s="55"/>
      <c r="BF849" s="55"/>
      <c r="BG849" s="55"/>
      <c r="BH849" s="55"/>
      <c r="BI849" s="55"/>
      <c r="BJ849" s="55"/>
      <c r="BK849" s="55"/>
      <c r="BL849" s="55"/>
      <c r="BM849" s="55"/>
      <c r="BN849" s="55"/>
      <c r="BO849" s="55"/>
      <c r="BP849" s="55"/>
      <c r="BQ849" s="55"/>
      <c r="BR849" s="55"/>
      <c r="BS849" s="55"/>
      <c r="BT849" s="55"/>
      <c r="BU849" s="55"/>
      <c r="BV849" s="55"/>
      <c r="BW849" s="55"/>
      <c r="BX849" s="55"/>
      <c r="BY849" s="55"/>
      <c r="BZ849" s="55"/>
      <c r="CA849" s="55"/>
      <c r="CB849" s="55"/>
      <c r="CC849" s="55"/>
      <c r="CD849" s="55"/>
      <c r="CE849" s="55"/>
      <c r="CF849" s="55"/>
      <c r="CG849" s="55"/>
      <c r="CH849" s="55"/>
      <c r="CI849" s="55"/>
    </row>
    <row r="850" spans="1:87" customFormat="1" ht="15" customHeight="1" x14ac:dyDescent="0.25">
      <c r="A850" s="55"/>
      <c r="B850" s="58"/>
      <c r="C850" s="58"/>
      <c r="E850" s="57"/>
      <c r="F850" s="21"/>
      <c r="G850" s="59"/>
      <c r="H850" s="56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55"/>
      <c r="AL850" s="55"/>
      <c r="AM850" s="55"/>
      <c r="AN850" s="55"/>
      <c r="AO850" s="55"/>
      <c r="AP850" s="55"/>
      <c r="AQ850" s="55"/>
      <c r="AR850" s="55"/>
      <c r="AS850" s="55"/>
      <c r="AT850" s="55"/>
      <c r="AU850" s="55"/>
      <c r="AV850" s="55"/>
      <c r="AW850" s="55"/>
      <c r="AX850" s="55"/>
      <c r="AY850" s="55"/>
      <c r="AZ850" s="55"/>
      <c r="BA850" s="55"/>
      <c r="BB850" s="55"/>
      <c r="BC850" s="55"/>
      <c r="BD850" s="55"/>
      <c r="BE850" s="55"/>
      <c r="BF850" s="55"/>
      <c r="BG850" s="55"/>
      <c r="BH850" s="55"/>
      <c r="BI850" s="55"/>
      <c r="BJ850" s="55"/>
      <c r="BK850" s="55"/>
      <c r="BL850" s="55"/>
      <c r="BM850" s="55"/>
      <c r="BN850" s="55"/>
      <c r="BO850" s="55"/>
      <c r="BP850" s="55"/>
      <c r="BQ850" s="55"/>
      <c r="BR850" s="55"/>
      <c r="BS850" s="55"/>
      <c r="BT850" s="55"/>
      <c r="BU850" s="55"/>
      <c r="BV850" s="55"/>
      <c r="BW850" s="55"/>
      <c r="BX850" s="55"/>
      <c r="BY850" s="55"/>
      <c r="BZ850" s="55"/>
      <c r="CA850" s="55"/>
      <c r="CB850" s="55"/>
      <c r="CC850" s="55"/>
      <c r="CD850" s="55"/>
      <c r="CE850" s="55"/>
      <c r="CF850" s="55"/>
      <c r="CG850" s="55"/>
      <c r="CH850" s="55"/>
      <c r="CI850" s="55"/>
    </row>
    <row r="851" spans="1:87" customFormat="1" ht="15" customHeight="1" x14ac:dyDescent="0.25">
      <c r="A851" s="55"/>
      <c r="B851" s="58"/>
      <c r="C851" s="58"/>
      <c r="E851" s="57"/>
      <c r="F851" s="21"/>
      <c r="G851" s="59"/>
      <c r="H851" s="56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  <c r="AQ851" s="55"/>
      <c r="AR851" s="55"/>
      <c r="AS851" s="55"/>
      <c r="AT851" s="55"/>
      <c r="AU851" s="55"/>
      <c r="AV851" s="55"/>
      <c r="AW851" s="55"/>
      <c r="AX851" s="55"/>
      <c r="AY851" s="55"/>
      <c r="AZ851" s="55"/>
      <c r="BA851" s="55"/>
      <c r="BB851" s="55"/>
      <c r="BC851" s="55"/>
      <c r="BD851" s="55"/>
      <c r="BE851" s="55"/>
      <c r="BF851" s="55"/>
      <c r="BG851" s="55"/>
      <c r="BH851" s="55"/>
      <c r="BI851" s="55"/>
      <c r="BJ851" s="55"/>
      <c r="BK851" s="55"/>
      <c r="BL851" s="55"/>
      <c r="BM851" s="55"/>
      <c r="BN851" s="55"/>
      <c r="BO851" s="55"/>
      <c r="BP851" s="55"/>
      <c r="BQ851" s="55"/>
      <c r="BR851" s="55"/>
      <c r="BS851" s="55"/>
      <c r="BT851" s="55"/>
      <c r="BU851" s="55"/>
      <c r="BV851" s="55"/>
      <c r="BW851" s="55"/>
      <c r="BX851" s="55"/>
      <c r="BY851" s="55"/>
      <c r="BZ851" s="55"/>
      <c r="CA851" s="55"/>
      <c r="CB851" s="55"/>
      <c r="CC851" s="55"/>
      <c r="CD851" s="55"/>
      <c r="CE851" s="55"/>
      <c r="CF851" s="55"/>
      <c r="CG851" s="55"/>
      <c r="CH851" s="55"/>
      <c r="CI851" s="55"/>
    </row>
    <row r="852" spans="1:87" customFormat="1" ht="15" customHeight="1" x14ac:dyDescent="0.25">
      <c r="A852" s="55"/>
      <c r="B852" s="58"/>
      <c r="C852" s="58"/>
      <c r="E852" s="57"/>
      <c r="F852" s="21"/>
      <c r="G852" s="59"/>
      <c r="H852" s="56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  <c r="AQ852" s="55"/>
      <c r="AR852" s="55"/>
      <c r="AS852" s="55"/>
      <c r="AT852" s="55"/>
      <c r="AU852" s="55"/>
      <c r="AV852" s="55"/>
      <c r="AW852" s="55"/>
      <c r="AX852" s="55"/>
      <c r="AY852" s="55"/>
      <c r="AZ852" s="55"/>
      <c r="BA852" s="55"/>
      <c r="BB852" s="55"/>
      <c r="BC852" s="55"/>
      <c r="BD852" s="55"/>
      <c r="BE852" s="55"/>
      <c r="BF852" s="55"/>
      <c r="BG852" s="55"/>
      <c r="BH852" s="55"/>
      <c r="BI852" s="55"/>
      <c r="BJ852" s="55"/>
      <c r="BK852" s="55"/>
      <c r="BL852" s="55"/>
      <c r="BM852" s="55"/>
      <c r="BN852" s="55"/>
      <c r="BO852" s="55"/>
      <c r="BP852" s="55"/>
      <c r="BQ852" s="55"/>
      <c r="BR852" s="55"/>
      <c r="BS852" s="55"/>
      <c r="BT852" s="55"/>
      <c r="BU852" s="55"/>
      <c r="BV852" s="55"/>
      <c r="BW852" s="55"/>
      <c r="BX852" s="55"/>
      <c r="BY852" s="55"/>
      <c r="BZ852" s="55"/>
      <c r="CA852" s="55"/>
      <c r="CB852" s="55"/>
      <c r="CC852" s="55"/>
      <c r="CD852" s="55"/>
      <c r="CE852" s="55"/>
      <c r="CF852" s="55"/>
      <c r="CG852" s="55"/>
      <c r="CH852" s="55"/>
      <c r="CI852" s="55"/>
    </row>
    <row r="853" spans="1:87" customFormat="1" ht="15" customHeight="1" x14ac:dyDescent="0.25">
      <c r="A853" s="55"/>
      <c r="B853" s="58"/>
      <c r="C853" s="58"/>
      <c r="E853" s="57"/>
      <c r="F853" s="21"/>
      <c r="G853" s="59"/>
      <c r="H853" s="56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5"/>
      <c r="AV853" s="55"/>
      <c r="AW853" s="55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5"/>
      <c r="BJ853" s="55"/>
      <c r="BK853" s="55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5"/>
      <c r="BX853" s="55"/>
      <c r="BY853" s="55"/>
      <c r="BZ853" s="55"/>
      <c r="CA853" s="55"/>
      <c r="CB853" s="55"/>
      <c r="CC853" s="55"/>
      <c r="CD853" s="55"/>
      <c r="CE853" s="55"/>
      <c r="CF853" s="55"/>
      <c r="CG853" s="55"/>
      <c r="CH853" s="55"/>
      <c r="CI853" s="55"/>
    </row>
    <row r="854" spans="1:87" customFormat="1" ht="15" customHeight="1" x14ac:dyDescent="0.25">
      <c r="A854" s="55"/>
      <c r="B854" s="58"/>
      <c r="C854" s="58"/>
      <c r="E854" s="57"/>
      <c r="F854" s="21"/>
      <c r="G854" s="59"/>
      <c r="H854" s="56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  <c r="AQ854" s="55"/>
      <c r="AR854" s="55"/>
      <c r="AS854" s="55"/>
      <c r="AT854" s="55"/>
      <c r="AU854" s="55"/>
      <c r="AV854" s="55"/>
      <c r="AW854" s="55"/>
      <c r="AX854" s="55"/>
      <c r="AY854" s="55"/>
      <c r="AZ854" s="55"/>
      <c r="BA854" s="55"/>
      <c r="BB854" s="55"/>
      <c r="BC854" s="55"/>
      <c r="BD854" s="55"/>
      <c r="BE854" s="55"/>
      <c r="BF854" s="55"/>
      <c r="BG854" s="55"/>
      <c r="BH854" s="55"/>
      <c r="BI854" s="55"/>
      <c r="BJ854" s="55"/>
      <c r="BK854" s="55"/>
      <c r="BL854" s="55"/>
      <c r="BM854" s="55"/>
      <c r="BN854" s="55"/>
      <c r="BO854" s="55"/>
      <c r="BP854" s="55"/>
      <c r="BQ854" s="55"/>
      <c r="BR854" s="55"/>
      <c r="BS854" s="55"/>
      <c r="BT854" s="55"/>
      <c r="BU854" s="55"/>
      <c r="BV854" s="55"/>
      <c r="BW854" s="55"/>
      <c r="BX854" s="55"/>
      <c r="BY854" s="55"/>
      <c r="BZ854" s="55"/>
      <c r="CA854" s="55"/>
      <c r="CB854" s="55"/>
      <c r="CC854" s="55"/>
      <c r="CD854" s="55"/>
      <c r="CE854" s="55"/>
      <c r="CF854" s="55"/>
      <c r="CG854" s="55"/>
      <c r="CH854" s="55"/>
      <c r="CI854" s="55"/>
    </row>
    <row r="855" spans="1:87" customFormat="1" ht="15" customHeight="1" x14ac:dyDescent="0.25">
      <c r="A855" s="55"/>
      <c r="B855" s="58"/>
      <c r="C855" s="58"/>
      <c r="E855" s="57"/>
      <c r="F855" s="21"/>
      <c r="G855" s="59"/>
      <c r="H855" s="56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  <c r="AQ855" s="55"/>
      <c r="AR855" s="55"/>
      <c r="AS855" s="55"/>
      <c r="AT855" s="55"/>
      <c r="AU855" s="55"/>
      <c r="AV855" s="55"/>
      <c r="AW855" s="55"/>
      <c r="AX855" s="55"/>
      <c r="AY855" s="55"/>
      <c r="AZ855" s="55"/>
      <c r="BA855" s="55"/>
      <c r="BB855" s="55"/>
      <c r="BC855" s="55"/>
      <c r="BD855" s="55"/>
      <c r="BE855" s="55"/>
      <c r="BF855" s="55"/>
      <c r="BG855" s="55"/>
      <c r="BH855" s="55"/>
      <c r="BI855" s="55"/>
      <c r="BJ855" s="55"/>
      <c r="BK855" s="55"/>
      <c r="BL855" s="55"/>
      <c r="BM855" s="55"/>
      <c r="BN855" s="55"/>
      <c r="BO855" s="55"/>
      <c r="BP855" s="55"/>
      <c r="BQ855" s="55"/>
      <c r="BR855" s="55"/>
      <c r="BS855" s="55"/>
      <c r="BT855" s="55"/>
      <c r="BU855" s="55"/>
      <c r="BV855" s="55"/>
      <c r="BW855" s="55"/>
      <c r="BX855" s="55"/>
      <c r="BY855" s="55"/>
      <c r="BZ855" s="55"/>
      <c r="CA855" s="55"/>
      <c r="CB855" s="55"/>
      <c r="CC855" s="55"/>
      <c r="CD855" s="55"/>
      <c r="CE855" s="55"/>
      <c r="CF855" s="55"/>
      <c r="CG855" s="55"/>
      <c r="CH855" s="55"/>
      <c r="CI855" s="55"/>
    </row>
    <row r="856" spans="1:87" customFormat="1" ht="15" customHeight="1" x14ac:dyDescent="0.25">
      <c r="A856" s="55"/>
      <c r="B856" s="58"/>
      <c r="C856" s="58"/>
      <c r="E856" s="57"/>
      <c r="F856" s="21"/>
      <c r="G856" s="59"/>
      <c r="H856" s="56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  <c r="AQ856" s="55"/>
      <c r="AR856" s="55"/>
      <c r="AS856" s="55"/>
      <c r="AT856" s="55"/>
      <c r="AU856" s="55"/>
      <c r="AV856" s="55"/>
      <c r="AW856" s="55"/>
      <c r="AX856" s="55"/>
      <c r="AY856" s="55"/>
      <c r="AZ856" s="55"/>
      <c r="BA856" s="55"/>
      <c r="BB856" s="55"/>
      <c r="BC856" s="55"/>
      <c r="BD856" s="55"/>
      <c r="BE856" s="55"/>
      <c r="BF856" s="55"/>
      <c r="BG856" s="55"/>
      <c r="BH856" s="55"/>
      <c r="BI856" s="55"/>
      <c r="BJ856" s="55"/>
      <c r="BK856" s="55"/>
      <c r="BL856" s="55"/>
      <c r="BM856" s="55"/>
      <c r="BN856" s="55"/>
      <c r="BO856" s="55"/>
      <c r="BP856" s="55"/>
      <c r="BQ856" s="55"/>
      <c r="BR856" s="55"/>
      <c r="BS856" s="55"/>
      <c r="BT856" s="55"/>
      <c r="BU856" s="55"/>
      <c r="BV856" s="55"/>
      <c r="BW856" s="55"/>
      <c r="BX856" s="55"/>
      <c r="BY856" s="55"/>
      <c r="BZ856" s="55"/>
      <c r="CA856" s="55"/>
      <c r="CB856" s="55"/>
      <c r="CC856" s="55"/>
      <c r="CD856" s="55"/>
      <c r="CE856" s="55"/>
      <c r="CF856" s="55"/>
      <c r="CG856" s="55"/>
      <c r="CH856" s="55"/>
      <c r="CI856" s="55"/>
    </row>
    <row r="857" spans="1:87" customFormat="1" ht="15" customHeight="1" x14ac:dyDescent="0.25">
      <c r="A857" s="55"/>
      <c r="B857" s="58"/>
      <c r="C857" s="58"/>
      <c r="E857" s="57"/>
      <c r="F857" s="21"/>
      <c r="G857" s="59"/>
      <c r="H857" s="56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  <c r="AQ857" s="55"/>
      <c r="AR857" s="55"/>
      <c r="AS857" s="55"/>
      <c r="AT857" s="55"/>
      <c r="AU857" s="55"/>
      <c r="AV857" s="55"/>
      <c r="AW857" s="55"/>
      <c r="AX857" s="55"/>
      <c r="AY857" s="55"/>
      <c r="AZ857" s="55"/>
      <c r="BA857" s="55"/>
      <c r="BB857" s="55"/>
      <c r="BC857" s="55"/>
      <c r="BD857" s="55"/>
      <c r="BE857" s="55"/>
      <c r="BF857" s="55"/>
      <c r="BG857" s="55"/>
      <c r="BH857" s="55"/>
      <c r="BI857" s="55"/>
      <c r="BJ857" s="55"/>
      <c r="BK857" s="55"/>
      <c r="BL857" s="55"/>
      <c r="BM857" s="55"/>
      <c r="BN857" s="55"/>
      <c r="BO857" s="55"/>
      <c r="BP857" s="55"/>
      <c r="BQ857" s="55"/>
      <c r="BR857" s="55"/>
      <c r="BS857" s="55"/>
      <c r="BT857" s="55"/>
      <c r="BU857" s="55"/>
      <c r="BV857" s="55"/>
      <c r="BW857" s="55"/>
      <c r="BX857" s="55"/>
      <c r="BY857" s="55"/>
      <c r="BZ857" s="55"/>
      <c r="CA857" s="55"/>
      <c r="CB857" s="55"/>
      <c r="CC857" s="55"/>
      <c r="CD857" s="55"/>
      <c r="CE857" s="55"/>
      <c r="CF857" s="55"/>
      <c r="CG857" s="55"/>
      <c r="CH857" s="55"/>
      <c r="CI857" s="55"/>
    </row>
    <row r="858" spans="1:87" customFormat="1" ht="15" customHeight="1" x14ac:dyDescent="0.25">
      <c r="A858" s="55"/>
      <c r="B858" s="58"/>
      <c r="C858" s="58"/>
      <c r="E858" s="57"/>
      <c r="F858" s="21"/>
      <c r="G858" s="59"/>
      <c r="H858" s="56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  <c r="AQ858" s="55"/>
      <c r="AR858" s="55"/>
      <c r="AS858" s="55"/>
      <c r="AT858" s="55"/>
      <c r="AU858" s="55"/>
      <c r="AV858" s="55"/>
      <c r="AW858" s="55"/>
      <c r="AX858" s="55"/>
      <c r="AY858" s="55"/>
      <c r="AZ858" s="55"/>
      <c r="BA858" s="55"/>
      <c r="BB858" s="55"/>
      <c r="BC858" s="55"/>
      <c r="BD858" s="55"/>
      <c r="BE858" s="55"/>
      <c r="BF858" s="55"/>
      <c r="BG858" s="55"/>
      <c r="BH858" s="55"/>
      <c r="BI858" s="55"/>
      <c r="BJ858" s="55"/>
      <c r="BK858" s="55"/>
      <c r="BL858" s="55"/>
      <c r="BM858" s="55"/>
      <c r="BN858" s="55"/>
      <c r="BO858" s="55"/>
      <c r="BP858" s="55"/>
      <c r="BQ858" s="55"/>
      <c r="BR858" s="55"/>
      <c r="BS858" s="55"/>
      <c r="BT858" s="55"/>
      <c r="BU858" s="55"/>
      <c r="BV858" s="55"/>
      <c r="BW858" s="55"/>
      <c r="BX858" s="55"/>
      <c r="BY858" s="55"/>
      <c r="BZ858" s="55"/>
      <c r="CA858" s="55"/>
      <c r="CB858" s="55"/>
      <c r="CC858" s="55"/>
      <c r="CD858" s="55"/>
      <c r="CE858" s="55"/>
      <c r="CF858" s="55"/>
      <c r="CG858" s="55"/>
      <c r="CH858" s="55"/>
      <c r="CI858" s="55"/>
    </row>
    <row r="859" spans="1:87" customFormat="1" ht="15" customHeight="1" x14ac:dyDescent="0.25">
      <c r="A859" s="55"/>
      <c r="B859" s="58"/>
      <c r="C859" s="58"/>
      <c r="E859" s="57"/>
      <c r="F859" s="21"/>
      <c r="G859" s="59"/>
      <c r="H859" s="56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  <c r="AQ859" s="55"/>
      <c r="AR859" s="55"/>
      <c r="AS859" s="55"/>
      <c r="AT859" s="55"/>
      <c r="AU859" s="55"/>
      <c r="AV859" s="55"/>
      <c r="AW859" s="55"/>
      <c r="AX859" s="55"/>
      <c r="AY859" s="55"/>
      <c r="AZ859" s="55"/>
      <c r="BA859" s="55"/>
      <c r="BB859" s="55"/>
      <c r="BC859" s="55"/>
      <c r="BD859" s="55"/>
      <c r="BE859" s="55"/>
      <c r="BF859" s="55"/>
      <c r="BG859" s="55"/>
      <c r="BH859" s="55"/>
      <c r="BI859" s="55"/>
      <c r="BJ859" s="55"/>
      <c r="BK859" s="55"/>
      <c r="BL859" s="55"/>
      <c r="BM859" s="55"/>
      <c r="BN859" s="55"/>
      <c r="BO859" s="55"/>
      <c r="BP859" s="55"/>
      <c r="BQ859" s="55"/>
      <c r="BR859" s="55"/>
      <c r="BS859" s="55"/>
      <c r="BT859" s="55"/>
      <c r="BU859" s="55"/>
      <c r="BV859" s="55"/>
      <c r="BW859" s="55"/>
      <c r="BX859" s="55"/>
      <c r="BY859" s="55"/>
      <c r="BZ859" s="55"/>
      <c r="CA859" s="55"/>
      <c r="CB859" s="55"/>
      <c r="CC859" s="55"/>
      <c r="CD859" s="55"/>
      <c r="CE859" s="55"/>
      <c r="CF859" s="55"/>
      <c r="CG859" s="55"/>
      <c r="CH859" s="55"/>
      <c r="CI859" s="55"/>
    </row>
    <row r="860" spans="1:87" customFormat="1" ht="15" customHeight="1" x14ac:dyDescent="0.25">
      <c r="A860" s="55"/>
      <c r="B860" s="58"/>
      <c r="C860" s="58"/>
      <c r="E860" s="57"/>
      <c r="F860" s="21"/>
      <c r="G860" s="59"/>
      <c r="H860" s="56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5"/>
      <c r="AV860" s="55"/>
      <c r="AW860" s="55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5"/>
      <c r="BJ860" s="55"/>
      <c r="BK860" s="55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5"/>
      <c r="BX860" s="55"/>
      <c r="BY860" s="55"/>
      <c r="BZ860" s="55"/>
      <c r="CA860" s="55"/>
      <c r="CB860" s="55"/>
      <c r="CC860" s="55"/>
      <c r="CD860" s="55"/>
      <c r="CE860" s="55"/>
      <c r="CF860" s="55"/>
      <c r="CG860" s="55"/>
      <c r="CH860" s="55"/>
      <c r="CI860" s="55"/>
    </row>
    <row r="861" spans="1:87" customFormat="1" ht="15" customHeight="1" x14ac:dyDescent="0.25">
      <c r="A861" s="55"/>
      <c r="B861" s="58"/>
      <c r="C861" s="58"/>
      <c r="E861" s="57"/>
      <c r="F861" s="21"/>
      <c r="G861" s="59"/>
      <c r="H861" s="56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  <c r="AQ861" s="55"/>
      <c r="AR861" s="55"/>
      <c r="AS861" s="55"/>
      <c r="AT861" s="55"/>
      <c r="AU861" s="55"/>
      <c r="AV861" s="55"/>
      <c r="AW861" s="55"/>
      <c r="AX861" s="55"/>
      <c r="AY861" s="55"/>
      <c r="AZ861" s="55"/>
      <c r="BA861" s="55"/>
      <c r="BB861" s="55"/>
      <c r="BC861" s="55"/>
      <c r="BD861" s="55"/>
      <c r="BE861" s="55"/>
      <c r="BF861" s="55"/>
      <c r="BG861" s="55"/>
      <c r="BH861" s="55"/>
      <c r="BI861" s="55"/>
      <c r="BJ861" s="55"/>
      <c r="BK861" s="55"/>
      <c r="BL861" s="55"/>
      <c r="BM861" s="55"/>
      <c r="BN861" s="55"/>
      <c r="BO861" s="55"/>
      <c r="BP861" s="55"/>
      <c r="BQ861" s="55"/>
      <c r="BR861" s="55"/>
      <c r="BS861" s="55"/>
      <c r="BT861" s="55"/>
      <c r="BU861" s="55"/>
      <c r="BV861" s="55"/>
      <c r="BW861" s="55"/>
      <c r="BX861" s="55"/>
      <c r="BY861" s="55"/>
      <c r="BZ861" s="55"/>
      <c r="CA861" s="55"/>
      <c r="CB861" s="55"/>
      <c r="CC861" s="55"/>
      <c r="CD861" s="55"/>
      <c r="CE861" s="55"/>
      <c r="CF861" s="55"/>
      <c r="CG861" s="55"/>
      <c r="CH861" s="55"/>
      <c r="CI861" s="55"/>
    </row>
    <row r="862" spans="1:87" customFormat="1" ht="15" customHeight="1" x14ac:dyDescent="0.25">
      <c r="A862" s="55"/>
      <c r="B862" s="58"/>
      <c r="C862" s="58"/>
      <c r="E862" s="57"/>
      <c r="F862" s="21"/>
      <c r="G862" s="59"/>
      <c r="H862" s="56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  <c r="AQ862" s="55"/>
      <c r="AR862" s="55"/>
      <c r="AS862" s="55"/>
      <c r="AT862" s="55"/>
      <c r="AU862" s="55"/>
      <c r="AV862" s="55"/>
      <c r="AW862" s="55"/>
      <c r="AX862" s="55"/>
      <c r="AY862" s="55"/>
      <c r="AZ862" s="55"/>
      <c r="BA862" s="55"/>
      <c r="BB862" s="55"/>
      <c r="BC862" s="55"/>
      <c r="BD862" s="55"/>
      <c r="BE862" s="55"/>
      <c r="BF862" s="55"/>
      <c r="BG862" s="55"/>
      <c r="BH862" s="55"/>
      <c r="BI862" s="55"/>
      <c r="BJ862" s="55"/>
      <c r="BK862" s="55"/>
      <c r="BL862" s="55"/>
      <c r="BM862" s="55"/>
      <c r="BN862" s="55"/>
      <c r="BO862" s="55"/>
      <c r="BP862" s="55"/>
      <c r="BQ862" s="55"/>
      <c r="BR862" s="55"/>
      <c r="BS862" s="55"/>
      <c r="BT862" s="55"/>
      <c r="BU862" s="55"/>
      <c r="BV862" s="55"/>
      <c r="BW862" s="55"/>
      <c r="BX862" s="55"/>
      <c r="BY862" s="55"/>
      <c r="BZ862" s="55"/>
      <c r="CA862" s="55"/>
      <c r="CB862" s="55"/>
      <c r="CC862" s="55"/>
      <c r="CD862" s="55"/>
      <c r="CE862" s="55"/>
      <c r="CF862" s="55"/>
      <c r="CG862" s="55"/>
      <c r="CH862" s="55"/>
      <c r="CI862" s="55"/>
    </row>
    <row r="863" spans="1:87" customFormat="1" ht="15" customHeight="1" x14ac:dyDescent="0.25">
      <c r="A863" s="55"/>
      <c r="B863" s="58"/>
      <c r="C863" s="58"/>
      <c r="E863" s="57"/>
      <c r="F863" s="21"/>
      <c r="G863" s="59"/>
      <c r="H863" s="56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  <c r="AQ863" s="55"/>
      <c r="AR863" s="55"/>
      <c r="AS863" s="55"/>
      <c r="AT863" s="55"/>
      <c r="AU863" s="55"/>
      <c r="AV863" s="55"/>
      <c r="AW863" s="55"/>
      <c r="AX863" s="55"/>
      <c r="AY863" s="55"/>
      <c r="AZ863" s="55"/>
      <c r="BA863" s="55"/>
      <c r="BB863" s="55"/>
      <c r="BC863" s="55"/>
      <c r="BD863" s="55"/>
      <c r="BE863" s="55"/>
      <c r="BF863" s="55"/>
      <c r="BG863" s="55"/>
      <c r="BH863" s="55"/>
      <c r="BI863" s="55"/>
      <c r="BJ863" s="55"/>
      <c r="BK863" s="55"/>
      <c r="BL863" s="55"/>
      <c r="BM863" s="55"/>
      <c r="BN863" s="55"/>
      <c r="BO863" s="55"/>
      <c r="BP863" s="55"/>
      <c r="BQ863" s="55"/>
      <c r="BR863" s="55"/>
      <c r="BS863" s="55"/>
      <c r="BT863" s="55"/>
      <c r="BU863" s="55"/>
      <c r="BV863" s="55"/>
      <c r="BW863" s="55"/>
      <c r="BX863" s="55"/>
      <c r="BY863" s="55"/>
      <c r="BZ863" s="55"/>
      <c r="CA863" s="55"/>
      <c r="CB863" s="55"/>
      <c r="CC863" s="55"/>
      <c r="CD863" s="55"/>
      <c r="CE863" s="55"/>
      <c r="CF863" s="55"/>
      <c r="CG863" s="55"/>
      <c r="CH863" s="55"/>
      <c r="CI863" s="55"/>
    </row>
    <row r="864" spans="1:87" customFormat="1" ht="15" customHeight="1" x14ac:dyDescent="0.25">
      <c r="A864" s="55"/>
      <c r="B864" s="58"/>
      <c r="C864" s="58"/>
      <c r="E864" s="57"/>
      <c r="F864" s="21"/>
      <c r="G864" s="59"/>
      <c r="H864" s="56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  <c r="AQ864" s="55"/>
      <c r="AR864" s="55"/>
      <c r="AS864" s="55"/>
      <c r="AT864" s="55"/>
      <c r="AU864" s="55"/>
      <c r="AV864" s="55"/>
      <c r="AW864" s="55"/>
      <c r="AX864" s="55"/>
      <c r="AY864" s="55"/>
      <c r="AZ864" s="55"/>
      <c r="BA864" s="55"/>
      <c r="BB864" s="55"/>
      <c r="BC864" s="55"/>
      <c r="BD864" s="55"/>
      <c r="BE864" s="55"/>
      <c r="BF864" s="55"/>
      <c r="BG864" s="55"/>
      <c r="BH864" s="55"/>
      <c r="BI864" s="55"/>
      <c r="BJ864" s="55"/>
      <c r="BK864" s="55"/>
      <c r="BL864" s="55"/>
      <c r="BM864" s="55"/>
      <c r="BN864" s="55"/>
      <c r="BO864" s="55"/>
      <c r="BP864" s="55"/>
      <c r="BQ864" s="55"/>
      <c r="BR864" s="55"/>
      <c r="BS864" s="55"/>
      <c r="BT864" s="55"/>
      <c r="BU864" s="55"/>
      <c r="BV864" s="55"/>
      <c r="BW864" s="55"/>
      <c r="BX864" s="55"/>
      <c r="BY864" s="55"/>
      <c r="BZ864" s="55"/>
      <c r="CA864" s="55"/>
      <c r="CB864" s="55"/>
      <c r="CC864" s="55"/>
      <c r="CD864" s="55"/>
      <c r="CE864" s="55"/>
      <c r="CF864" s="55"/>
      <c r="CG864" s="55"/>
      <c r="CH864" s="55"/>
      <c r="CI864" s="55"/>
    </row>
    <row r="865" spans="1:87" customFormat="1" ht="15" customHeight="1" x14ac:dyDescent="0.25">
      <c r="A865" s="55"/>
      <c r="B865" s="58"/>
      <c r="C865" s="58"/>
      <c r="E865" s="57"/>
      <c r="F865" s="21"/>
      <c r="G865" s="59"/>
      <c r="H865" s="56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  <c r="AQ865" s="55"/>
      <c r="AR865" s="55"/>
      <c r="AS865" s="55"/>
      <c r="AT865" s="55"/>
      <c r="AU865" s="55"/>
      <c r="AV865" s="55"/>
      <c r="AW865" s="55"/>
      <c r="AX865" s="55"/>
      <c r="AY865" s="55"/>
      <c r="AZ865" s="55"/>
      <c r="BA865" s="55"/>
      <c r="BB865" s="55"/>
      <c r="BC865" s="55"/>
      <c r="BD865" s="55"/>
      <c r="BE865" s="55"/>
      <c r="BF865" s="55"/>
      <c r="BG865" s="55"/>
      <c r="BH865" s="55"/>
      <c r="BI865" s="55"/>
      <c r="BJ865" s="55"/>
      <c r="BK865" s="55"/>
      <c r="BL865" s="55"/>
      <c r="BM865" s="55"/>
      <c r="BN865" s="55"/>
      <c r="BO865" s="55"/>
      <c r="BP865" s="55"/>
      <c r="BQ865" s="55"/>
      <c r="BR865" s="55"/>
      <c r="BS865" s="55"/>
      <c r="BT865" s="55"/>
      <c r="BU865" s="55"/>
      <c r="BV865" s="55"/>
      <c r="BW865" s="55"/>
      <c r="BX865" s="55"/>
      <c r="BY865" s="55"/>
      <c r="BZ865" s="55"/>
      <c r="CA865" s="55"/>
      <c r="CB865" s="55"/>
      <c r="CC865" s="55"/>
      <c r="CD865" s="55"/>
      <c r="CE865" s="55"/>
      <c r="CF865" s="55"/>
      <c r="CG865" s="55"/>
      <c r="CH865" s="55"/>
      <c r="CI865" s="55"/>
    </row>
    <row r="866" spans="1:87" customFormat="1" ht="15" customHeight="1" x14ac:dyDescent="0.25">
      <c r="A866" s="55"/>
      <c r="B866" s="58"/>
      <c r="C866" s="58"/>
      <c r="E866" s="57"/>
      <c r="F866" s="21"/>
      <c r="G866" s="59"/>
      <c r="H866" s="56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5"/>
      <c r="AV866" s="55"/>
      <c r="AW866" s="55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5"/>
      <c r="BJ866" s="55"/>
      <c r="BK866" s="55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5"/>
      <c r="BX866" s="55"/>
      <c r="BY866" s="55"/>
      <c r="BZ866" s="55"/>
      <c r="CA866" s="55"/>
      <c r="CB866" s="55"/>
      <c r="CC866" s="55"/>
      <c r="CD866" s="55"/>
      <c r="CE866" s="55"/>
      <c r="CF866" s="55"/>
      <c r="CG866" s="55"/>
      <c r="CH866" s="55"/>
      <c r="CI866" s="55"/>
    </row>
    <row r="867" spans="1:87" customFormat="1" ht="15" customHeight="1" x14ac:dyDescent="0.25">
      <c r="A867" s="55"/>
      <c r="B867" s="58"/>
      <c r="C867" s="58"/>
      <c r="E867" s="57"/>
      <c r="F867" s="21"/>
      <c r="G867" s="59"/>
      <c r="H867" s="56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  <c r="AQ867" s="55"/>
      <c r="AR867" s="55"/>
      <c r="AS867" s="55"/>
      <c r="AT867" s="55"/>
      <c r="AU867" s="55"/>
      <c r="AV867" s="55"/>
      <c r="AW867" s="55"/>
      <c r="AX867" s="55"/>
      <c r="AY867" s="55"/>
      <c r="AZ867" s="55"/>
      <c r="BA867" s="55"/>
      <c r="BB867" s="55"/>
      <c r="BC867" s="55"/>
      <c r="BD867" s="55"/>
      <c r="BE867" s="55"/>
      <c r="BF867" s="55"/>
      <c r="BG867" s="55"/>
      <c r="BH867" s="55"/>
      <c r="BI867" s="55"/>
      <c r="BJ867" s="55"/>
      <c r="BK867" s="55"/>
      <c r="BL867" s="55"/>
      <c r="BM867" s="55"/>
      <c r="BN867" s="55"/>
      <c r="BO867" s="55"/>
      <c r="BP867" s="55"/>
      <c r="BQ867" s="55"/>
      <c r="BR867" s="55"/>
      <c r="BS867" s="55"/>
      <c r="BT867" s="55"/>
      <c r="BU867" s="55"/>
      <c r="BV867" s="55"/>
      <c r="BW867" s="55"/>
      <c r="BX867" s="55"/>
      <c r="BY867" s="55"/>
      <c r="BZ867" s="55"/>
      <c r="CA867" s="55"/>
      <c r="CB867" s="55"/>
      <c r="CC867" s="55"/>
      <c r="CD867" s="55"/>
      <c r="CE867" s="55"/>
      <c r="CF867" s="55"/>
      <c r="CG867" s="55"/>
      <c r="CH867" s="55"/>
      <c r="CI867" s="55"/>
    </row>
    <row r="868" spans="1:87" customFormat="1" ht="15" customHeight="1" x14ac:dyDescent="0.25">
      <c r="A868" s="55"/>
      <c r="B868" s="58"/>
      <c r="C868" s="58"/>
      <c r="E868" s="57"/>
      <c r="F868" s="21"/>
      <c r="G868" s="59"/>
      <c r="H868" s="56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  <c r="AQ868" s="55"/>
      <c r="AR868" s="55"/>
      <c r="AS868" s="55"/>
      <c r="AT868" s="55"/>
      <c r="AU868" s="55"/>
      <c r="AV868" s="55"/>
      <c r="AW868" s="55"/>
      <c r="AX868" s="55"/>
      <c r="AY868" s="55"/>
      <c r="AZ868" s="55"/>
      <c r="BA868" s="55"/>
      <c r="BB868" s="55"/>
      <c r="BC868" s="55"/>
      <c r="BD868" s="55"/>
      <c r="BE868" s="55"/>
      <c r="BF868" s="55"/>
      <c r="BG868" s="55"/>
      <c r="BH868" s="55"/>
      <c r="BI868" s="55"/>
      <c r="BJ868" s="55"/>
      <c r="BK868" s="55"/>
      <c r="BL868" s="55"/>
      <c r="BM868" s="55"/>
      <c r="BN868" s="55"/>
      <c r="BO868" s="55"/>
      <c r="BP868" s="55"/>
      <c r="BQ868" s="55"/>
      <c r="BR868" s="55"/>
      <c r="BS868" s="55"/>
      <c r="BT868" s="55"/>
      <c r="BU868" s="55"/>
      <c r="BV868" s="55"/>
      <c r="BW868" s="55"/>
      <c r="BX868" s="55"/>
      <c r="BY868" s="55"/>
      <c r="BZ868" s="55"/>
      <c r="CA868" s="55"/>
      <c r="CB868" s="55"/>
      <c r="CC868" s="55"/>
      <c r="CD868" s="55"/>
      <c r="CE868" s="55"/>
      <c r="CF868" s="55"/>
      <c r="CG868" s="55"/>
      <c r="CH868" s="55"/>
      <c r="CI868" s="55"/>
    </row>
    <row r="869" spans="1:87" customFormat="1" ht="15" customHeight="1" x14ac:dyDescent="0.25">
      <c r="A869" s="55"/>
      <c r="B869" s="58"/>
      <c r="C869" s="58"/>
      <c r="E869" s="57"/>
      <c r="F869" s="21"/>
      <c r="G869" s="59"/>
      <c r="H869" s="56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  <c r="AQ869" s="55"/>
      <c r="AR869" s="55"/>
      <c r="AS869" s="55"/>
      <c r="AT869" s="55"/>
      <c r="AU869" s="55"/>
      <c r="AV869" s="55"/>
      <c r="AW869" s="55"/>
      <c r="AX869" s="55"/>
      <c r="AY869" s="55"/>
      <c r="AZ869" s="55"/>
      <c r="BA869" s="55"/>
      <c r="BB869" s="55"/>
      <c r="BC869" s="55"/>
      <c r="BD869" s="55"/>
      <c r="BE869" s="55"/>
      <c r="BF869" s="55"/>
      <c r="BG869" s="55"/>
      <c r="BH869" s="55"/>
      <c r="BI869" s="55"/>
      <c r="BJ869" s="55"/>
      <c r="BK869" s="55"/>
      <c r="BL869" s="55"/>
      <c r="BM869" s="55"/>
      <c r="BN869" s="55"/>
      <c r="BO869" s="55"/>
      <c r="BP869" s="55"/>
      <c r="BQ869" s="55"/>
      <c r="BR869" s="55"/>
      <c r="BS869" s="55"/>
      <c r="BT869" s="55"/>
      <c r="BU869" s="55"/>
      <c r="BV869" s="55"/>
      <c r="BW869" s="55"/>
      <c r="BX869" s="55"/>
      <c r="BY869" s="55"/>
      <c r="BZ869" s="55"/>
      <c r="CA869" s="55"/>
      <c r="CB869" s="55"/>
      <c r="CC869" s="55"/>
      <c r="CD869" s="55"/>
      <c r="CE869" s="55"/>
      <c r="CF869" s="55"/>
      <c r="CG869" s="55"/>
      <c r="CH869" s="55"/>
      <c r="CI869" s="55"/>
    </row>
    <row r="870" spans="1:87" customFormat="1" ht="15" customHeight="1" x14ac:dyDescent="0.25">
      <c r="A870" s="55"/>
      <c r="B870" s="58"/>
      <c r="C870" s="58"/>
      <c r="E870" s="57"/>
      <c r="F870" s="21"/>
      <c r="G870" s="59"/>
      <c r="H870" s="56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55"/>
      <c r="AL870" s="55"/>
      <c r="AM870" s="55"/>
      <c r="AN870" s="55"/>
      <c r="AO870" s="55"/>
      <c r="AP870" s="55"/>
      <c r="AQ870" s="55"/>
      <c r="AR870" s="55"/>
      <c r="AS870" s="55"/>
      <c r="AT870" s="55"/>
      <c r="AU870" s="55"/>
      <c r="AV870" s="55"/>
      <c r="AW870" s="55"/>
      <c r="AX870" s="55"/>
      <c r="AY870" s="55"/>
      <c r="AZ870" s="55"/>
      <c r="BA870" s="55"/>
      <c r="BB870" s="55"/>
      <c r="BC870" s="55"/>
      <c r="BD870" s="55"/>
      <c r="BE870" s="55"/>
      <c r="BF870" s="55"/>
      <c r="BG870" s="55"/>
      <c r="BH870" s="55"/>
      <c r="BI870" s="55"/>
      <c r="BJ870" s="55"/>
      <c r="BK870" s="55"/>
      <c r="BL870" s="55"/>
      <c r="BM870" s="55"/>
      <c r="BN870" s="55"/>
      <c r="BO870" s="55"/>
      <c r="BP870" s="55"/>
      <c r="BQ870" s="55"/>
      <c r="BR870" s="55"/>
      <c r="BS870" s="55"/>
      <c r="BT870" s="55"/>
      <c r="BU870" s="55"/>
      <c r="BV870" s="55"/>
      <c r="BW870" s="55"/>
      <c r="BX870" s="55"/>
      <c r="BY870" s="55"/>
      <c r="BZ870" s="55"/>
      <c r="CA870" s="55"/>
      <c r="CB870" s="55"/>
      <c r="CC870" s="55"/>
      <c r="CD870" s="55"/>
      <c r="CE870" s="55"/>
      <c r="CF870" s="55"/>
      <c r="CG870" s="55"/>
      <c r="CH870" s="55"/>
      <c r="CI870" s="55"/>
    </row>
    <row r="871" spans="1:87" customFormat="1" ht="15" customHeight="1" x14ac:dyDescent="0.25">
      <c r="A871" s="55"/>
      <c r="B871" s="58"/>
      <c r="C871" s="58"/>
      <c r="E871" s="57"/>
      <c r="F871" s="21"/>
      <c r="G871" s="59"/>
      <c r="H871" s="56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55"/>
      <c r="AL871" s="55"/>
      <c r="AM871" s="55"/>
      <c r="AN871" s="55"/>
      <c r="AO871" s="55"/>
      <c r="AP871" s="55"/>
      <c r="AQ871" s="55"/>
      <c r="AR871" s="55"/>
      <c r="AS871" s="55"/>
      <c r="AT871" s="55"/>
      <c r="AU871" s="55"/>
      <c r="AV871" s="55"/>
      <c r="AW871" s="55"/>
      <c r="AX871" s="55"/>
      <c r="AY871" s="55"/>
      <c r="AZ871" s="55"/>
      <c r="BA871" s="55"/>
      <c r="BB871" s="55"/>
      <c r="BC871" s="55"/>
      <c r="BD871" s="55"/>
      <c r="BE871" s="55"/>
      <c r="BF871" s="55"/>
      <c r="BG871" s="55"/>
      <c r="BH871" s="55"/>
      <c r="BI871" s="55"/>
      <c r="BJ871" s="55"/>
      <c r="BK871" s="55"/>
      <c r="BL871" s="55"/>
      <c r="BM871" s="55"/>
      <c r="BN871" s="55"/>
      <c r="BO871" s="55"/>
      <c r="BP871" s="55"/>
      <c r="BQ871" s="55"/>
      <c r="BR871" s="55"/>
      <c r="BS871" s="55"/>
      <c r="BT871" s="55"/>
      <c r="BU871" s="55"/>
      <c r="BV871" s="55"/>
      <c r="BW871" s="55"/>
      <c r="BX871" s="55"/>
      <c r="BY871" s="55"/>
      <c r="BZ871" s="55"/>
      <c r="CA871" s="55"/>
      <c r="CB871" s="55"/>
      <c r="CC871" s="55"/>
      <c r="CD871" s="55"/>
      <c r="CE871" s="55"/>
      <c r="CF871" s="55"/>
      <c r="CG871" s="55"/>
      <c r="CH871" s="55"/>
      <c r="CI871" s="55"/>
    </row>
    <row r="872" spans="1:87" customFormat="1" ht="15" customHeight="1" x14ac:dyDescent="0.25">
      <c r="A872" s="55"/>
      <c r="B872" s="58"/>
      <c r="C872" s="58"/>
      <c r="E872" s="57"/>
      <c r="F872" s="21"/>
      <c r="G872" s="59"/>
      <c r="H872" s="56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  <c r="AQ872" s="55"/>
      <c r="AR872" s="55"/>
      <c r="AS872" s="55"/>
      <c r="AT872" s="55"/>
      <c r="AU872" s="55"/>
      <c r="AV872" s="55"/>
      <c r="AW872" s="55"/>
      <c r="AX872" s="55"/>
      <c r="AY872" s="55"/>
      <c r="AZ872" s="55"/>
      <c r="BA872" s="55"/>
      <c r="BB872" s="55"/>
      <c r="BC872" s="55"/>
      <c r="BD872" s="55"/>
      <c r="BE872" s="55"/>
      <c r="BF872" s="55"/>
      <c r="BG872" s="55"/>
      <c r="BH872" s="55"/>
      <c r="BI872" s="55"/>
      <c r="BJ872" s="55"/>
      <c r="BK872" s="55"/>
      <c r="BL872" s="55"/>
      <c r="BM872" s="55"/>
      <c r="BN872" s="55"/>
      <c r="BO872" s="55"/>
      <c r="BP872" s="55"/>
      <c r="BQ872" s="55"/>
      <c r="BR872" s="55"/>
      <c r="BS872" s="55"/>
      <c r="BT872" s="55"/>
      <c r="BU872" s="55"/>
      <c r="BV872" s="55"/>
      <c r="BW872" s="55"/>
      <c r="BX872" s="55"/>
      <c r="BY872" s="55"/>
      <c r="BZ872" s="55"/>
      <c r="CA872" s="55"/>
      <c r="CB872" s="55"/>
      <c r="CC872" s="55"/>
      <c r="CD872" s="55"/>
      <c r="CE872" s="55"/>
      <c r="CF872" s="55"/>
      <c r="CG872" s="55"/>
      <c r="CH872" s="55"/>
      <c r="CI872" s="55"/>
    </row>
    <row r="873" spans="1:87" customFormat="1" ht="15" customHeight="1" x14ac:dyDescent="0.25">
      <c r="A873" s="55"/>
      <c r="B873" s="58"/>
      <c r="C873" s="58"/>
      <c r="E873" s="57"/>
      <c r="F873" s="21"/>
      <c r="G873" s="59"/>
      <c r="H873" s="56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  <c r="AQ873" s="55"/>
      <c r="AR873" s="55"/>
      <c r="AS873" s="55"/>
      <c r="AT873" s="55"/>
      <c r="AU873" s="55"/>
      <c r="AV873" s="55"/>
      <c r="AW873" s="55"/>
      <c r="AX873" s="55"/>
      <c r="AY873" s="55"/>
      <c r="AZ873" s="55"/>
      <c r="BA873" s="55"/>
      <c r="BB873" s="55"/>
      <c r="BC873" s="55"/>
      <c r="BD873" s="55"/>
      <c r="BE873" s="55"/>
      <c r="BF873" s="55"/>
      <c r="BG873" s="55"/>
      <c r="BH873" s="55"/>
      <c r="BI873" s="55"/>
      <c r="BJ873" s="55"/>
      <c r="BK873" s="55"/>
      <c r="BL873" s="55"/>
      <c r="BM873" s="55"/>
      <c r="BN873" s="55"/>
      <c r="BO873" s="55"/>
      <c r="BP873" s="55"/>
      <c r="BQ873" s="55"/>
      <c r="BR873" s="55"/>
      <c r="BS873" s="55"/>
      <c r="BT873" s="55"/>
      <c r="BU873" s="55"/>
      <c r="BV873" s="55"/>
      <c r="BW873" s="55"/>
      <c r="BX873" s="55"/>
      <c r="BY873" s="55"/>
      <c r="BZ873" s="55"/>
      <c r="CA873" s="55"/>
      <c r="CB873" s="55"/>
      <c r="CC873" s="55"/>
      <c r="CD873" s="55"/>
      <c r="CE873" s="55"/>
      <c r="CF873" s="55"/>
      <c r="CG873" s="55"/>
      <c r="CH873" s="55"/>
      <c r="CI873" s="55"/>
    </row>
    <row r="874" spans="1:87" customFormat="1" ht="15" customHeight="1" x14ac:dyDescent="0.25">
      <c r="A874" s="55"/>
      <c r="B874" s="58"/>
      <c r="C874" s="58"/>
      <c r="E874" s="57"/>
      <c r="F874" s="21"/>
      <c r="G874" s="59"/>
      <c r="H874" s="56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  <c r="AQ874" s="55"/>
      <c r="AR874" s="55"/>
      <c r="AS874" s="55"/>
      <c r="AT874" s="55"/>
      <c r="AU874" s="55"/>
      <c r="AV874" s="55"/>
      <c r="AW874" s="55"/>
      <c r="AX874" s="55"/>
      <c r="AY874" s="55"/>
      <c r="AZ874" s="55"/>
      <c r="BA874" s="55"/>
      <c r="BB874" s="55"/>
      <c r="BC874" s="55"/>
      <c r="BD874" s="55"/>
      <c r="BE874" s="55"/>
      <c r="BF874" s="55"/>
      <c r="BG874" s="55"/>
      <c r="BH874" s="55"/>
      <c r="BI874" s="55"/>
      <c r="BJ874" s="55"/>
      <c r="BK874" s="55"/>
      <c r="BL874" s="55"/>
      <c r="BM874" s="55"/>
      <c r="BN874" s="55"/>
      <c r="BO874" s="55"/>
      <c r="BP874" s="55"/>
      <c r="BQ874" s="55"/>
      <c r="BR874" s="55"/>
      <c r="BS874" s="55"/>
      <c r="BT874" s="55"/>
      <c r="BU874" s="55"/>
      <c r="BV874" s="55"/>
      <c r="BW874" s="55"/>
      <c r="BX874" s="55"/>
      <c r="BY874" s="55"/>
      <c r="BZ874" s="55"/>
      <c r="CA874" s="55"/>
      <c r="CB874" s="55"/>
      <c r="CC874" s="55"/>
      <c r="CD874" s="55"/>
      <c r="CE874" s="55"/>
      <c r="CF874" s="55"/>
      <c r="CG874" s="55"/>
      <c r="CH874" s="55"/>
      <c r="CI874" s="55"/>
    </row>
    <row r="875" spans="1:87" customFormat="1" ht="15" customHeight="1" x14ac:dyDescent="0.25">
      <c r="A875" s="55"/>
      <c r="B875" s="58"/>
      <c r="C875" s="58"/>
      <c r="E875" s="57"/>
      <c r="F875" s="21"/>
      <c r="G875" s="59"/>
      <c r="H875" s="56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  <c r="AQ875" s="55"/>
      <c r="AR875" s="55"/>
      <c r="AS875" s="55"/>
      <c r="AT875" s="55"/>
      <c r="AU875" s="55"/>
      <c r="AV875" s="55"/>
      <c r="AW875" s="55"/>
      <c r="AX875" s="55"/>
      <c r="AY875" s="55"/>
      <c r="AZ875" s="55"/>
      <c r="BA875" s="55"/>
      <c r="BB875" s="55"/>
      <c r="BC875" s="55"/>
      <c r="BD875" s="55"/>
      <c r="BE875" s="55"/>
      <c r="BF875" s="55"/>
      <c r="BG875" s="55"/>
      <c r="BH875" s="55"/>
      <c r="BI875" s="55"/>
      <c r="BJ875" s="55"/>
      <c r="BK875" s="55"/>
      <c r="BL875" s="55"/>
      <c r="BM875" s="55"/>
      <c r="BN875" s="55"/>
      <c r="BO875" s="55"/>
      <c r="BP875" s="55"/>
      <c r="BQ875" s="55"/>
      <c r="BR875" s="55"/>
      <c r="BS875" s="55"/>
      <c r="BT875" s="55"/>
      <c r="BU875" s="55"/>
      <c r="BV875" s="55"/>
      <c r="BW875" s="55"/>
      <c r="BX875" s="55"/>
      <c r="BY875" s="55"/>
      <c r="BZ875" s="55"/>
      <c r="CA875" s="55"/>
      <c r="CB875" s="55"/>
      <c r="CC875" s="55"/>
      <c r="CD875" s="55"/>
      <c r="CE875" s="55"/>
      <c r="CF875" s="55"/>
      <c r="CG875" s="55"/>
      <c r="CH875" s="55"/>
      <c r="CI875" s="55"/>
    </row>
    <row r="876" spans="1:87" customFormat="1" ht="15" customHeight="1" x14ac:dyDescent="0.25">
      <c r="A876" s="55"/>
      <c r="B876" s="58"/>
      <c r="C876" s="58"/>
      <c r="E876" s="57"/>
      <c r="F876" s="21"/>
      <c r="G876" s="59"/>
      <c r="H876" s="56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  <c r="AQ876" s="55"/>
      <c r="AR876" s="55"/>
      <c r="AS876" s="55"/>
      <c r="AT876" s="55"/>
      <c r="AU876" s="55"/>
      <c r="AV876" s="55"/>
      <c r="AW876" s="55"/>
      <c r="AX876" s="55"/>
      <c r="AY876" s="55"/>
      <c r="AZ876" s="55"/>
      <c r="BA876" s="55"/>
      <c r="BB876" s="55"/>
      <c r="BC876" s="55"/>
      <c r="BD876" s="55"/>
      <c r="BE876" s="55"/>
      <c r="BF876" s="55"/>
      <c r="BG876" s="55"/>
      <c r="BH876" s="55"/>
      <c r="BI876" s="55"/>
      <c r="BJ876" s="55"/>
      <c r="BK876" s="55"/>
      <c r="BL876" s="55"/>
      <c r="BM876" s="55"/>
      <c r="BN876" s="55"/>
      <c r="BO876" s="55"/>
      <c r="BP876" s="55"/>
      <c r="BQ876" s="55"/>
      <c r="BR876" s="55"/>
      <c r="BS876" s="55"/>
      <c r="BT876" s="55"/>
      <c r="BU876" s="55"/>
      <c r="BV876" s="55"/>
      <c r="BW876" s="55"/>
      <c r="BX876" s="55"/>
      <c r="BY876" s="55"/>
      <c r="BZ876" s="55"/>
      <c r="CA876" s="55"/>
      <c r="CB876" s="55"/>
      <c r="CC876" s="55"/>
      <c r="CD876" s="55"/>
      <c r="CE876" s="55"/>
      <c r="CF876" s="55"/>
      <c r="CG876" s="55"/>
      <c r="CH876" s="55"/>
      <c r="CI876" s="55"/>
    </row>
    <row r="877" spans="1:87" customFormat="1" ht="15" customHeight="1" x14ac:dyDescent="0.25">
      <c r="A877" s="55"/>
      <c r="B877" s="58"/>
      <c r="C877" s="58"/>
      <c r="E877" s="57"/>
      <c r="F877" s="21"/>
      <c r="G877" s="59"/>
      <c r="H877" s="56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  <c r="AQ877" s="55"/>
      <c r="AR877" s="55"/>
      <c r="AS877" s="55"/>
      <c r="AT877" s="55"/>
      <c r="AU877" s="55"/>
      <c r="AV877" s="55"/>
      <c r="AW877" s="55"/>
      <c r="AX877" s="55"/>
      <c r="AY877" s="55"/>
      <c r="AZ877" s="55"/>
      <c r="BA877" s="55"/>
      <c r="BB877" s="55"/>
      <c r="BC877" s="55"/>
      <c r="BD877" s="55"/>
      <c r="BE877" s="55"/>
      <c r="BF877" s="55"/>
      <c r="BG877" s="55"/>
      <c r="BH877" s="55"/>
      <c r="BI877" s="55"/>
      <c r="BJ877" s="55"/>
      <c r="BK877" s="55"/>
      <c r="BL877" s="55"/>
      <c r="BM877" s="55"/>
      <c r="BN877" s="55"/>
      <c r="BO877" s="55"/>
      <c r="BP877" s="55"/>
      <c r="BQ877" s="55"/>
      <c r="BR877" s="55"/>
      <c r="BS877" s="55"/>
      <c r="BT877" s="55"/>
      <c r="BU877" s="55"/>
      <c r="BV877" s="55"/>
      <c r="BW877" s="55"/>
      <c r="BX877" s="55"/>
      <c r="BY877" s="55"/>
      <c r="BZ877" s="55"/>
      <c r="CA877" s="55"/>
      <c r="CB877" s="55"/>
      <c r="CC877" s="55"/>
      <c r="CD877" s="55"/>
      <c r="CE877" s="55"/>
      <c r="CF877" s="55"/>
      <c r="CG877" s="55"/>
      <c r="CH877" s="55"/>
      <c r="CI877" s="55"/>
    </row>
    <row r="878" spans="1:87" customFormat="1" ht="15" customHeight="1" x14ac:dyDescent="0.25">
      <c r="A878" s="55"/>
      <c r="B878" s="58"/>
      <c r="C878" s="58"/>
      <c r="E878" s="57"/>
      <c r="F878" s="21"/>
      <c r="G878" s="59"/>
      <c r="H878" s="56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  <c r="AQ878" s="55"/>
      <c r="AR878" s="55"/>
      <c r="AS878" s="55"/>
      <c r="AT878" s="55"/>
      <c r="AU878" s="55"/>
      <c r="AV878" s="55"/>
      <c r="AW878" s="55"/>
      <c r="AX878" s="55"/>
      <c r="AY878" s="55"/>
      <c r="AZ878" s="55"/>
      <c r="BA878" s="55"/>
      <c r="BB878" s="55"/>
      <c r="BC878" s="55"/>
      <c r="BD878" s="55"/>
      <c r="BE878" s="55"/>
      <c r="BF878" s="55"/>
      <c r="BG878" s="55"/>
      <c r="BH878" s="55"/>
      <c r="BI878" s="55"/>
      <c r="BJ878" s="55"/>
      <c r="BK878" s="55"/>
      <c r="BL878" s="55"/>
      <c r="BM878" s="55"/>
      <c r="BN878" s="55"/>
      <c r="BO878" s="55"/>
      <c r="BP878" s="55"/>
      <c r="BQ878" s="55"/>
      <c r="BR878" s="55"/>
      <c r="BS878" s="55"/>
      <c r="BT878" s="55"/>
      <c r="BU878" s="55"/>
      <c r="BV878" s="55"/>
      <c r="BW878" s="55"/>
      <c r="BX878" s="55"/>
      <c r="BY878" s="55"/>
      <c r="BZ878" s="55"/>
      <c r="CA878" s="55"/>
      <c r="CB878" s="55"/>
      <c r="CC878" s="55"/>
      <c r="CD878" s="55"/>
      <c r="CE878" s="55"/>
      <c r="CF878" s="55"/>
      <c r="CG878" s="55"/>
      <c r="CH878" s="55"/>
      <c r="CI878" s="55"/>
    </row>
    <row r="879" spans="1:87" customFormat="1" ht="15" customHeight="1" x14ac:dyDescent="0.25">
      <c r="A879" s="55"/>
      <c r="B879" s="58"/>
      <c r="C879" s="58"/>
      <c r="E879" s="57"/>
      <c r="F879" s="21"/>
      <c r="G879" s="59"/>
      <c r="H879" s="56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  <c r="AQ879" s="55"/>
      <c r="AR879" s="55"/>
      <c r="AS879" s="55"/>
      <c r="AT879" s="55"/>
      <c r="AU879" s="55"/>
      <c r="AV879" s="55"/>
      <c r="AW879" s="55"/>
      <c r="AX879" s="55"/>
      <c r="AY879" s="55"/>
      <c r="AZ879" s="55"/>
      <c r="BA879" s="55"/>
      <c r="BB879" s="55"/>
      <c r="BC879" s="55"/>
      <c r="BD879" s="55"/>
      <c r="BE879" s="55"/>
      <c r="BF879" s="55"/>
      <c r="BG879" s="55"/>
      <c r="BH879" s="55"/>
      <c r="BI879" s="55"/>
      <c r="BJ879" s="55"/>
      <c r="BK879" s="55"/>
      <c r="BL879" s="55"/>
      <c r="BM879" s="55"/>
      <c r="BN879" s="55"/>
      <c r="BO879" s="55"/>
      <c r="BP879" s="55"/>
      <c r="BQ879" s="55"/>
      <c r="BR879" s="55"/>
      <c r="BS879" s="55"/>
      <c r="BT879" s="55"/>
      <c r="BU879" s="55"/>
      <c r="BV879" s="55"/>
      <c r="BW879" s="55"/>
      <c r="BX879" s="55"/>
      <c r="BY879" s="55"/>
      <c r="BZ879" s="55"/>
      <c r="CA879" s="55"/>
      <c r="CB879" s="55"/>
      <c r="CC879" s="55"/>
      <c r="CD879" s="55"/>
      <c r="CE879" s="55"/>
      <c r="CF879" s="55"/>
      <c r="CG879" s="55"/>
      <c r="CH879" s="55"/>
      <c r="CI879" s="55"/>
    </row>
    <row r="880" spans="1:87" customFormat="1" ht="15" customHeight="1" x14ac:dyDescent="0.25">
      <c r="A880" s="55"/>
      <c r="B880" s="58"/>
      <c r="C880" s="58"/>
      <c r="E880" s="57"/>
      <c r="F880" s="21"/>
      <c r="G880" s="59"/>
      <c r="H880" s="56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5"/>
      <c r="AV880" s="55"/>
      <c r="AW880" s="55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5"/>
      <c r="BJ880" s="55"/>
      <c r="BK880" s="55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5"/>
      <c r="BX880" s="55"/>
      <c r="BY880" s="55"/>
      <c r="BZ880" s="55"/>
      <c r="CA880" s="55"/>
      <c r="CB880" s="55"/>
      <c r="CC880" s="55"/>
      <c r="CD880" s="55"/>
      <c r="CE880" s="55"/>
      <c r="CF880" s="55"/>
      <c r="CG880" s="55"/>
      <c r="CH880" s="55"/>
      <c r="CI880" s="55"/>
    </row>
    <row r="881" spans="1:87" customFormat="1" ht="15" customHeight="1" x14ac:dyDescent="0.25">
      <c r="A881" s="55"/>
      <c r="B881" s="58"/>
      <c r="C881" s="58"/>
      <c r="E881" s="57"/>
      <c r="F881" s="21"/>
      <c r="G881" s="59"/>
      <c r="H881" s="56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  <c r="AQ881" s="55"/>
      <c r="AR881" s="55"/>
      <c r="AS881" s="55"/>
      <c r="AT881" s="55"/>
      <c r="AU881" s="55"/>
      <c r="AV881" s="55"/>
      <c r="AW881" s="55"/>
      <c r="AX881" s="55"/>
      <c r="AY881" s="55"/>
      <c r="AZ881" s="55"/>
      <c r="BA881" s="55"/>
      <c r="BB881" s="55"/>
      <c r="BC881" s="55"/>
      <c r="BD881" s="55"/>
      <c r="BE881" s="55"/>
      <c r="BF881" s="55"/>
      <c r="BG881" s="55"/>
      <c r="BH881" s="55"/>
      <c r="BI881" s="55"/>
      <c r="BJ881" s="55"/>
      <c r="BK881" s="55"/>
      <c r="BL881" s="55"/>
      <c r="BM881" s="55"/>
      <c r="BN881" s="55"/>
      <c r="BO881" s="55"/>
      <c r="BP881" s="55"/>
      <c r="BQ881" s="55"/>
      <c r="BR881" s="55"/>
      <c r="BS881" s="55"/>
      <c r="BT881" s="55"/>
      <c r="BU881" s="55"/>
      <c r="BV881" s="55"/>
      <c r="BW881" s="55"/>
      <c r="BX881" s="55"/>
      <c r="BY881" s="55"/>
      <c r="BZ881" s="55"/>
      <c r="CA881" s="55"/>
      <c r="CB881" s="55"/>
      <c r="CC881" s="55"/>
      <c r="CD881" s="55"/>
      <c r="CE881" s="55"/>
      <c r="CF881" s="55"/>
      <c r="CG881" s="55"/>
      <c r="CH881" s="55"/>
      <c r="CI881" s="55"/>
    </row>
    <row r="882" spans="1:87" customFormat="1" ht="15" customHeight="1" x14ac:dyDescent="0.25">
      <c r="A882" s="55"/>
      <c r="B882" s="58"/>
      <c r="C882" s="58"/>
      <c r="E882" s="57"/>
      <c r="F882" s="21"/>
      <c r="G882" s="59"/>
      <c r="H882" s="56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  <c r="AQ882" s="55"/>
      <c r="AR882" s="55"/>
      <c r="AS882" s="55"/>
      <c r="AT882" s="55"/>
      <c r="AU882" s="55"/>
      <c r="AV882" s="55"/>
      <c r="AW882" s="55"/>
      <c r="AX882" s="55"/>
      <c r="AY882" s="55"/>
      <c r="AZ882" s="55"/>
      <c r="BA882" s="55"/>
      <c r="BB882" s="55"/>
      <c r="BC882" s="55"/>
      <c r="BD882" s="55"/>
      <c r="BE882" s="55"/>
      <c r="BF882" s="55"/>
      <c r="BG882" s="55"/>
      <c r="BH882" s="55"/>
      <c r="BI882" s="55"/>
      <c r="BJ882" s="55"/>
      <c r="BK882" s="55"/>
      <c r="BL882" s="55"/>
      <c r="BM882" s="55"/>
      <c r="BN882" s="55"/>
      <c r="BO882" s="55"/>
      <c r="BP882" s="55"/>
      <c r="BQ882" s="55"/>
      <c r="BR882" s="55"/>
      <c r="BS882" s="55"/>
      <c r="BT882" s="55"/>
      <c r="BU882" s="55"/>
      <c r="BV882" s="55"/>
      <c r="BW882" s="55"/>
      <c r="BX882" s="55"/>
      <c r="BY882" s="55"/>
      <c r="BZ882" s="55"/>
      <c r="CA882" s="55"/>
      <c r="CB882" s="55"/>
      <c r="CC882" s="55"/>
      <c r="CD882" s="55"/>
      <c r="CE882" s="55"/>
      <c r="CF882" s="55"/>
      <c r="CG882" s="55"/>
      <c r="CH882" s="55"/>
      <c r="CI882" s="55"/>
    </row>
    <row r="883" spans="1:87" customFormat="1" ht="15" customHeight="1" x14ac:dyDescent="0.25">
      <c r="A883" s="55"/>
      <c r="B883" s="58"/>
      <c r="C883" s="58"/>
      <c r="E883" s="57"/>
      <c r="F883" s="21"/>
      <c r="G883" s="59"/>
      <c r="H883" s="56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  <c r="AQ883" s="55"/>
      <c r="AR883" s="55"/>
      <c r="AS883" s="55"/>
      <c r="AT883" s="55"/>
      <c r="AU883" s="55"/>
      <c r="AV883" s="55"/>
      <c r="AW883" s="55"/>
      <c r="AX883" s="55"/>
      <c r="AY883" s="55"/>
      <c r="AZ883" s="55"/>
      <c r="BA883" s="55"/>
      <c r="BB883" s="55"/>
      <c r="BC883" s="55"/>
      <c r="BD883" s="55"/>
      <c r="BE883" s="55"/>
      <c r="BF883" s="55"/>
      <c r="BG883" s="55"/>
      <c r="BH883" s="55"/>
      <c r="BI883" s="55"/>
      <c r="BJ883" s="55"/>
      <c r="BK883" s="55"/>
      <c r="BL883" s="55"/>
      <c r="BM883" s="55"/>
      <c r="BN883" s="55"/>
      <c r="BO883" s="55"/>
      <c r="BP883" s="55"/>
      <c r="BQ883" s="55"/>
      <c r="BR883" s="55"/>
      <c r="BS883" s="55"/>
      <c r="BT883" s="55"/>
      <c r="BU883" s="55"/>
      <c r="BV883" s="55"/>
      <c r="BW883" s="55"/>
      <c r="BX883" s="55"/>
      <c r="BY883" s="55"/>
      <c r="BZ883" s="55"/>
      <c r="CA883" s="55"/>
      <c r="CB883" s="55"/>
      <c r="CC883" s="55"/>
      <c r="CD883" s="55"/>
      <c r="CE883" s="55"/>
      <c r="CF883" s="55"/>
      <c r="CG883" s="55"/>
      <c r="CH883" s="55"/>
      <c r="CI883" s="55"/>
    </row>
    <row r="884" spans="1:87" customFormat="1" ht="15" customHeight="1" x14ac:dyDescent="0.25">
      <c r="A884" s="55"/>
      <c r="B884" s="58"/>
      <c r="C884" s="58"/>
      <c r="E884" s="57"/>
      <c r="F884" s="21"/>
      <c r="G884" s="59"/>
      <c r="H884" s="56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  <c r="AQ884" s="55"/>
      <c r="AR884" s="55"/>
      <c r="AS884" s="55"/>
      <c r="AT884" s="55"/>
      <c r="AU884" s="55"/>
      <c r="AV884" s="55"/>
      <c r="AW884" s="55"/>
      <c r="AX884" s="55"/>
      <c r="AY884" s="55"/>
      <c r="AZ884" s="55"/>
      <c r="BA884" s="55"/>
      <c r="BB884" s="55"/>
      <c r="BC884" s="55"/>
      <c r="BD884" s="55"/>
      <c r="BE884" s="55"/>
      <c r="BF884" s="55"/>
      <c r="BG884" s="55"/>
      <c r="BH884" s="55"/>
      <c r="BI884" s="55"/>
      <c r="BJ884" s="55"/>
      <c r="BK884" s="55"/>
      <c r="BL884" s="55"/>
      <c r="BM884" s="55"/>
      <c r="BN884" s="55"/>
      <c r="BO884" s="55"/>
      <c r="BP884" s="55"/>
      <c r="BQ884" s="55"/>
      <c r="BR884" s="55"/>
      <c r="BS884" s="55"/>
      <c r="BT884" s="55"/>
      <c r="BU884" s="55"/>
      <c r="BV884" s="55"/>
      <c r="BW884" s="55"/>
      <c r="BX884" s="55"/>
      <c r="BY884" s="55"/>
      <c r="BZ884" s="55"/>
      <c r="CA884" s="55"/>
      <c r="CB884" s="55"/>
      <c r="CC884" s="55"/>
      <c r="CD884" s="55"/>
      <c r="CE884" s="55"/>
      <c r="CF884" s="55"/>
      <c r="CG884" s="55"/>
      <c r="CH884" s="55"/>
      <c r="CI884" s="55"/>
    </row>
    <row r="885" spans="1:87" customFormat="1" ht="15" customHeight="1" x14ac:dyDescent="0.25">
      <c r="A885" s="55"/>
      <c r="B885" s="58"/>
      <c r="C885" s="58"/>
      <c r="E885" s="57"/>
      <c r="F885" s="21"/>
      <c r="G885" s="59"/>
      <c r="H885" s="56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  <c r="AQ885" s="55"/>
      <c r="AR885" s="55"/>
      <c r="AS885" s="55"/>
      <c r="AT885" s="55"/>
      <c r="AU885" s="55"/>
      <c r="AV885" s="55"/>
      <c r="AW885" s="55"/>
      <c r="AX885" s="55"/>
      <c r="AY885" s="55"/>
      <c r="AZ885" s="55"/>
      <c r="BA885" s="55"/>
      <c r="BB885" s="55"/>
      <c r="BC885" s="55"/>
      <c r="BD885" s="55"/>
      <c r="BE885" s="55"/>
      <c r="BF885" s="55"/>
      <c r="BG885" s="55"/>
      <c r="BH885" s="55"/>
      <c r="BI885" s="55"/>
      <c r="BJ885" s="55"/>
      <c r="BK885" s="55"/>
      <c r="BL885" s="55"/>
      <c r="BM885" s="55"/>
      <c r="BN885" s="55"/>
      <c r="BO885" s="55"/>
      <c r="BP885" s="55"/>
      <c r="BQ885" s="55"/>
      <c r="BR885" s="55"/>
      <c r="BS885" s="55"/>
      <c r="BT885" s="55"/>
      <c r="BU885" s="55"/>
      <c r="BV885" s="55"/>
      <c r="BW885" s="55"/>
      <c r="BX885" s="55"/>
      <c r="BY885" s="55"/>
      <c r="BZ885" s="55"/>
      <c r="CA885" s="55"/>
      <c r="CB885" s="55"/>
      <c r="CC885" s="55"/>
      <c r="CD885" s="55"/>
      <c r="CE885" s="55"/>
      <c r="CF885" s="55"/>
      <c r="CG885" s="55"/>
      <c r="CH885" s="55"/>
      <c r="CI885" s="55"/>
    </row>
    <row r="886" spans="1:87" customFormat="1" ht="15" customHeight="1" x14ac:dyDescent="0.25">
      <c r="A886" s="55"/>
      <c r="B886" s="58"/>
      <c r="C886" s="58"/>
      <c r="E886" s="57"/>
      <c r="F886" s="21"/>
      <c r="G886" s="59"/>
      <c r="H886" s="56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  <c r="AQ886" s="55"/>
      <c r="AR886" s="55"/>
      <c r="AS886" s="55"/>
      <c r="AT886" s="55"/>
      <c r="AU886" s="55"/>
      <c r="AV886" s="55"/>
      <c r="AW886" s="55"/>
      <c r="AX886" s="55"/>
      <c r="AY886" s="55"/>
      <c r="AZ886" s="55"/>
      <c r="BA886" s="55"/>
      <c r="BB886" s="55"/>
      <c r="BC886" s="55"/>
      <c r="BD886" s="55"/>
      <c r="BE886" s="55"/>
      <c r="BF886" s="55"/>
      <c r="BG886" s="55"/>
      <c r="BH886" s="55"/>
      <c r="BI886" s="55"/>
      <c r="BJ886" s="55"/>
      <c r="BK886" s="55"/>
      <c r="BL886" s="55"/>
      <c r="BM886" s="55"/>
      <c r="BN886" s="55"/>
      <c r="BO886" s="55"/>
      <c r="BP886" s="55"/>
      <c r="BQ886" s="55"/>
      <c r="BR886" s="55"/>
      <c r="BS886" s="55"/>
      <c r="BT886" s="55"/>
      <c r="BU886" s="55"/>
      <c r="BV886" s="55"/>
      <c r="BW886" s="55"/>
      <c r="BX886" s="55"/>
      <c r="BY886" s="55"/>
      <c r="BZ886" s="55"/>
      <c r="CA886" s="55"/>
      <c r="CB886" s="55"/>
      <c r="CC886" s="55"/>
      <c r="CD886" s="55"/>
      <c r="CE886" s="55"/>
      <c r="CF886" s="55"/>
      <c r="CG886" s="55"/>
      <c r="CH886" s="55"/>
      <c r="CI886" s="55"/>
    </row>
    <row r="887" spans="1:87" customFormat="1" ht="15" customHeight="1" x14ac:dyDescent="0.25">
      <c r="A887" s="55"/>
      <c r="B887" s="58"/>
      <c r="C887" s="58"/>
      <c r="E887" s="57"/>
      <c r="F887" s="21"/>
      <c r="G887" s="59"/>
      <c r="H887" s="56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5"/>
      <c r="AV887" s="55"/>
      <c r="AW887" s="55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5"/>
      <c r="BJ887" s="55"/>
      <c r="BK887" s="55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5"/>
      <c r="BX887" s="55"/>
      <c r="BY887" s="55"/>
      <c r="BZ887" s="55"/>
      <c r="CA887" s="55"/>
      <c r="CB887" s="55"/>
      <c r="CC887" s="55"/>
      <c r="CD887" s="55"/>
      <c r="CE887" s="55"/>
      <c r="CF887" s="55"/>
      <c r="CG887" s="55"/>
      <c r="CH887" s="55"/>
      <c r="CI887" s="55"/>
    </row>
    <row r="888" spans="1:87" customFormat="1" ht="15" customHeight="1" x14ac:dyDescent="0.25">
      <c r="A888" s="55"/>
      <c r="B888" s="58"/>
      <c r="C888" s="58"/>
      <c r="E888" s="57"/>
      <c r="F888" s="21"/>
      <c r="G888" s="59"/>
      <c r="H888" s="56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  <c r="AQ888" s="55"/>
      <c r="AR888" s="55"/>
      <c r="AS888" s="55"/>
      <c r="AT888" s="55"/>
      <c r="AU888" s="55"/>
      <c r="AV888" s="55"/>
      <c r="AW888" s="55"/>
      <c r="AX888" s="55"/>
      <c r="AY888" s="55"/>
      <c r="AZ888" s="55"/>
      <c r="BA888" s="55"/>
      <c r="BB888" s="55"/>
      <c r="BC888" s="55"/>
      <c r="BD888" s="55"/>
      <c r="BE888" s="55"/>
      <c r="BF888" s="55"/>
      <c r="BG888" s="55"/>
      <c r="BH888" s="55"/>
      <c r="BI888" s="55"/>
      <c r="BJ888" s="55"/>
      <c r="BK888" s="55"/>
      <c r="BL888" s="55"/>
      <c r="BM888" s="55"/>
      <c r="BN888" s="55"/>
      <c r="BO888" s="55"/>
      <c r="BP888" s="55"/>
      <c r="BQ888" s="55"/>
      <c r="BR888" s="55"/>
      <c r="BS888" s="55"/>
      <c r="BT888" s="55"/>
      <c r="BU888" s="55"/>
      <c r="BV888" s="55"/>
      <c r="BW888" s="55"/>
      <c r="BX888" s="55"/>
      <c r="BY888" s="55"/>
      <c r="BZ888" s="55"/>
      <c r="CA888" s="55"/>
      <c r="CB888" s="55"/>
      <c r="CC888" s="55"/>
      <c r="CD888" s="55"/>
      <c r="CE888" s="55"/>
      <c r="CF888" s="55"/>
      <c r="CG888" s="55"/>
      <c r="CH888" s="55"/>
      <c r="CI888" s="55"/>
    </row>
    <row r="889" spans="1:87" customFormat="1" ht="15" customHeight="1" x14ac:dyDescent="0.25">
      <c r="A889" s="55"/>
      <c r="B889" s="58"/>
      <c r="C889" s="58"/>
      <c r="E889" s="57"/>
      <c r="F889" s="21"/>
      <c r="G889" s="59"/>
      <c r="H889" s="56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  <c r="AQ889" s="55"/>
      <c r="AR889" s="55"/>
      <c r="AS889" s="55"/>
      <c r="AT889" s="55"/>
      <c r="AU889" s="55"/>
      <c r="AV889" s="55"/>
      <c r="AW889" s="55"/>
      <c r="AX889" s="55"/>
      <c r="AY889" s="55"/>
      <c r="AZ889" s="55"/>
      <c r="BA889" s="55"/>
      <c r="BB889" s="55"/>
      <c r="BC889" s="55"/>
      <c r="BD889" s="55"/>
      <c r="BE889" s="55"/>
      <c r="BF889" s="55"/>
      <c r="BG889" s="55"/>
      <c r="BH889" s="55"/>
      <c r="BI889" s="55"/>
      <c r="BJ889" s="55"/>
      <c r="BK889" s="55"/>
      <c r="BL889" s="55"/>
      <c r="BM889" s="55"/>
      <c r="BN889" s="55"/>
      <c r="BO889" s="55"/>
      <c r="BP889" s="55"/>
      <c r="BQ889" s="55"/>
      <c r="BR889" s="55"/>
      <c r="BS889" s="55"/>
      <c r="BT889" s="55"/>
      <c r="BU889" s="55"/>
      <c r="BV889" s="55"/>
      <c r="BW889" s="55"/>
      <c r="BX889" s="55"/>
      <c r="BY889" s="55"/>
      <c r="BZ889" s="55"/>
      <c r="CA889" s="55"/>
      <c r="CB889" s="55"/>
      <c r="CC889" s="55"/>
      <c r="CD889" s="55"/>
      <c r="CE889" s="55"/>
      <c r="CF889" s="55"/>
      <c r="CG889" s="55"/>
      <c r="CH889" s="55"/>
      <c r="CI889" s="55"/>
    </row>
    <row r="890" spans="1:87" customFormat="1" ht="15" customHeight="1" x14ac:dyDescent="0.25">
      <c r="A890" s="55"/>
      <c r="B890" s="58"/>
      <c r="C890" s="58"/>
      <c r="E890" s="57"/>
      <c r="F890" s="21"/>
      <c r="G890" s="59"/>
      <c r="H890" s="56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  <c r="AQ890" s="55"/>
      <c r="AR890" s="55"/>
      <c r="AS890" s="55"/>
      <c r="AT890" s="55"/>
      <c r="AU890" s="55"/>
      <c r="AV890" s="55"/>
      <c r="AW890" s="55"/>
      <c r="AX890" s="55"/>
      <c r="AY890" s="55"/>
      <c r="AZ890" s="55"/>
      <c r="BA890" s="55"/>
      <c r="BB890" s="55"/>
      <c r="BC890" s="55"/>
      <c r="BD890" s="55"/>
      <c r="BE890" s="55"/>
      <c r="BF890" s="55"/>
      <c r="BG890" s="55"/>
      <c r="BH890" s="55"/>
      <c r="BI890" s="55"/>
      <c r="BJ890" s="55"/>
      <c r="BK890" s="55"/>
      <c r="BL890" s="55"/>
      <c r="BM890" s="55"/>
      <c r="BN890" s="55"/>
      <c r="BO890" s="55"/>
      <c r="BP890" s="55"/>
      <c r="BQ890" s="55"/>
      <c r="BR890" s="55"/>
      <c r="BS890" s="55"/>
      <c r="BT890" s="55"/>
      <c r="BU890" s="55"/>
      <c r="BV890" s="55"/>
      <c r="BW890" s="55"/>
      <c r="BX890" s="55"/>
      <c r="BY890" s="55"/>
      <c r="BZ890" s="55"/>
      <c r="CA890" s="55"/>
      <c r="CB890" s="55"/>
      <c r="CC890" s="55"/>
      <c r="CD890" s="55"/>
      <c r="CE890" s="55"/>
      <c r="CF890" s="55"/>
      <c r="CG890" s="55"/>
      <c r="CH890" s="55"/>
      <c r="CI890" s="55"/>
    </row>
    <row r="891" spans="1:87" customFormat="1" ht="15" customHeight="1" x14ac:dyDescent="0.25">
      <c r="A891" s="55"/>
      <c r="B891" s="58"/>
      <c r="C891" s="58"/>
      <c r="E891" s="57"/>
      <c r="F891" s="21"/>
      <c r="G891" s="59"/>
      <c r="H891" s="56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  <c r="AQ891" s="55"/>
      <c r="AR891" s="55"/>
      <c r="AS891" s="55"/>
      <c r="AT891" s="55"/>
      <c r="AU891" s="55"/>
      <c r="AV891" s="55"/>
      <c r="AW891" s="55"/>
      <c r="AX891" s="55"/>
      <c r="AY891" s="55"/>
      <c r="AZ891" s="55"/>
      <c r="BA891" s="55"/>
      <c r="BB891" s="55"/>
      <c r="BC891" s="55"/>
      <c r="BD891" s="55"/>
      <c r="BE891" s="55"/>
      <c r="BF891" s="55"/>
      <c r="BG891" s="55"/>
      <c r="BH891" s="55"/>
      <c r="BI891" s="55"/>
      <c r="BJ891" s="55"/>
      <c r="BK891" s="55"/>
      <c r="BL891" s="55"/>
      <c r="BM891" s="55"/>
      <c r="BN891" s="55"/>
      <c r="BO891" s="55"/>
      <c r="BP891" s="55"/>
      <c r="BQ891" s="55"/>
      <c r="BR891" s="55"/>
      <c r="BS891" s="55"/>
      <c r="BT891" s="55"/>
      <c r="BU891" s="55"/>
      <c r="BV891" s="55"/>
      <c r="BW891" s="55"/>
      <c r="BX891" s="55"/>
      <c r="BY891" s="55"/>
      <c r="BZ891" s="55"/>
      <c r="CA891" s="55"/>
      <c r="CB891" s="55"/>
      <c r="CC891" s="55"/>
      <c r="CD891" s="55"/>
      <c r="CE891" s="55"/>
      <c r="CF891" s="55"/>
      <c r="CG891" s="55"/>
      <c r="CH891" s="55"/>
      <c r="CI891" s="55"/>
    </row>
    <row r="892" spans="1:87" customFormat="1" ht="15" customHeight="1" x14ac:dyDescent="0.25">
      <c r="A892" s="55"/>
      <c r="B892" s="58"/>
      <c r="C892" s="58"/>
      <c r="E892" s="57"/>
      <c r="F892" s="21"/>
      <c r="G892" s="59"/>
      <c r="H892" s="56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  <c r="AQ892" s="55"/>
      <c r="AR892" s="55"/>
      <c r="AS892" s="55"/>
      <c r="AT892" s="55"/>
      <c r="AU892" s="55"/>
      <c r="AV892" s="55"/>
      <c r="AW892" s="55"/>
      <c r="AX892" s="55"/>
      <c r="AY892" s="55"/>
      <c r="AZ892" s="55"/>
      <c r="BA892" s="55"/>
      <c r="BB892" s="55"/>
      <c r="BC892" s="55"/>
      <c r="BD892" s="55"/>
      <c r="BE892" s="55"/>
      <c r="BF892" s="55"/>
      <c r="BG892" s="55"/>
      <c r="BH892" s="55"/>
      <c r="BI892" s="55"/>
      <c r="BJ892" s="55"/>
      <c r="BK892" s="55"/>
      <c r="BL892" s="55"/>
      <c r="BM892" s="55"/>
      <c r="BN892" s="55"/>
      <c r="BO892" s="55"/>
      <c r="BP892" s="55"/>
      <c r="BQ892" s="55"/>
      <c r="BR892" s="55"/>
      <c r="BS892" s="55"/>
      <c r="BT892" s="55"/>
      <c r="BU892" s="55"/>
      <c r="BV892" s="55"/>
      <c r="BW892" s="55"/>
      <c r="BX892" s="55"/>
      <c r="BY892" s="55"/>
      <c r="BZ892" s="55"/>
      <c r="CA892" s="55"/>
      <c r="CB892" s="55"/>
      <c r="CC892" s="55"/>
      <c r="CD892" s="55"/>
      <c r="CE892" s="55"/>
      <c r="CF892" s="55"/>
      <c r="CG892" s="55"/>
      <c r="CH892" s="55"/>
      <c r="CI892" s="55"/>
    </row>
    <row r="893" spans="1:87" customFormat="1" ht="15" customHeight="1" x14ac:dyDescent="0.25">
      <c r="A893" s="55"/>
      <c r="B893" s="58"/>
      <c r="C893" s="58"/>
      <c r="E893" s="57"/>
      <c r="F893" s="21"/>
      <c r="G893" s="59"/>
      <c r="H893" s="56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  <c r="AQ893" s="55"/>
      <c r="AR893" s="55"/>
      <c r="AS893" s="55"/>
      <c r="AT893" s="55"/>
      <c r="AU893" s="55"/>
      <c r="AV893" s="55"/>
      <c r="AW893" s="55"/>
      <c r="AX893" s="55"/>
      <c r="AY893" s="55"/>
      <c r="AZ893" s="55"/>
      <c r="BA893" s="55"/>
      <c r="BB893" s="55"/>
      <c r="BC893" s="55"/>
      <c r="BD893" s="55"/>
      <c r="BE893" s="55"/>
      <c r="BF893" s="55"/>
      <c r="BG893" s="55"/>
      <c r="BH893" s="55"/>
      <c r="BI893" s="55"/>
      <c r="BJ893" s="55"/>
      <c r="BK893" s="55"/>
      <c r="BL893" s="55"/>
      <c r="BM893" s="55"/>
      <c r="BN893" s="55"/>
      <c r="BO893" s="55"/>
      <c r="BP893" s="55"/>
      <c r="BQ893" s="55"/>
      <c r="BR893" s="55"/>
      <c r="BS893" s="55"/>
      <c r="BT893" s="55"/>
      <c r="BU893" s="55"/>
      <c r="BV893" s="55"/>
      <c r="BW893" s="55"/>
      <c r="BX893" s="55"/>
      <c r="BY893" s="55"/>
      <c r="BZ893" s="55"/>
      <c r="CA893" s="55"/>
      <c r="CB893" s="55"/>
      <c r="CC893" s="55"/>
      <c r="CD893" s="55"/>
      <c r="CE893" s="55"/>
      <c r="CF893" s="55"/>
      <c r="CG893" s="55"/>
      <c r="CH893" s="55"/>
      <c r="CI893" s="55"/>
    </row>
    <row r="894" spans="1:87" customFormat="1" ht="15" customHeight="1" x14ac:dyDescent="0.25">
      <c r="A894" s="55"/>
      <c r="B894" s="58"/>
      <c r="C894" s="58"/>
      <c r="E894" s="57"/>
      <c r="F894" s="21"/>
      <c r="G894" s="59"/>
      <c r="H894" s="56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55"/>
      <c r="AL894" s="55"/>
      <c r="AM894" s="55"/>
      <c r="AN894" s="55"/>
      <c r="AO894" s="55"/>
      <c r="AP894" s="55"/>
      <c r="AQ894" s="55"/>
      <c r="AR894" s="55"/>
      <c r="AS894" s="55"/>
      <c r="AT894" s="55"/>
      <c r="AU894" s="55"/>
      <c r="AV894" s="55"/>
      <c r="AW894" s="55"/>
      <c r="AX894" s="55"/>
      <c r="AY894" s="55"/>
      <c r="AZ894" s="55"/>
      <c r="BA894" s="55"/>
      <c r="BB894" s="55"/>
      <c r="BC894" s="55"/>
      <c r="BD894" s="55"/>
      <c r="BE894" s="55"/>
      <c r="BF894" s="55"/>
      <c r="BG894" s="55"/>
      <c r="BH894" s="55"/>
      <c r="BI894" s="55"/>
      <c r="BJ894" s="55"/>
      <c r="BK894" s="55"/>
      <c r="BL894" s="55"/>
      <c r="BM894" s="55"/>
      <c r="BN894" s="55"/>
      <c r="BO894" s="55"/>
      <c r="BP894" s="55"/>
      <c r="BQ894" s="55"/>
      <c r="BR894" s="55"/>
      <c r="BS894" s="55"/>
      <c r="BT894" s="55"/>
      <c r="BU894" s="55"/>
      <c r="BV894" s="55"/>
      <c r="BW894" s="55"/>
      <c r="BX894" s="55"/>
      <c r="BY894" s="55"/>
      <c r="BZ894" s="55"/>
      <c r="CA894" s="55"/>
      <c r="CB894" s="55"/>
      <c r="CC894" s="55"/>
      <c r="CD894" s="55"/>
      <c r="CE894" s="55"/>
      <c r="CF894" s="55"/>
      <c r="CG894" s="55"/>
      <c r="CH894" s="55"/>
      <c r="CI894" s="55"/>
    </row>
    <row r="895" spans="1:87" customFormat="1" ht="15" customHeight="1" x14ac:dyDescent="0.25">
      <c r="A895" s="55"/>
      <c r="B895" s="58"/>
      <c r="C895" s="58"/>
      <c r="E895" s="57"/>
      <c r="F895" s="21"/>
      <c r="G895" s="59"/>
      <c r="H895" s="56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5"/>
      <c r="AV895" s="55"/>
      <c r="AW895" s="55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5"/>
      <c r="BJ895" s="55"/>
      <c r="BK895" s="55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5"/>
      <c r="BX895" s="55"/>
      <c r="BY895" s="55"/>
      <c r="BZ895" s="55"/>
      <c r="CA895" s="55"/>
      <c r="CB895" s="55"/>
      <c r="CC895" s="55"/>
      <c r="CD895" s="55"/>
      <c r="CE895" s="55"/>
      <c r="CF895" s="55"/>
      <c r="CG895" s="55"/>
      <c r="CH895" s="55"/>
      <c r="CI895" s="55"/>
    </row>
    <row r="896" spans="1:87" customFormat="1" ht="15" customHeight="1" x14ac:dyDescent="0.25">
      <c r="A896" s="55"/>
      <c r="B896" s="58"/>
      <c r="C896" s="58"/>
      <c r="E896" s="57"/>
      <c r="F896" s="21"/>
      <c r="G896" s="59"/>
      <c r="H896" s="56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55"/>
      <c r="AL896" s="55"/>
      <c r="AM896" s="55"/>
      <c r="AN896" s="55"/>
      <c r="AO896" s="55"/>
      <c r="AP896" s="55"/>
      <c r="AQ896" s="55"/>
      <c r="AR896" s="55"/>
      <c r="AS896" s="55"/>
      <c r="AT896" s="55"/>
      <c r="AU896" s="55"/>
      <c r="AV896" s="55"/>
      <c r="AW896" s="55"/>
      <c r="AX896" s="55"/>
      <c r="AY896" s="55"/>
      <c r="AZ896" s="55"/>
      <c r="BA896" s="55"/>
      <c r="BB896" s="55"/>
      <c r="BC896" s="55"/>
      <c r="BD896" s="55"/>
      <c r="BE896" s="55"/>
      <c r="BF896" s="55"/>
      <c r="BG896" s="55"/>
      <c r="BH896" s="55"/>
      <c r="BI896" s="55"/>
      <c r="BJ896" s="55"/>
      <c r="BK896" s="55"/>
      <c r="BL896" s="55"/>
      <c r="BM896" s="55"/>
      <c r="BN896" s="55"/>
      <c r="BO896" s="55"/>
      <c r="BP896" s="55"/>
      <c r="BQ896" s="55"/>
      <c r="BR896" s="55"/>
      <c r="BS896" s="55"/>
      <c r="BT896" s="55"/>
      <c r="BU896" s="55"/>
      <c r="BV896" s="55"/>
      <c r="BW896" s="55"/>
      <c r="BX896" s="55"/>
      <c r="BY896" s="55"/>
      <c r="BZ896" s="55"/>
      <c r="CA896" s="55"/>
      <c r="CB896" s="55"/>
      <c r="CC896" s="55"/>
      <c r="CD896" s="55"/>
      <c r="CE896" s="55"/>
      <c r="CF896" s="55"/>
      <c r="CG896" s="55"/>
      <c r="CH896" s="55"/>
      <c r="CI896" s="55"/>
    </row>
    <row r="897" spans="1:87" customFormat="1" ht="15" customHeight="1" x14ac:dyDescent="0.25">
      <c r="A897" s="55"/>
      <c r="B897" s="58"/>
      <c r="C897" s="58"/>
      <c r="E897" s="57"/>
      <c r="F897" s="21"/>
      <c r="G897" s="59"/>
      <c r="H897" s="56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55"/>
      <c r="AL897" s="55"/>
      <c r="AM897" s="55"/>
      <c r="AN897" s="55"/>
      <c r="AO897" s="55"/>
      <c r="AP897" s="55"/>
      <c r="AQ897" s="55"/>
      <c r="AR897" s="55"/>
      <c r="AS897" s="55"/>
      <c r="AT897" s="55"/>
      <c r="AU897" s="55"/>
      <c r="AV897" s="55"/>
      <c r="AW897" s="55"/>
      <c r="AX897" s="55"/>
      <c r="AY897" s="55"/>
      <c r="AZ897" s="55"/>
      <c r="BA897" s="55"/>
      <c r="BB897" s="55"/>
      <c r="BC897" s="55"/>
      <c r="BD897" s="55"/>
      <c r="BE897" s="55"/>
      <c r="BF897" s="55"/>
      <c r="BG897" s="55"/>
      <c r="BH897" s="55"/>
      <c r="BI897" s="55"/>
      <c r="BJ897" s="55"/>
      <c r="BK897" s="55"/>
      <c r="BL897" s="55"/>
      <c r="BM897" s="55"/>
      <c r="BN897" s="55"/>
      <c r="BO897" s="55"/>
      <c r="BP897" s="55"/>
      <c r="BQ897" s="55"/>
      <c r="BR897" s="55"/>
      <c r="BS897" s="55"/>
      <c r="BT897" s="55"/>
      <c r="BU897" s="55"/>
      <c r="BV897" s="55"/>
      <c r="BW897" s="55"/>
      <c r="BX897" s="55"/>
      <c r="BY897" s="55"/>
      <c r="BZ897" s="55"/>
      <c r="CA897" s="55"/>
      <c r="CB897" s="55"/>
      <c r="CC897" s="55"/>
      <c r="CD897" s="55"/>
      <c r="CE897" s="55"/>
      <c r="CF897" s="55"/>
      <c r="CG897" s="55"/>
      <c r="CH897" s="55"/>
      <c r="CI897" s="55"/>
    </row>
    <row r="898" spans="1:87" customFormat="1" ht="15" customHeight="1" x14ac:dyDescent="0.25">
      <c r="A898" s="55"/>
      <c r="B898" s="58"/>
      <c r="C898" s="58"/>
      <c r="E898" s="57"/>
      <c r="F898" s="21"/>
      <c r="G898" s="59"/>
      <c r="H898" s="56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55"/>
      <c r="AL898" s="55"/>
      <c r="AM898" s="55"/>
      <c r="AN898" s="55"/>
      <c r="AO898" s="55"/>
      <c r="AP898" s="55"/>
      <c r="AQ898" s="55"/>
      <c r="AR898" s="55"/>
      <c r="AS898" s="55"/>
      <c r="AT898" s="55"/>
      <c r="AU898" s="55"/>
      <c r="AV898" s="55"/>
      <c r="AW898" s="55"/>
      <c r="AX898" s="55"/>
      <c r="AY898" s="55"/>
      <c r="AZ898" s="55"/>
      <c r="BA898" s="55"/>
      <c r="BB898" s="55"/>
      <c r="BC898" s="55"/>
      <c r="BD898" s="55"/>
      <c r="BE898" s="55"/>
      <c r="BF898" s="55"/>
      <c r="BG898" s="55"/>
      <c r="BH898" s="55"/>
      <c r="BI898" s="55"/>
      <c r="BJ898" s="55"/>
      <c r="BK898" s="55"/>
      <c r="BL898" s="55"/>
      <c r="BM898" s="55"/>
      <c r="BN898" s="55"/>
      <c r="BO898" s="55"/>
      <c r="BP898" s="55"/>
      <c r="BQ898" s="55"/>
      <c r="BR898" s="55"/>
      <c r="BS898" s="55"/>
      <c r="BT898" s="55"/>
      <c r="BU898" s="55"/>
      <c r="BV898" s="55"/>
      <c r="BW898" s="55"/>
      <c r="BX898" s="55"/>
      <c r="BY898" s="55"/>
      <c r="BZ898" s="55"/>
      <c r="CA898" s="55"/>
      <c r="CB898" s="55"/>
      <c r="CC898" s="55"/>
      <c r="CD898" s="55"/>
      <c r="CE898" s="55"/>
      <c r="CF898" s="55"/>
      <c r="CG898" s="55"/>
      <c r="CH898" s="55"/>
      <c r="CI898" s="55"/>
    </row>
    <row r="899" spans="1:87" customFormat="1" ht="15" customHeight="1" x14ac:dyDescent="0.25">
      <c r="A899" s="55"/>
      <c r="B899" s="58"/>
      <c r="C899" s="58"/>
      <c r="E899" s="57"/>
      <c r="F899" s="21"/>
      <c r="G899" s="59"/>
      <c r="H899" s="56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55"/>
      <c r="AL899" s="55"/>
      <c r="AM899" s="55"/>
      <c r="AN899" s="55"/>
      <c r="AO899" s="55"/>
      <c r="AP899" s="55"/>
      <c r="AQ899" s="55"/>
      <c r="AR899" s="55"/>
      <c r="AS899" s="55"/>
      <c r="AT899" s="55"/>
      <c r="AU899" s="55"/>
      <c r="AV899" s="55"/>
      <c r="AW899" s="55"/>
      <c r="AX899" s="55"/>
      <c r="AY899" s="55"/>
      <c r="AZ899" s="55"/>
      <c r="BA899" s="55"/>
      <c r="BB899" s="55"/>
      <c r="BC899" s="55"/>
      <c r="BD899" s="55"/>
      <c r="BE899" s="55"/>
      <c r="BF899" s="55"/>
      <c r="BG899" s="55"/>
      <c r="BH899" s="55"/>
      <c r="BI899" s="55"/>
      <c r="BJ899" s="55"/>
      <c r="BK899" s="55"/>
      <c r="BL899" s="55"/>
      <c r="BM899" s="55"/>
      <c r="BN899" s="55"/>
      <c r="BO899" s="55"/>
      <c r="BP899" s="55"/>
      <c r="BQ899" s="55"/>
      <c r="BR899" s="55"/>
      <c r="BS899" s="55"/>
      <c r="BT899" s="55"/>
      <c r="BU899" s="55"/>
      <c r="BV899" s="55"/>
      <c r="BW899" s="55"/>
      <c r="BX899" s="55"/>
      <c r="BY899" s="55"/>
      <c r="BZ899" s="55"/>
      <c r="CA899" s="55"/>
      <c r="CB899" s="55"/>
      <c r="CC899" s="55"/>
      <c r="CD899" s="55"/>
      <c r="CE899" s="55"/>
      <c r="CF899" s="55"/>
      <c r="CG899" s="55"/>
      <c r="CH899" s="55"/>
      <c r="CI899" s="55"/>
    </row>
    <row r="900" spans="1:87" customFormat="1" ht="15" customHeight="1" x14ac:dyDescent="0.25">
      <c r="A900" s="55"/>
      <c r="B900" s="58"/>
      <c r="C900" s="58"/>
      <c r="E900" s="57"/>
      <c r="F900" s="21"/>
      <c r="G900" s="59"/>
      <c r="H900" s="56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5"/>
      <c r="AL900" s="55"/>
      <c r="AM900" s="55"/>
      <c r="AN900" s="55"/>
      <c r="AO900" s="55"/>
      <c r="AP900" s="55"/>
      <c r="AQ900" s="55"/>
      <c r="AR900" s="55"/>
      <c r="AS900" s="55"/>
      <c r="AT900" s="55"/>
      <c r="AU900" s="55"/>
      <c r="AV900" s="55"/>
      <c r="AW900" s="55"/>
      <c r="AX900" s="55"/>
      <c r="AY900" s="55"/>
      <c r="AZ900" s="55"/>
      <c r="BA900" s="55"/>
      <c r="BB900" s="55"/>
      <c r="BC900" s="55"/>
      <c r="BD900" s="55"/>
      <c r="BE900" s="55"/>
      <c r="BF900" s="55"/>
      <c r="BG900" s="55"/>
      <c r="BH900" s="55"/>
      <c r="BI900" s="55"/>
      <c r="BJ900" s="55"/>
      <c r="BK900" s="55"/>
      <c r="BL900" s="55"/>
      <c r="BM900" s="55"/>
      <c r="BN900" s="55"/>
      <c r="BO900" s="55"/>
      <c r="BP900" s="55"/>
      <c r="BQ900" s="55"/>
      <c r="BR900" s="55"/>
      <c r="BS900" s="55"/>
      <c r="BT900" s="55"/>
      <c r="BU900" s="55"/>
      <c r="BV900" s="55"/>
      <c r="BW900" s="55"/>
      <c r="BX900" s="55"/>
      <c r="BY900" s="55"/>
      <c r="BZ900" s="55"/>
      <c r="CA900" s="55"/>
      <c r="CB900" s="55"/>
      <c r="CC900" s="55"/>
      <c r="CD900" s="55"/>
      <c r="CE900" s="55"/>
      <c r="CF900" s="55"/>
      <c r="CG900" s="55"/>
      <c r="CH900" s="55"/>
      <c r="CI900" s="55"/>
    </row>
    <row r="901" spans="1:87" customFormat="1" ht="15" customHeight="1" x14ac:dyDescent="0.25">
      <c r="A901" s="55"/>
      <c r="B901" s="58"/>
      <c r="C901" s="58"/>
      <c r="E901" s="57"/>
      <c r="F901" s="21"/>
      <c r="G901" s="59"/>
      <c r="H901" s="56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55"/>
      <c r="AL901" s="55"/>
      <c r="AM901" s="55"/>
      <c r="AN901" s="55"/>
      <c r="AO901" s="55"/>
      <c r="AP901" s="55"/>
      <c r="AQ901" s="55"/>
      <c r="AR901" s="55"/>
      <c r="AS901" s="55"/>
      <c r="AT901" s="55"/>
      <c r="AU901" s="55"/>
      <c r="AV901" s="55"/>
      <c r="AW901" s="55"/>
      <c r="AX901" s="55"/>
      <c r="AY901" s="55"/>
      <c r="AZ901" s="55"/>
      <c r="BA901" s="55"/>
      <c r="BB901" s="55"/>
      <c r="BC901" s="55"/>
      <c r="BD901" s="55"/>
      <c r="BE901" s="55"/>
      <c r="BF901" s="55"/>
      <c r="BG901" s="55"/>
      <c r="BH901" s="55"/>
      <c r="BI901" s="55"/>
      <c r="BJ901" s="55"/>
      <c r="BK901" s="55"/>
      <c r="BL901" s="55"/>
      <c r="BM901" s="55"/>
      <c r="BN901" s="55"/>
      <c r="BO901" s="55"/>
      <c r="BP901" s="55"/>
      <c r="BQ901" s="55"/>
      <c r="BR901" s="55"/>
      <c r="BS901" s="55"/>
      <c r="BT901" s="55"/>
      <c r="BU901" s="55"/>
      <c r="BV901" s="55"/>
      <c r="BW901" s="55"/>
      <c r="BX901" s="55"/>
      <c r="BY901" s="55"/>
      <c r="BZ901" s="55"/>
      <c r="CA901" s="55"/>
      <c r="CB901" s="55"/>
      <c r="CC901" s="55"/>
      <c r="CD901" s="55"/>
      <c r="CE901" s="55"/>
      <c r="CF901" s="55"/>
      <c r="CG901" s="55"/>
      <c r="CH901" s="55"/>
      <c r="CI901" s="55"/>
    </row>
    <row r="902" spans="1:87" customFormat="1" ht="15" customHeight="1" x14ac:dyDescent="0.25">
      <c r="A902" s="55"/>
      <c r="B902" s="58"/>
      <c r="C902" s="58"/>
      <c r="E902" s="57"/>
      <c r="F902" s="21"/>
      <c r="G902" s="59"/>
      <c r="H902" s="56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5"/>
      <c r="AV902" s="55"/>
      <c r="AW902" s="55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5"/>
      <c r="BJ902" s="55"/>
      <c r="BK902" s="55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5"/>
      <c r="BX902" s="55"/>
      <c r="BY902" s="55"/>
      <c r="BZ902" s="55"/>
      <c r="CA902" s="55"/>
      <c r="CB902" s="55"/>
      <c r="CC902" s="55"/>
      <c r="CD902" s="55"/>
      <c r="CE902" s="55"/>
      <c r="CF902" s="55"/>
      <c r="CG902" s="55"/>
      <c r="CH902" s="55"/>
      <c r="CI902" s="55"/>
    </row>
    <row r="903" spans="1:87" customFormat="1" ht="15" customHeight="1" x14ac:dyDescent="0.25">
      <c r="A903" s="55"/>
      <c r="B903" s="58"/>
      <c r="C903" s="58"/>
      <c r="E903" s="57"/>
      <c r="F903" s="21"/>
      <c r="G903" s="59"/>
      <c r="H903" s="56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55"/>
      <c r="AL903" s="55"/>
      <c r="AM903" s="55"/>
      <c r="AN903" s="55"/>
      <c r="AO903" s="55"/>
      <c r="AP903" s="55"/>
      <c r="AQ903" s="55"/>
      <c r="AR903" s="55"/>
      <c r="AS903" s="55"/>
      <c r="AT903" s="55"/>
      <c r="AU903" s="55"/>
      <c r="AV903" s="55"/>
      <c r="AW903" s="55"/>
      <c r="AX903" s="55"/>
      <c r="AY903" s="55"/>
      <c r="AZ903" s="55"/>
      <c r="BA903" s="55"/>
      <c r="BB903" s="55"/>
      <c r="BC903" s="55"/>
      <c r="BD903" s="55"/>
      <c r="BE903" s="55"/>
      <c r="BF903" s="55"/>
      <c r="BG903" s="55"/>
      <c r="BH903" s="55"/>
      <c r="BI903" s="55"/>
      <c r="BJ903" s="55"/>
      <c r="BK903" s="55"/>
      <c r="BL903" s="55"/>
      <c r="BM903" s="55"/>
      <c r="BN903" s="55"/>
      <c r="BO903" s="55"/>
      <c r="BP903" s="55"/>
      <c r="BQ903" s="55"/>
      <c r="BR903" s="55"/>
      <c r="BS903" s="55"/>
      <c r="BT903" s="55"/>
      <c r="BU903" s="55"/>
      <c r="BV903" s="55"/>
      <c r="BW903" s="55"/>
      <c r="BX903" s="55"/>
      <c r="BY903" s="55"/>
      <c r="BZ903" s="55"/>
      <c r="CA903" s="55"/>
      <c r="CB903" s="55"/>
      <c r="CC903" s="55"/>
      <c r="CD903" s="55"/>
      <c r="CE903" s="55"/>
      <c r="CF903" s="55"/>
      <c r="CG903" s="55"/>
      <c r="CH903" s="55"/>
      <c r="CI903" s="55"/>
    </row>
    <row r="904" spans="1:87" customFormat="1" ht="15" customHeight="1" x14ac:dyDescent="0.25">
      <c r="A904" s="55"/>
      <c r="B904" s="58"/>
      <c r="C904" s="58"/>
      <c r="E904" s="57"/>
      <c r="F904" s="21"/>
      <c r="G904" s="59"/>
      <c r="H904" s="56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55"/>
      <c r="AL904" s="55"/>
      <c r="AM904" s="55"/>
      <c r="AN904" s="55"/>
      <c r="AO904" s="55"/>
      <c r="AP904" s="55"/>
      <c r="AQ904" s="55"/>
      <c r="AR904" s="55"/>
      <c r="AS904" s="55"/>
      <c r="AT904" s="55"/>
      <c r="AU904" s="55"/>
      <c r="AV904" s="55"/>
      <c r="AW904" s="55"/>
      <c r="AX904" s="55"/>
      <c r="AY904" s="55"/>
      <c r="AZ904" s="55"/>
      <c r="BA904" s="55"/>
      <c r="BB904" s="55"/>
      <c r="BC904" s="55"/>
      <c r="BD904" s="55"/>
      <c r="BE904" s="55"/>
      <c r="BF904" s="55"/>
      <c r="BG904" s="55"/>
      <c r="BH904" s="55"/>
      <c r="BI904" s="55"/>
      <c r="BJ904" s="55"/>
      <c r="BK904" s="55"/>
      <c r="BL904" s="55"/>
      <c r="BM904" s="55"/>
      <c r="BN904" s="55"/>
      <c r="BO904" s="55"/>
      <c r="BP904" s="55"/>
      <c r="BQ904" s="55"/>
      <c r="BR904" s="55"/>
      <c r="BS904" s="55"/>
      <c r="BT904" s="55"/>
      <c r="BU904" s="55"/>
      <c r="BV904" s="55"/>
      <c r="BW904" s="55"/>
      <c r="BX904" s="55"/>
      <c r="BY904" s="55"/>
      <c r="BZ904" s="55"/>
      <c r="CA904" s="55"/>
      <c r="CB904" s="55"/>
      <c r="CC904" s="55"/>
      <c r="CD904" s="55"/>
      <c r="CE904" s="55"/>
      <c r="CF904" s="55"/>
      <c r="CG904" s="55"/>
      <c r="CH904" s="55"/>
      <c r="CI904" s="55"/>
    </row>
    <row r="905" spans="1:87" customFormat="1" ht="15" customHeight="1" x14ac:dyDescent="0.25">
      <c r="A905" s="55"/>
      <c r="B905" s="58"/>
      <c r="C905" s="58"/>
      <c r="E905" s="57"/>
      <c r="F905" s="21"/>
      <c r="G905" s="59"/>
      <c r="H905" s="56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55"/>
      <c r="AL905" s="55"/>
      <c r="AM905" s="55"/>
      <c r="AN905" s="55"/>
      <c r="AO905" s="55"/>
      <c r="AP905" s="55"/>
      <c r="AQ905" s="55"/>
      <c r="AR905" s="55"/>
      <c r="AS905" s="55"/>
      <c r="AT905" s="55"/>
      <c r="AU905" s="55"/>
      <c r="AV905" s="55"/>
      <c r="AW905" s="55"/>
      <c r="AX905" s="55"/>
      <c r="AY905" s="55"/>
      <c r="AZ905" s="55"/>
      <c r="BA905" s="55"/>
      <c r="BB905" s="55"/>
      <c r="BC905" s="55"/>
      <c r="BD905" s="55"/>
      <c r="BE905" s="55"/>
      <c r="BF905" s="55"/>
      <c r="BG905" s="55"/>
      <c r="BH905" s="55"/>
      <c r="BI905" s="55"/>
      <c r="BJ905" s="55"/>
      <c r="BK905" s="55"/>
      <c r="BL905" s="55"/>
      <c r="BM905" s="55"/>
      <c r="BN905" s="55"/>
      <c r="BO905" s="55"/>
      <c r="BP905" s="55"/>
      <c r="BQ905" s="55"/>
      <c r="BR905" s="55"/>
      <c r="BS905" s="55"/>
      <c r="BT905" s="55"/>
      <c r="BU905" s="55"/>
      <c r="BV905" s="55"/>
      <c r="BW905" s="55"/>
      <c r="BX905" s="55"/>
      <c r="BY905" s="55"/>
      <c r="BZ905" s="55"/>
      <c r="CA905" s="55"/>
      <c r="CB905" s="55"/>
      <c r="CC905" s="55"/>
      <c r="CD905" s="55"/>
      <c r="CE905" s="55"/>
      <c r="CF905" s="55"/>
      <c r="CG905" s="55"/>
      <c r="CH905" s="55"/>
      <c r="CI905" s="55"/>
    </row>
    <row r="906" spans="1:87" customFormat="1" ht="15" customHeight="1" x14ac:dyDescent="0.25">
      <c r="A906" s="55"/>
      <c r="B906" s="58"/>
      <c r="C906" s="58"/>
      <c r="E906" s="57"/>
      <c r="F906" s="21"/>
      <c r="G906" s="59"/>
      <c r="H906" s="56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55"/>
      <c r="AL906" s="55"/>
      <c r="AM906" s="55"/>
      <c r="AN906" s="55"/>
      <c r="AO906" s="55"/>
      <c r="AP906" s="55"/>
      <c r="AQ906" s="55"/>
      <c r="AR906" s="55"/>
      <c r="AS906" s="55"/>
      <c r="AT906" s="55"/>
      <c r="AU906" s="55"/>
      <c r="AV906" s="55"/>
      <c r="AW906" s="55"/>
      <c r="AX906" s="55"/>
      <c r="AY906" s="55"/>
      <c r="AZ906" s="55"/>
      <c r="BA906" s="55"/>
      <c r="BB906" s="55"/>
      <c r="BC906" s="55"/>
      <c r="BD906" s="55"/>
      <c r="BE906" s="55"/>
      <c r="BF906" s="55"/>
      <c r="BG906" s="55"/>
      <c r="BH906" s="55"/>
      <c r="BI906" s="55"/>
      <c r="BJ906" s="55"/>
      <c r="BK906" s="55"/>
      <c r="BL906" s="55"/>
      <c r="BM906" s="55"/>
      <c r="BN906" s="55"/>
      <c r="BO906" s="55"/>
      <c r="BP906" s="55"/>
      <c r="BQ906" s="55"/>
      <c r="BR906" s="55"/>
      <c r="BS906" s="55"/>
      <c r="BT906" s="55"/>
      <c r="BU906" s="55"/>
      <c r="BV906" s="55"/>
      <c r="BW906" s="55"/>
      <c r="BX906" s="55"/>
      <c r="BY906" s="55"/>
      <c r="BZ906" s="55"/>
      <c r="CA906" s="55"/>
      <c r="CB906" s="55"/>
      <c r="CC906" s="55"/>
      <c r="CD906" s="55"/>
      <c r="CE906" s="55"/>
      <c r="CF906" s="55"/>
      <c r="CG906" s="55"/>
      <c r="CH906" s="55"/>
      <c r="CI906" s="55"/>
    </row>
    <row r="907" spans="1:87" customFormat="1" ht="15" customHeight="1" x14ac:dyDescent="0.25">
      <c r="A907" s="55"/>
      <c r="B907" s="58"/>
      <c r="C907" s="58"/>
      <c r="E907" s="57"/>
      <c r="F907" s="21"/>
      <c r="G907" s="59"/>
      <c r="H907" s="56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55"/>
      <c r="AL907" s="55"/>
      <c r="AM907" s="55"/>
      <c r="AN907" s="55"/>
      <c r="AO907" s="55"/>
      <c r="AP907" s="55"/>
      <c r="AQ907" s="55"/>
      <c r="AR907" s="55"/>
      <c r="AS907" s="55"/>
      <c r="AT907" s="55"/>
      <c r="AU907" s="55"/>
      <c r="AV907" s="55"/>
      <c r="AW907" s="55"/>
      <c r="AX907" s="55"/>
      <c r="AY907" s="55"/>
      <c r="AZ907" s="55"/>
      <c r="BA907" s="55"/>
      <c r="BB907" s="55"/>
      <c r="BC907" s="55"/>
      <c r="BD907" s="55"/>
      <c r="BE907" s="55"/>
      <c r="BF907" s="55"/>
      <c r="BG907" s="55"/>
      <c r="BH907" s="55"/>
      <c r="BI907" s="55"/>
      <c r="BJ907" s="55"/>
      <c r="BK907" s="55"/>
      <c r="BL907" s="55"/>
      <c r="BM907" s="55"/>
      <c r="BN907" s="55"/>
      <c r="BO907" s="55"/>
      <c r="BP907" s="55"/>
      <c r="BQ907" s="55"/>
      <c r="BR907" s="55"/>
      <c r="BS907" s="55"/>
      <c r="BT907" s="55"/>
      <c r="BU907" s="55"/>
      <c r="BV907" s="55"/>
      <c r="BW907" s="55"/>
      <c r="BX907" s="55"/>
      <c r="BY907" s="55"/>
      <c r="BZ907" s="55"/>
      <c r="CA907" s="55"/>
      <c r="CB907" s="55"/>
      <c r="CC907" s="55"/>
      <c r="CD907" s="55"/>
      <c r="CE907" s="55"/>
      <c r="CF907" s="55"/>
      <c r="CG907" s="55"/>
      <c r="CH907" s="55"/>
      <c r="CI907" s="55"/>
    </row>
    <row r="908" spans="1:87" customFormat="1" ht="15" customHeight="1" x14ac:dyDescent="0.25">
      <c r="A908" s="55"/>
      <c r="B908" s="58"/>
      <c r="C908" s="58"/>
      <c r="E908" s="57"/>
      <c r="F908" s="21"/>
      <c r="G908" s="59"/>
      <c r="H908" s="56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55"/>
      <c r="AL908" s="55"/>
      <c r="AM908" s="55"/>
      <c r="AN908" s="55"/>
      <c r="AO908" s="55"/>
      <c r="AP908" s="55"/>
      <c r="AQ908" s="55"/>
      <c r="AR908" s="55"/>
      <c r="AS908" s="55"/>
      <c r="AT908" s="55"/>
      <c r="AU908" s="55"/>
      <c r="AV908" s="55"/>
      <c r="AW908" s="55"/>
      <c r="AX908" s="55"/>
      <c r="AY908" s="55"/>
      <c r="AZ908" s="55"/>
      <c r="BA908" s="55"/>
      <c r="BB908" s="55"/>
      <c r="BC908" s="55"/>
      <c r="BD908" s="55"/>
      <c r="BE908" s="55"/>
      <c r="BF908" s="55"/>
      <c r="BG908" s="55"/>
      <c r="BH908" s="55"/>
      <c r="BI908" s="55"/>
      <c r="BJ908" s="55"/>
      <c r="BK908" s="55"/>
      <c r="BL908" s="55"/>
      <c r="BM908" s="55"/>
      <c r="BN908" s="55"/>
      <c r="BO908" s="55"/>
      <c r="BP908" s="55"/>
      <c r="BQ908" s="55"/>
      <c r="BR908" s="55"/>
      <c r="BS908" s="55"/>
      <c r="BT908" s="55"/>
      <c r="BU908" s="55"/>
      <c r="BV908" s="55"/>
      <c r="BW908" s="55"/>
      <c r="BX908" s="55"/>
      <c r="BY908" s="55"/>
      <c r="BZ908" s="55"/>
      <c r="CA908" s="55"/>
      <c r="CB908" s="55"/>
      <c r="CC908" s="55"/>
      <c r="CD908" s="55"/>
      <c r="CE908" s="55"/>
      <c r="CF908" s="55"/>
      <c r="CG908" s="55"/>
      <c r="CH908" s="55"/>
      <c r="CI908" s="55"/>
    </row>
    <row r="909" spans="1:87" customFormat="1" ht="15" customHeight="1" x14ac:dyDescent="0.25">
      <c r="A909" s="55"/>
      <c r="B909" s="58"/>
      <c r="C909" s="58"/>
      <c r="E909" s="57"/>
      <c r="F909" s="21"/>
      <c r="G909" s="59"/>
      <c r="H909" s="56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5"/>
      <c r="AV909" s="55"/>
      <c r="AW909" s="55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5"/>
      <c r="BJ909" s="55"/>
      <c r="BK909" s="55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5"/>
      <c r="BX909" s="55"/>
      <c r="BY909" s="55"/>
      <c r="BZ909" s="55"/>
      <c r="CA909" s="55"/>
      <c r="CB909" s="55"/>
      <c r="CC909" s="55"/>
      <c r="CD909" s="55"/>
      <c r="CE909" s="55"/>
      <c r="CF909" s="55"/>
      <c r="CG909" s="55"/>
      <c r="CH909" s="55"/>
      <c r="CI909" s="55"/>
    </row>
    <row r="910" spans="1:87" customFormat="1" ht="15" customHeight="1" x14ac:dyDescent="0.25">
      <c r="A910" s="55"/>
      <c r="B910" s="58"/>
      <c r="C910" s="58"/>
      <c r="E910" s="57"/>
      <c r="F910" s="21"/>
      <c r="G910" s="59"/>
      <c r="H910" s="56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55"/>
      <c r="AL910" s="55"/>
      <c r="AM910" s="55"/>
      <c r="AN910" s="55"/>
      <c r="AO910" s="55"/>
      <c r="AP910" s="55"/>
      <c r="AQ910" s="55"/>
      <c r="AR910" s="55"/>
      <c r="AS910" s="55"/>
      <c r="AT910" s="55"/>
      <c r="AU910" s="55"/>
      <c r="AV910" s="55"/>
      <c r="AW910" s="55"/>
      <c r="AX910" s="55"/>
      <c r="AY910" s="55"/>
      <c r="AZ910" s="55"/>
      <c r="BA910" s="55"/>
      <c r="BB910" s="55"/>
      <c r="BC910" s="55"/>
      <c r="BD910" s="55"/>
      <c r="BE910" s="55"/>
      <c r="BF910" s="55"/>
      <c r="BG910" s="55"/>
      <c r="BH910" s="55"/>
      <c r="BI910" s="55"/>
      <c r="BJ910" s="55"/>
      <c r="BK910" s="55"/>
      <c r="BL910" s="55"/>
      <c r="BM910" s="55"/>
      <c r="BN910" s="55"/>
      <c r="BO910" s="55"/>
      <c r="BP910" s="55"/>
      <c r="BQ910" s="55"/>
      <c r="BR910" s="55"/>
      <c r="BS910" s="55"/>
      <c r="BT910" s="55"/>
      <c r="BU910" s="55"/>
      <c r="BV910" s="55"/>
      <c r="BW910" s="55"/>
      <c r="BX910" s="55"/>
      <c r="BY910" s="55"/>
      <c r="BZ910" s="55"/>
      <c r="CA910" s="55"/>
      <c r="CB910" s="55"/>
      <c r="CC910" s="55"/>
      <c r="CD910" s="55"/>
      <c r="CE910" s="55"/>
      <c r="CF910" s="55"/>
      <c r="CG910" s="55"/>
      <c r="CH910" s="55"/>
      <c r="CI910" s="55"/>
    </row>
    <row r="911" spans="1:87" customFormat="1" ht="15" customHeight="1" x14ac:dyDescent="0.25">
      <c r="A911" s="55"/>
      <c r="B911" s="58"/>
      <c r="C911" s="58"/>
      <c r="E911" s="57"/>
      <c r="F911" s="21"/>
      <c r="G911" s="59"/>
      <c r="H911" s="56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55"/>
      <c r="AL911" s="55"/>
      <c r="AM911" s="55"/>
      <c r="AN911" s="55"/>
      <c r="AO911" s="55"/>
      <c r="AP911" s="55"/>
      <c r="AQ911" s="55"/>
      <c r="AR911" s="55"/>
      <c r="AS911" s="55"/>
      <c r="AT911" s="55"/>
      <c r="AU911" s="55"/>
      <c r="AV911" s="55"/>
      <c r="AW911" s="55"/>
      <c r="AX911" s="55"/>
      <c r="AY911" s="55"/>
      <c r="AZ911" s="55"/>
      <c r="BA911" s="55"/>
      <c r="BB911" s="55"/>
      <c r="BC911" s="55"/>
      <c r="BD911" s="55"/>
      <c r="BE911" s="55"/>
      <c r="BF911" s="55"/>
      <c r="BG911" s="55"/>
      <c r="BH911" s="55"/>
      <c r="BI911" s="55"/>
      <c r="BJ911" s="55"/>
      <c r="BK911" s="55"/>
      <c r="BL911" s="55"/>
      <c r="BM911" s="55"/>
      <c r="BN911" s="55"/>
      <c r="BO911" s="55"/>
      <c r="BP911" s="55"/>
      <c r="BQ911" s="55"/>
      <c r="BR911" s="55"/>
      <c r="BS911" s="55"/>
      <c r="BT911" s="55"/>
      <c r="BU911" s="55"/>
      <c r="BV911" s="55"/>
      <c r="BW911" s="55"/>
      <c r="BX911" s="55"/>
      <c r="BY911" s="55"/>
      <c r="BZ911" s="55"/>
      <c r="CA911" s="55"/>
      <c r="CB911" s="55"/>
      <c r="CC911" s="55"/>
      <c r="CD911" s="55"/>
      <c r="CE911" s="55"/>
      <c r="CF911" s="55"/>
      <c r="CG911" s="55"/>
      <c r="CH911" s="55"/>
      <c r="CI911" s="55"/>
    </row>
    <row r="912" spans="1:87" customFormat="1" ht="15" customHeight="1" x14ac:dyDescent="0.25">
      <c r="A912" s="55"/>
      <c r="B912" s="58"/>
      <c r="C912" s="58"/>
      <c r="E912" s="57"/>
      <c r="F912" s="21"/>
      <c r="G912" s="59"/>
      <c r="H912" s="56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55"/>
      <c r="AL912" s="55"/>
      <c r="AM912" s="55"/>
      <c r="AN912" s="55"/>
      <c r="AO912" s="55"/>
      <c r="AP912" s="55"/>
      <c r="AQ912" s="55"/>
      <c r="AR912" s="55"/>
      <c r="AS912" s="55"/>
      <c r="AT912" s="55"/>
      <c r="AU912" s="55"/>
      <c r="AV912" s="55"/>
      <c r="AW912" s="55"/>
      <c r="AX912" s="55"/>
      <c r="AY912" s="55"/>
      <c r="AZ912" s="55"/>
      <c r="BA912" s="55"/>
      <c r="BB912" s="55"/>
      <c r="BC912" s="55"/>
      <c r="BD912" s="55"/>
      <c r="BE912" s="55"/>
      <c r="BF912" s="55"/>
      <c r="BG912" s="55"/>
      <c r="BH912" s="55"/>
      <c r="BI912" s="55"/>
      <c r="BJ912" s="55"/>
      <c r="BK912" s="55"/>
      <c r="BL912" s="55"/>
      <c r="BM912" s="55"/>
      <c r="BN912" s="55"/>
      <c r="BO912" s="55"/>
      <c r="BP912" s="55"/>
      <c r="BQ912" s="55"/>
      <c r="BR912" s="55"/>
      <c r="BS912" s="55"/>
      <c r="BT912" s="55"/>
      <c r="BU912" s="55"/>
      <c r="BV912" s="55"/>
      <c r="BW912" s="55"/>
      <c r="BX912" s="55"/>
      <c r="BY912" s="55"/>
      <c r="BZ912" s="55"/>
      <c r="CA912" s="55"/>
      <c r="CB912" s="55"/>
      <c r="CC912" s="55"/>
      <c r="CD912" s="55"/>
      <c r="CE912" s="55"/>
      <c r="CF912" s="55"/>
      <c r="CG912" s="55"/>
      <c r="CH912" s="55"/>
      <c r="CI912" s="55"/>
    </row>
    <row r="913" spans="1:87" customFormat="1" ht="15" customHeight="1" x14ac:dyDescent="0.25">
      <c r="A913" s="55"/>
      <c r="B913" s="58"/>
      <c r="C913" s="58"/>
      <c r="E913" s="57"/>
      <c r="F913" s="21"/>
      <c r="G913" s="59"/>
      <c r="H913" s="56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55"/>
      <c r="AL913" s="55"/>
      <c r="AM913" s="55"/>
      <c r="AN913" s="55"/>
      <c r="AO913" s="55"/>
      <c r="AP913" s="55"/>
      <c r="AQ913" s="55"/>
      <c r="AR913" s="55"/>
      <c r="AS913" s="55"/>
      <c r="AT913" s="55"/>
      <c r="AU913" s="55"/>
      <c r="AV913" s="55"/>
      <c r="AW913" s="55"/>
      <c r="AX913" s="55"/>
      <c r="AY913" s="55"/>
      <c r="AZ913" s="55"/>
      <c r="BA913" s="55"/>
      <c r="BB913" s="55"/>
      <c r="BC913" s="55"/>
      <c r="BD913" s="55"/>
      <c r="BE913" s="55"/>
      <c r="BF913" s="55"/>
      <c r="BG913" s="55"/>
      <c r="BH913" s="55"/>
      <c r="BI913" s="55"/>
      <c r="BJ913" s="55"/>
      <c r="BK913" s="55"/>
      <c r="BL913" s="55"/>
      <c r="BM913" s="55"/>
      <c r="BN913" s="55"/>
      <c r="BO913" s="55"/>
      <c r="BP913" s="55"/>
      <c r="BQ913" s="55"/>
      <c r="BR913" s="55"/>
      <c r="BS913" s="55"/>
      <c r="BT913" s="55"/>
      <c r="BU913" s="55"/>
      <c r="BV913" s="55"/>
      <c r="BW913" s="55"/>
      <c r="BX913" s="55"/>
      <c r="BY913" s="55"/>
      <c r="BZ913" s="55"/>
      <c r="CA913" s="55"/>
      <c r="CB913" s="55"/>
      <c r="CC913" s="55"/>
      <c r="CD913" s="55"/>
      <c r="CE913" s="55"/>
      <c r="CF913" s="55"/>
      <c r="CG913" s="55"/>
      <c r="CH913" s="55"/>
      <c r="CI913" s="55"/>
    </row>
    <row r="914" spans="1:87" customFormat="1" ht="15" customHeight="1" x14ac:dyDescent="0.25">
      <c r="A914" s="55"/>
      <c r="B914" s="58"/>
      <c r="C914" s="58"/>
      <c r="E914" s="57"/>
      <c r="F914" s="21"/>
      <c r="G914" s="59"/>
      <c r="H914" s="56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55"/>
      <c r="AL914" s="55"/>
      <c r="AM914" s="55"/>
      <c r="AN914" s="55"/>
      <c r="AO914" s="55"/>
      <c r="AP914" s="55"/>
      <c r="AQ914" s="55"/>
      <c r="AR914" s="55"/>
      <c r="AS914" s="55"/>
      <c r="AT914" s="55"/>
      <c r="AU914" s="55"/>
      <c r="AV914" s="55"/>
      <c r="AW914" s="55"/>
      <c r="AX914" s="55"/>
      <c r="AY914" s="55"/>
      <c r="AZ914" s="55"/>
      <c r="BA914" s="55"/>
      <c r="BB914" s="55"/>
      <c r="BC914" s="55"/>
      <c r="BD914" s="55"/>
      <c r="BE914" s="55"/>
      <c r="BF914" s="55"/>
      <c r="BG914" s="55"/>
      <c r="BH914" s="55"/>
      <c r="BI914" s="55"/>
      <c r="BJ914" s="55"/>
      <c r="BK914" s="55"/>
      <c r="BL914" s="55"/>
      <c r="BM914" s="55"/>
      <c r="BN914" s="55"/>
      <c r="BO914" s="55"/>
      <c r="BP914" s="55"/>
      <c r="BQ914" s="55"/>
      <c r="BR914" s="55"/>
      <c r="BS914" s="55"/>
      <c r="BT914" s="55"/>
      <c r="BU914" s="55"/>
      <c r="BV914" s="55"/>
      <c r="BW914" s="55"/>
      <c r="BX914" s="55"/>
      <c r="BY914" s="55"/>
      <c r="BZ914" s="55"/>
      <c r="CA914" s="55"/>
      <c r="CB914" s="55"/>
      <c r="CC914" s="55"/>
      <c r="CD914" s="55"/>
      <c r="CE914" s="55"/>
      <c r="CF914" s="55"/>
      <c r="CG914" s="55"/>
      <c r="CH914" s="55"/>
      <c r="CI914" s="55"/>
    </row>
    <row r="915" spans="1:87" customFormat="1" ht="15" customHeight="1" x14ac:dyDescent="0.25">
      <c r="A915" s="55"/>
      <c r="B915" s="58"/>
      <c r="C915" s="58"/>
      <c r="E915" s="57"/>
      <c r="F915" s="21"/>
      <c r="G915" s="59"/>
      <c r="H915" s="56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55"/>
      <c r="AL915" s="55"/>
      <c r="AM915" s="55"/>
      <c r="AN915" s="55"/>
      <c r="AO915" s="55"/>
      <c r="AP915" s="55"/>
      <c r="AQ915" s="55"/>
      <c r="AR915" s="55"/>
      <c r="AS915" s="55"/>
      <c r="AT915" s="55"/>
      <c r="AU915" s="55"/>
      <c r="AV915" s="55"/>
      <c r="AW915" s="55"/>
      <c r="AX915" s="55"/>
      <c r="AY915" s="55"/>
      <c r="AZ915" s="55"/>
      <c r="BA915" s="55"/>
      <c r="BB915" s="55"/>
      <c r="BC915" s="55"/>
      <c r="BD915" s="55"/>
      <c r="BE915" s="55"/>
      <c r="BF915" s="55"/>
      <c r="BG915" s="55"/>
      <c r="BH915" s="55"/>
      <c r="BI915" s="55"/>
      <c r="BJ915" s="55"/>
      <c r="BK915" s="55"/>
      <c r="BL915" s="55"/>
      <c r="BM915" s="55"/>
      <c r="BN915" s="55"/>
      <c r="BO915" s="55"/>
      <c r="BP915" s="55"/>
      <c r="BQ915" s="55"/>
      <c r="BR915" s="55"/>
      <c r="BS915" s="55"/>
      <c r="BT915" s="55"/>
      <c r="BU915" s="55"/>
      <c r="BV915" s="55"/>
      <c r="BW915" s="55"/>
      <c r="BX915" s="55"/>
      <c r="BY915" s="55"/>
      <c r="BZ915" s="55"/>
      <c r="CA915" s="55"/>
      <c r="CB915" s="55"/>
      <c r="CC915" s="55"/>
      <c r="CD915" s="55"/>
      <c r="CE915" s="55"/>
      <c r="CF915" s="55"/>
      <c r="CG915" s="55"/>
      <c r="CH915" s="55"/>
      <c r="CI915" s="55"/>
    </row>
    <row r="916" spans="1:87" customFormat="1" ht="15" customHeight="1" x14ac:dyDescent="0.25">
      <c r="A916" s="55"/>
      <c r="B916" s="58"/>
      <c r="C916" s="58"/>
      <c r="E916" s="57"/>
      <c r="F916" s="21"/>
      <c r="G916" s="59"/>
      <c r="H916" s="56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55"/>
      <c r="AL916" s="55"/>
      <c r="AM916" s="55"/>
      <c r="AN916" s="55"/>
      <c r="AO916" s="55"/>
      <c r="AP916" s="55"/>
      <c r="AQ916" s="55"/>
      <c r="AR916" s="55"/>
      <c r="AS916" s="55"/>
      <c r="AT916" s="55"/>
      <c r="AU916" s="55"/>
      <c r="AV916" s="55"/>
      <c r="AW916" s="55"/>
      <c r="AX916" s="55"/>
      <c r="AY916" s="55"/>
      <c r="AZ916" s="55"/>
      <c r="BA916" s="55"/>
      <c r="BB916" s="55"/>
      <c r="BC916" s="55"/>
      <c r="BD916" s="55"/>
      <c r="BE916" s="55"/>
      <c r="BF916" s="55"/>
      <c r="BG916" s="55"/>
      <c r="BH916" s="55"/>
      <c r="BI916" s="55"/>
      <c r="BJ916" s="55"/>
      <c r="BK916" s="55"/>
      <c r="BL916" s="55"/>
      <c r="BM916" s="55"/>
      <c r="BN916" s="55"/>
      <c r="BO916" s="55"/>
      <c r="BP916" s="55"/>
      <c r="BQ916" s="55"/>
      <c r="BR916" s="55"/>
      <c r="BS916" s="55"/>
      <c r="BT916" s="55"/>
      <c r="BU916" s="55"/>
      <c r="BV916" s="55"/>
      <c r="BW916" s="55"/>
      <c r="BX916" s="55"/>
      <c r="BY916" s="55"/>
      <c r="BZ916" s="55"/>
      <c r="CA916" s="55"/>
      <c r="CB916" s="55"/>
      <c r="CC916" s="55"/>
      <c r="CD916" s="55"/>
      <c r="CE916" s="55"/>
      <c r="CF916" s="55"/>
      <c r="CG916" s="55"/>
      <c r="CH916" s="55"/>
      <c r="CI916" s="55"/>
    </row>
    <row r="917" spans="1:87" customFormat="1" ht="15" customHeight="1" x14ac:dyDescent="0.25">
      <c r="A917" s="55"/>
      <c r="B917" s="58"/>
      <c r="C917" s="58"/>
      <c r="E917" s="57"/>
      <c r="F917" s="21"/>
      <c r="G917" s="59"/>
      <c r="H917" s="56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5"/>
      <c r="AV917" s="55"/>
      <c r="AW917" s="55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5"/>
      <c r="BJ917" s="55"/>
      <c r="BK917" s="55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5"/>
      <c r="BX917" s="55"/>
      <c r="BY917" s="55"/>
      <c r="BZ917" s="55"/>
      <c r="CA917" s="55"/>
      <c r="CB917" s="55"/>
      <c r="CC917" s="55"/>
      <c r="CD917" s="55"/>
      <c r="CE917" s="55"/>
      <c r="CF917" s="55"/>
      <c r="CG917" s="55"/>
      <c r="CH917" s="55"/>
      <c r="CI917" s="55"/>
    </row>
    <row r="918" spans="1:87" customFormat="1" ht="15" customHeight="1" x14ac:dyDescent="0.25">
      <c r="A918" s="55"/>
      <c r="B918" s="58"/>
      <c r="C918" s="58"/>
      <c r="E918" s="57"/>
      <c r="F918" s="21"/>
      <c r="G918" s="59"/>
      <c r="H918" s="56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5"/>
      <c r="AV918" s="55"/>
      <c r="AW918" s="55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5"/>
      <c r="BJ918" s="55"/>
      <c r="BK918" s="55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5"/>
      <c r="BX918" s="55"/>
      <c r="BY918" s="55"/>
      <c r="BZ918" s="55"/>
      <c r="CA918" s="55"/>
      <c r="CB918" s="55"/>
      <c r="CC918" s="55"/>
      <c r="CD918" s="55"/>
      <c r="CE918" s="55"/>
      <c r="CF918" s="55"/>
      <c r="CG918" s="55"/>
      <c r="CH918" s="55"/>
      <c r="CI918" s="55"/>
    </row>
    <row r="919" spans="1:87" customFormat="1" ht="15" customHeight="1" x14ac:dyDescent="0.25">
      <c r="A919" s="55"/>
      <c r="B919" s="58"/>
      <c r="C919" s="58"/>
      <c r="E919" s="57"/>
      <c r="F919" s="21"/>
      <c r="G919" s="59"/>
      <c r="H919" s="56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55"/>
      <c r="AL919" s="55"/>
      <c r="AM919" s="55"/>
      <c r="AN919" s="55"/>
      <c r="AO919" s="55"/>
      <c r="AP919" s="55"/>
      <c r="AQ919" s="55"/>
      <c r="AR919" s="55"/>
      <c r="AS919" s="55"/>
      <c r="AT919" s="55"/>
      <c r="AU919" s="55"/>
      <c r="AV919" s="55"/>
      <c r="AW919" s="55"/>
      <c r="AX919" s="55"/>
      <c r="AY919" s="55"/>
      <c r="AZ919" s="55"/>
      <c r="BA919" s="55"/>
      <c r="BB919" s="55"/>
      <c r="BC919" s="55"/>
      <c r="BD919" s="55"/>
      <c r="BE919" s="55"/>
      <c r="BF919" s="55"/>
      <c r="BG919" s="55"/>
      <c r="BH919" s="55"/>
      <c r="BI919" s="55"/>
      <c r="BJ919" s="55"/>
      <c r="BK919" s="55"/>
      <c r="BL919" s="55"/>
      <c r="BM919" s="55"/>
      <c r="BN919" s="55"/>
      <c r="BO919" s="55"/>
      <c r="BP919" s="55"/>
      <c r="BQ919" s="55"/>
      <c r="BR919" s="55"/>
      <c r="BS919" s="55"/>
      <c r="BT919" s="55"/>
      <c r="BU919" s="55"/>
      <c r="BV919" s="55"/>
      <c r="BW919" s="55"/>
      <c r="BX919" s="55"/>
      <c r="BY919" s="55"/>
      <c r="BZ919" s="55"/>
      <c r="CA919" s="55"/>
      <c r="CB919" s="55"/>
      <c r="CC919" s="55"/>
      <c r="CD919" s="55"/>
      <c r="CE919" s="55"/>
      <c r="CF919" s="55"/>
      <c r="CG919" s="55"/>
      <c r="CH919" s="55"/>
      <c r="CI919" s="55"/>
    </row>
    <row r="920" spans="1:87" customFormat="1" ht="15" customHeight="1" x14ac:dyDescent="0.25">
      <c r="A920" s="55"/>
      <c r="B920" s="58"/>
      <c r="C920" s="58"/>
      <c r="E920" s="57"/>
      <c r="F920" s="21"/>
      <c r="G920" s="59"/>
      <c r="H920" s="56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55"/>
      <c r="AL920" s="55"/>
      <c r="AM920" s="55"/>
      <c r="AN920" s="55"/>
      <c r="AO920" s="55"/>
      <c r="AP920" s="55"/>
      <c r="AQ920" s="55"/>
      <c r="AR920" s="55"/>
      <c r="AS920" s="55"/>
      <c r="AT920" s="55"/>
      <c r="AU920" s="55"/>
      <c r="AV920" s="55"/>
      <c r="AW920" s="55"/>
      <c r="AX920" s="55"/>
      <c r="AY920" s="55"/>
      <c r="AZ920" s="55"/>
      <c r="BA920" s="55"/>
      <c r="BB920" s="55"/>
      <c r="BC920" s="55"/>
      <c r="BD920" s="55"/>
      <c r="BE920" s="55"/>
      <c r="BF920" s="55"/>
      <c r="BG920" s="55"/>
      <c r="BH920" s="55"/>
      <c r="BI920" s="55"/>
      <c r="BJ920" s="55"/>
      <c r="BK920" s="55"/>
      <c r="BL920" s="55"/>
      <c r="BM920" s="55"/>
      <c r="BN920" s="55"/>
      <c r="BO920" s="55"/>
      <c r="BP920" s="55"/>
      <c r="BQ920" s="55"/>
      <c r="BR920" s="55"/>
      <c r="BS920" s="55"/>
      <c r="BT920" s="55"/>
      <c r="BU920" s="55"/>
      <c r="BV920" s="55"/>
      <c r="BW920" s="55"/>
      <c r="BX920" s="55"/>
      <c r="BY920" s="55"/>
      <c r="BZ920" s="55"/>
      <c r="CA920" s="55"/>
      <c r="CB920" s="55"/>
      <c r="CC920" s="55"/>
      <c r="CD920" s="55"/>
      <c r="CE920" s="55"/>
      <c r="CF920" s="55"/>
      <c r="CG920" s="55"/>
      <c r="CH920" s="55"/>
      <c r="CI920" s="55"/>
    </row>
    <row r="921" spans="1:87" customFormat="1" ht="15" customHeight="1" x14ac:dyDescent="0.25">
      <c r="A921" s="55"/>
      <c r="B921" s="58"/>
      <c r="C921" s="58"/>
      <c r="E921" s="57"/>
      <c r="F921" s="21"/>
      <c r="G921" s="59"/>
      <c r="H921" s="56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55"/>
      <c r="AL921" s="55"/>
      <c r="AM921" s="55"/>
      <c r="AN921" s="55"/>
      <c r="AO921" s="55"/>
      <c r="AP921" s="55"/>
      <c r="AQ921" s="55"/>
      <c r="AR921" s="55"/>
      <c r="AS921" s="55"/>
      <c r="AT921" s="55"/>
      <c r="AU921" s="55"/>
      <c r="AV921" s="55"/>
      <c r="AW921" s="55"/>
      <c r="AX921" s="55"/>
      <c r="AY921" s="55"/>
      <c r="AZ921" s="55"/>
      <c r="BA921" s="55"/>
      <c r="BB921" s="55"/>
      <c r="BC921" s="55"/>
      <c r="BD921" s="55"/>
      <c r="BE921" s="55"/>
      <c r="BF921" s="55"/>
      <c r="BG921" s="55"/>
      <c r="BH921" s="55"/>
      <c r="BI921" s="55"/>
      <c r="BJ921" s="55"/>
      <c r="BK921" s="55"/>
      <c r="BL921" s="55"/>
      <c r="BM921" s="55"/>
      <c r="BN921" s="55"/>
      <c r="BO921" s="55"/>
      <c r="BP921" s="55"/>
      <c r="BQ921" s="55"/>
      <c r="BR921" s="55"/>
      <c r="BS921" s="55"/>
      <c r="BT921" s="55"/>
      <c r="BU921" s="55"/>
      <c r="BV921" s="55"/>
      <c r="BW921" s="55"/>
      <c r="BX921" s="55"/>
      <c r="BY921" s="55"/>
      <c r="BZ921" s="55"/>
      <c r="CA921" s="55"/>
      <c r="CB921" s="55"/>
      <c r="CC921" s="55"/>
      <c r="CD921" s="55"/>
      <c r="CE921" s="55"/>
      <c r="CF921" s="55"/>
      <c r="CG921" s="55"/>
      <c r="CH921" s="55"/>
      <c r="CI921" s="55"/>
    </row>
    <row r="922" spans="1:87" customFormat="1" ht="15" customHeight="1" x14ac:dyDescent="0.25">
      <c r="A922" s="55"/>
      <c r="B922" s="58"/>
      <c r="C922" s="58"/>
      <c r="E922" s="57"/>
      <c r="F922" s="21"/>
      <c r="G922" s="59"/>
      <c r="H922" s="56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55"/>
      <c r="AL922" s="55"/>
      <c r="AM922" s="55"/>
      <c r="AN922" s="55"/>
      <c r="AO922" s="55"/>
      <c r="AP922" s="55"/>
      <c r="AQ922" s="55"/>
      <c r="AR922" s="55"/>
      <c r="AS922" s="55"/>
      <c r="AT922" s="55"/>
      <c r="AU922" s="55"/>
      <c r="AV922" s="55"/>
      <c r="AW922" s="55"/>
      <c r="AX922" s="55"/>
      <c r="AY922" s="55"/>
      <c r="AZ922" s="55"/>
      <c r="BA922" s="55"/>
      <c r="BB922" s="55"/>
      <c r="BC922" s="55"/>
      <c r="BD922" s="55"/>
      <c r="BE922" s="55"/>
      <c r="BF922" s="55"/>
      <c r="BG922" s="55"/>
      <c r="BH922" s="55"/>
      <c r="BI922" s="55"/>
      <c r="BJ922" s="55"/>
      <c r="BK922" s="55"/>
      <c r="BL922" s="55"/>
      <c r="BM922" s="55"/>
      <c r="BN922" s="55"/>
      <c r="BO922" s="55"/>
      <c r="BP922" s="55"/>
      <c r="BQ922" s="55"/>
      <c r="BR922" s="55"/>
      <c r="BS922" s="55"/>
      <c r="BT922" s="55"/>
      <c r="BU922" s="55"/>
      <c r="BV922" s="55"/>
      <c r="BW922" s="55"/>
      <c r="BX922" s="55"/>
      <c r="BY922" s="55"/>
      <c r="BZ922" s="55"/>
      <c r="CA922" s="55"/>
      <c r="CB922" s="55"/>
      <c r="CC922" s="55"/>
      <c r="CD922" s="55"/>
      <c r="CE922" s="55"/>
      <c r="CF922" s="55"/>
      <c r="CG922" s="55"/>
      <c r="CH922" s="55"/>
      <c r="CI922" s="55"/>
    </row>
    <row r="923" spans="1:87" customFormat="1" ht="15" customHeight="1" x14ac:dyDescent="0.25">
      <c r="A923" s="55"/>
      <c r="B923" s="58"/>
      <c r="C923" s="58"/>
      <c r="E923" s="57"/>
      <c r="F923" s="21"/>
      <c r="G923" s="59"/>
      <c r="H923" s="56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55"/>
      <c r="AL923" s="55"/>
      <c r="AM923" s="55"/>
      <c r="AN923" s="55"/>
      <c r="AO923" s="55"/>
      <c r="AP923" s="55"/>
      <c r="AQ923" s="55"/>
      <c r="AR923" s="55"/>
      <c r="AS923" s="55"/>
      <c r="AT923" s="55"/>
      <c r="AU923" s="55"/>
      <c r="AV923" s="55"/>
      <c r="AW923" s="55"/>
      <c r="AX923" s="55"/>
      <c r="AY923" s="55"/>
      <c r="AZ923" s="55"/>
      <c r="BA923" s="55"/>
      <c r="BB923" s="55"/>
      <c r="BC923" s="55"/>
      <c r="BD923" s="55"/>
      <c r="BE923" s="55"/>
      <c r="BF923" s="55"/>
      <c r="BG923" s="55"/>
      <c r="BH923" s="55"/>
      <c r="BI923" s="55"/>
      <c r="BJ923" s="55"/>
      <c r="BK923" s="55"/>
      <c r="BL923" s="55"/>
      <c r="BM923" s="55"/>
      <c r="BN923" s="55"/>
      <c r="BO923" s="55"/>
      <c r="BP923" s="55"/>
      <c r="BQ923" s="55"/>
      <c r="BR923" s="55"/>
      <c r="BS923" s="55"/>
      <c r="BT923" s="55"/>
      <c r="BU923" s="55"/>
      <c r="BV923" s="55"/>
      <c r="BW923" s="55"/>
      <c r="BX923" s="55"/>
      <c r="BY923" s="55"/>
      <c r="BZ923" s="55"/>
      <c r="CA923" s="55"/>
      <c r="CB923" s="55"/>
      <c r="CC923" s="55"/>
      <c r="CD923" s="55"/>
      <c r="CE923" s="55"/>
      <c r="CF923" s="55"/>
      <c r="CG923" s="55"/>
      <c r="CH923" s="55"/>
      <c r="CI923" s="55"/>
    </row>
    <row r="924" spans="1:87" customFormat="1" ht="15" customHeight="1" x14ac:dyDescent="0.25">
      <c r="A924" s="55"/>
      <c r="B924" s="58"/>
      <c r="C924" s="58"/>
      <c r="E924" s="57"/>
      <c r="F924" s="21"/>
      <c r="G924" s="59"/>
      <c r="H924" s="56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55"/>
      <c r="AL924" s="55"/>
      <c r="AM924" s="55"/>
      <c r="AN924" s="55"/>
      <c r="AO924" s="55"/>
      <c r="AP924" s="55"/>
      <c r="AQ924" s="55"/>
      <c r="AR924" s="55"/>
      <c r="AS924" s="55"/>
      <c r="AT924" s="55"/>
      <c r="AU924" s="55"/>
      <c r="AV924" s="55"/>
      <c r="AW924" s="55"/>
      <c r="AX924" s="55"/>
      <c r="AY924" s="55"/>
      <c r="AZ924" s="55"/>
      <c r="BA924" s="55"/>
      <c r="BB924" s="55"/>
      <c r="BC924" s="55"/>
      <c r="BD924" s="55"/>
      <c r="BE924" s="55"/>
      <c r="BF924" s="55"/>
      <c r="BG924" s="55"/>
      <c r="BH924" s="55"/>
      <c r="BI924" s="55"/>
      <c r="BJ924" s="55"/>
      <c r="BK924" s="55"/>
      <c r="BL924" s="55"/>
      <c r="BM924" s="55"/>
      <c r="BN924" s="55"/>
      <c r="BO924" s="55"/>
      <c r="BP924" s="55"/>
      <c r="BQ924" s="55"/>
      <c r="BR924" s="55"/>
      <c r="BS924" s="55"/>
      <c r="BT924" s="55"/>
      <c r="BU924" s="55"/>
      <c r="BV924" s="55"/>
      <c r="BW924" s="55"/>
      <c r="BX924" s="55"/>
      <c r="BY924" s="55"/>
      <c r="BZ924" s="55"/>
      <c r="CA924" s="55"/>
      <c r="CB924" s="55"/>
      <c r="CC924" s="55"/>
      <c r="CD924" s="55"/>
      <c r="CE924" s="55"/>
      <c r="CF924" s="55"/>
      <c r="CG924" s="55"/>
      <c r="CH924" s="55"/>
      <c r="CI924" s="55"/>
    </row>
    <row r="925" spans="1:87" customFormat="1" ht="15" customHeight="1" x14ac:dyDescent="0.25">
      <c r="A925" s="55"/>
      <c r="B925" s="58"/>
      <c r="C925" s="58"/>
      <c r="E925" s="57"/>
      <c r="F925" s="21"/>
      <c r="G925" s="59"/>
      <c r="H925" s="56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55"/>
      <c r="AL925" s="55"/>
      <c r="AM925" s="55"/>
      <c r="AN925" s="55"/>
      <c r="AO925" s="55"/>
      <c r="AP925" s="55"/>
      <c r="AQ925" s="55"/>
      <c r="AR925" s="55"/>
      <c r="AS925" s="55"/>
      <c r="AT925" s="55"/>
      <c r="AU925" s="55"/>
      <c r="AV925" s="55"/>
      <c r="AW925" s="55"/>
      <c r="AX925" s="55"/>
      <c r="AY925" s="55"/>
      <c r="AZ925" s="55"/>
      <c r="BA925" s="55"/>
      <c r="BB925" s="55"/>
      <c r="BC925" s="55"/>
      <c r="BD925" s="55"/>
      <c r="BE925" s="55"/>
      <c r="BF925" s="55"/>
      <c r="BG925" s="55"/>
      <c r="BH925" s="55"/>
      <c r="BI925" s="55"/>
      <c r="BJ925" s="55"/>
      <c r="BK925" s="55"/>
      <c r="BL925" s="55"/>
      <c r="BM925" s="55"/>
      <c r="BN925" s="55"/>
      <c r="BO925" s="55"/>
      <c r="BP925" s="55"/>
      <c r="BQ925" s="55"/>
      <c r="BR925" s="55"/>
      <c r="BS925" s="55"/>
      <c r="BT925" s="55"/>
      <c r="BU925" s="55"/>
      <c r="BV925" s="55"/>
      <c r="BW925" s="55"/>
      <c r="BX925" s="55"/>
      <c r="BY925" s="55"/>
      <c r="BZ925" s="55"/>
      <c r="CA925" s="55"/>
      <c r="CB925" s="55"/>
      <c r="CC925" s="55"/>
      <c r="CD925" s="55"/>
      <c r="CE925" s="55"/>
      <c r="CF925" s="55"/>
      <c r="CG925" s="55"/>
      <c r="CH925" s="55"/>
      <c r="CI925" s="55"/>
    </row>
    <row r="926" spans="1:87" customFormat="1" ht="15" customHeight="1" x14ac:dyDescent="0.25">
      <c r="A926" s="55"/>
      <c r="B926" s="58"/>
      <c r="C926" s="58"/>
      <c r="E926" s="57"/>
      <c r="F926" s="21"/>
      <c r="G926" s="59"/>
      <c r="H926" s="56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5"/>
      <c r="AV926" s="55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5"/>
      <c r="BJ926" s="55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5"/>
      <c r="BX926" s="55"/>
      <c r="BY926" s="55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</row>
    <row r="927" spans="1:87" customFormat="1" ht="15" customHeight="1" x14ac:dyDescent="0.25">
      <c r="A927" s="55"/>
      <c r="B927" s="58"/>
      <c r="C927" s="58"/>
      <c r="E927" s="57"/>
      <c r="F927" s="21"/>
      <c r="G927" s="59"/>
      <c r="H927" s="56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55"/>
      <c r="AL927" s="55"/>
      <c r="AM927" s="55"/>
      <c r="AN927" s="55"/>
      <c r="AO927" s="55"/>
      <c r="AP927" s="55"/>
      <c r="AQ927" s="55"/>
      <c r="AR927" s="55"/>
      <c r="AS927" s="55"/>
      <c r="AT927" s="55"/>
      <c r="AU927" s="55"/>
      <c r="AV927" s="55"/>
      <c r="AW927" s="55"/>
      <c r="AX927" s="55"/>
      <c r="AY927" s="55"/>
      <c r="AZ927" s="55"/>
      <c r="BA927" s="55"/>
      <c r="BB927" s="55"/>
      <c r="BC927" s="55"/>
      <c r="BD927" s="55"/>
      <c r="BE927" s="55"/>
      <c r="BF927" s="55"/>
      <c r="BG927" s="55"/>
      <c r="BH927" s="55"/>
      <c r="BI927" s="55"/>
      <c r="BJ927" s="55"/>
      <c r="BK927" s="55"/>
      <c r="BL927" s="55"/>
      <c r="BM927" s="55"/>
      <c r="BN927" s="55"/>
      <c r="BO927" s="55"/>
      <c r="BP927" s="55"/>
      <c r="BQ927" s="55"/>
      <c r="BR927" s="55"/>
      <c r="BS927" s="55"/>
      <c r="BT927" s="55"/>
      <c r="BU927" s="55"/>
      <c r="BV927" s="55"/>
      <c r="BW927" s="55"/>
      <c r="BX927" s="55"/>
      <c r="BY927" s="55"/>
      <c r="BZ927" s="55"/>
      <c r="CA927" s="55"/>
      <c r="CB927" s="55"/>
      <c r="CC927" s="55"/>
      <c r="CD927" s="55"/>
      <c r="CE927" s="55"/>
      <c r="CF927" s="55"/>
      <c r="CG927" s="55"/>
      <c r="CH927" s="55"/>
      <c r="CI927" s="55"/>
    </row>
    <row r="928" spans="1:87" customFormat="1" ht="15" customHeight="1" x14ac:dyDescent="0.25">
      <c r="A928" s="55"/>
      <c r="B928" s="58"/>
      <c r="C928" s="58"/>
      <c r="E928" s="57"/>
      <c r="F928" s="21"/>
      <c r="G928" s="59"/>
      <c r="H928" s="56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55"/>
      <c r="AL928" s="55"/>
      <c r="AM928" s="55"/>
      <c r="AN928" s="55"/>
      <c r="AO928" s="55"/>
      <c r="AP928" s="55"/>
      <c r="AQ928" s="55"/>
      <c r="AR928" s="55"/>
      <c r="AS928" s="55"/>
      <c r="AT928" s="55"/>
      <c r="AU928" s="55"/>
      <c r="AV928" s="55"/>
      <c r="AW928" s="55"/>
      <c r="AX928" s="55"/>
      <c r="AY928" s="55"/>
      <c r="AZ928" s="55"/>
      <c r="BA928" s="55"/>
      <c r="BB928" s="55"/>
      <c r="BC928" s="55"/>
      <c r="BD928" s="55"/>
      <c r="BE928" s="55"/>
      <c r="BF928" s="55"/>
      <c r="BG928" s="55"/>
      <c r="BH928" s="55"/>
      <c r="BI928" s="55"/>
      <c r="BJ928" s="55"/>
      <c r="BK928" s="55"/>
      <c r="BL928" s="55"/>
      <c r="BM928" s="55"/>
      <c r="BN928" s="55"/>
      <c r="BO928" s="55"/>
      <c r="BP928" s="55"/>
      <c r="BQ928" s="55"/>
      <c r="BR928" s="55"/>
      <c r="BS928" s="55"/>
      <c r="BT928" s="55"/>
      <c r="BU928" s="55"/>
      <c r="BV928" s="55"/>
      <c r="BW928" s="55"/>
      <c r="BX928" s="55"/>
      <c r="BY928" s="55"/>
      <c r="BZ928" s="55"/>
      <c r="CA928" s="55"/>
      <c r="CB928" s="55"/>
      <c r="CC928" s="55"/>
      <c r="CD928" s="55"/>
      <c r="CE928" s="55"/>
      <c r="CF928" s="55"/>
      <c r="CG928" s="55"/>
      <c r="CH928" s="55"/>
      <c r="CI928" s="55"/>
    </row>
    <row r="929" spans="1:87" customFormat="1" ht="15" customHeight="1" x14ac:dyDescent="0.25">
      <c r="A929" s="55"/>
      <c r="B929" s="58"/>
      <c r="C929" s="58"/>
      <c r="E929" s="57"/>
      <c r="F929" s="21"/>
      <c r="G929" s="59"/>
      <c r="H929" s="56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55"/>
      <c r="AL929" s="55"/>
      <c r="AM929" s="55"/>
      <c r="AN929" s="55"/>
      <c r="AO929" s="55"/>
      <c r="AP929" s="55"/>
      <c r="AQ929" s="55"/>
      <c r="AR929" s="55"/>
      <c r="AS929" s="55"/>
      <c r="AT929" s="55"/>
      <c r="AU929" s="55"/>
      <c r="AV929" s="55"/>
      <c r="AW929" s="55"/>
      <c r="AX929" s="55"/>
      <c r="AY929" s="55"/>
      <c r="AZ929" s="55"/>
      <c r="BA929" s="55"/>
      <c r="BB929" s="55"/>
      <c r="BC929" s="55"/>
      <c r="BD929" s="55"/>
      <c r="BE929" s="55"/>
      <c r="BF929" s="55"/>
      <c r="BG929" s="55"/>
      <c r="BH929" s="55"/>
      <c r="BI929" s="55"/>
      <c r="BJ929" s="55"/>
      <c r="BK929" s="55"/>
      <c r="BL929" s="55"/>
      <c r="BM929" s="55"/>
      <c r="BN929" s="55"/>
      <c r="BO929" s="55"/>
      <c r="BP929" s="55"/>
      <c r="BQ929" s="55"/>
      <c r="BR929" s="55"/>
      <c r="BS929" s="55"/>
      <c r="BT929" s="55"/>
      <c r="BU929" s="55"/>
      <c r="BV929" s="55"/>
      <c r="BW929" s="55"/>
      <c r="BX929" s="55"/>
      <c r="BY929" s="55"/>
      <c r="BZ929" s="55"/>
      <c r="CA929" s="55"/>
      <c r="CB929" s="55"/>
      <c r="CC929" s="55"/>
      <c r="CD929" s="55"/>
      <c r="CE929" s="55"/>
      <c r="CF929" s="55"/>
      <c r="CG929" s="55"/>
      <c r="CH929" s="55"/>
      <c r="CI929" s="55"/>
    </row>
    <row r="930" spans="1:87" customFormat="1" ht="15" customHeight="1" x14ac:dyDescent="0.25">
      <c r="A930" s="55"/>
      <c r="B930" s="58"/>
      <c r="C930" s="58"/>
      <c r="E930" s="57"/>
      <c r="F930" s="21"/>
      <c r="G930" s="59"/>
      <c r="H930" s="56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55"/>
      <c r="AL930" s="55"/>
      <c r="AM930" s="55"/>
      <c r="AN930" s="55"/>
      <c r="AO930" s="55"/>
      <c r="AP930" s="55"/>
      <c r="AQ930" s="55"/>
      <c r="AR930" s="55"/>
      <c r="AS930" s="55"/>
      <c r="AT930" s="55"/>
      <c r="AU930" s="55"/>
      <c r="AV930" s="55"/>
      <c r="AW930" s="55"/>
      <c r="AX930" s="55"/>
      <c r="AY930" s="55"/>
      <c r="AZ930" s="55"/>
      <c r="BA930" s="55"/>
      <c r="BB930" s="55"/>
      <c r="BC930" s="55"/>
      <c r="BD930" s="55"/>
      <c r="BE930" s="55"/>
      <c r="BF930" s="55"/>
      <c r="BG930" s="55"/>
      <c r="BH930" s="55"/>
      <c r="BI930" s="55"/>
      <c r="BJ930" s="55"/>
      <c r="BK930" s="55"/>
      <c r="BL930" s="55"/>
      <c r="BM930" s="55"/>
      <c r="BN930" s="55"/>
      <c r="BO930" s="55"/>
      <c r="BP930" s="55"/>
      <c r="BQ930" s="55"/>
      <c r="BR930" s="55"/>
      <c r="BS930" s="55"/>
      <c r="BT930" s="55"/>
      <c r="BU930" s="55"/>
      <c r="BV930" s="55"/>
      <c r="BW930" s="55"/>
      <c r="BX930" s="55"/>
      <c r="BY930" s="55"/>
      <c r="BZ930" s="55"/>
      <c r="CA930" s="55"/>
      <c r="CB930" s="55"/>
      <c r="CC930" s="55"/>
      <c r="CD930" s="55"/>
      <c r="CE930" s="55"/>
      <c r="CF930" s="55"/>
      <c r="CG930" s="55"/>
      <c r="CH930" s="55"/>
      <c r="CI930" s="55"/>
    </row>
    <row r="931" spans="1:87" customFormat="1" ht="15" customHeight="1" x14ac:dyDescent="0.25">
      <c r="A931" s="55"/>
      <c r="B931" s="58"/>
      <c r="C931" s="58"/>
      <c r="E931" s="57"/>
      <c r="F931" s="21"/>
      <c r="G931" s="59"/>
      <c r="H931" s="56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55"/>
      <c r="AL931" s="55"/>
      <c r="AM931" s="55"/>
      <c r="AN931" s="55"/>
      <c r="AO931" s="55"/>
      <c r="AP931" s="55"/>
      <c r="AQ931" s="55"/>
      <c r="AR931" s="55"/>
      <c r="AS931" s="55"/>
      <c r="AT931" s="55"/>
      <c r="AU931" s="55"/>
      <c r="AV931" s="55"/>
      <c r="AW931" s="55"/>
      <c r="AX931" s="55"/>
      <c r="AY931" s="55"/>
      <c r="AZ931" s="55"/>
      <c r="BA931" s="55"/>
      <c r="BB931" s="55"/>
      <c r="BC931" s="55"/>
      <c r="BD931" s="55"/>
      <c r="BE931" s="55"/>
      <c r="BF931" s="55"/>
      <c r="BG931" s="55"/>
      <c r="BH931" s="55"/>
      <c r="BI931" s="55"/>
      <c r="BJ931" s="55"/>
      <c r="BK931" s="55"/>
      <c r="BL931" s="55"/>
      <c r="BM931" s="55"/>
      <c r="BN931" s="55"/>
      <c r="BO931" s="55"/>
      <c r="BP931" s="55"/>
      <c r="BQ931" s="55"/>
      <c r="BR931" s="55"/>
      <c r="BS931" s="55"/>
      <c r="BT931" s="55"/>
      <c r="BU931" s="55"/>
      <c r="BV931" s="55"/>
      <c r="BW931" s="55"/>
      <c r="BX931" s="55"/>
      <c r="BY931" s="55"/>
      <c r="BZ931" s="55"/>
      <c r="CA931" s="55"/>
      <c r="CB931" s="55"/>
      <c r="CC931" s="55"/>
      <c r="CD931" s="55"/>
      <c r="CE931" s="55"/>
      <c r="CF931" s="55"/>
      <c r="CG931" s="55"/>
      <c r="CH931" s="55"/>
      <c r="CI931" s="55"/>
    </row>
    <row r="932" spans="1:87" customFormat="1" ht="15" customHeight="1" x14ac:dyDescent="0.25">
      <c r="A932" s="55"/>
      <c r="B932" s="58"/>
      <c r="C932" s="58"/>
      <c r="E932" s="57"/>
      <c r="F932" s="21"/>
      <c r="G932" s="59"/>
      <c r="H932" s="56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55"/>
      <c r="AL932" s="55"/>
      <c r="AM932" s="55"/>
      <c r="AN932" s="55"/>
      <c r="AO932" s="55"/>
      <c r="AP932" s="55"/>
      <c r="AQ932" s="55"/>
      <c r="AR932" s="55"/>
      <c r="AS932" s="55"/>
      <c r="AT932" s="55"/>
      <c r="AU932" s="55"/>
      <c r="AV932" s="55"/>
      <c r="AW932" s="55"/>
      <c r="AX932" s="55"/>
      <c r="AY932" s="55"/>
      <c r="AZ932" s="55"/>
      <c r="BA932" s="55"/>
      <c r="BB932" s="55"/>
      <c r="BC932" s="55"/>
      <c r="BD932" s="55"/>
      <c r="BE932" s="55"/>
      <c r="BF932" s="55"/>
      <c r="BG932" s="55"/>
      <c r="BH932" s="55"/>
      <c r="BI932" s="55"/>
      <c r="BJ932" s="55"/>
      <c r="BK932" s="55"/>
      <c r="BL932" s="55"/>
      <c r="BM932" s="55"/>
      <c r="BN932" s="55"/>
      <c r="BO932" s="55"/>
      <c r="BP932" s="55"/>
      <c r="BQ932" s="55"/>
      <c r="BR932" s="55"/>
      <c r="BS932" s="55"/>
      <c r="BT932" s="55"/>
      <c r="BU932" s="55"/>
      <c r="BV932" s="55"/>
      <c r="BW932" s="55"/>
      <c r="BX932" s="55"/>
      <c r="BY932" s="55"/>
      <c r="BZ932" s="55"/>
      <c r="CA932" s="55"/>
      <c r="CB932" s="55"/>
      <c r="CC932" s="55"/>
      <c r="CD932" s="55"/>
      <c r="CE932" s="55"/>
      <c r="CF932" s="55"/>
      <c r="CG932" s="55"/>
      <c r="CH932" s="55"/>
      <c r="CI932" s="55"/>
    </row>
    <row r="933" spans="1:87" customFormat="1" ht="15" customHeight="1" x14ac:dyDescent="0.25">
      <c r="A933" s="55"/>
      <c r="B933" s="58"/>
      <c r="C933" s="58"/>
      <c r="E933" s="57"/>
      <c r="F933" s="21"/>
      <c r="G933" s="59"/>
      <c r="H933" s="56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55"/>
      <c r="AL933" s="55"/>
      <c r="AM933" s="55"/>
      <c r="AN933" s="55"/>
      <c r="AO933" s="55"/>
      <c r="AP933" s="55"/>
      <c r="AQ933" s="55"/>
      <c r="AR933" s="55"/>
      <c r="AS933" s="55"/>
      <c r="AT933" s="55"/>
      <c r="AU933" s="55"/>
      <c r="AV933" s="55"/>
      <c r="AW933" s="55"/>
      <c r="AX933" s="55"/>
      <c r="AY933" s="55"/>
      <c r="AZ933" s="55"/>
      <c r="BA933" s="55"/>
      <c r="BB933" s="55"/>
      <c r="BC933" s="55"/>
      <c r="BD933" s="55"/>
      <c r="BE933" s="55"/>
      <c r="BF933" s="55"/>
      <c r="BG933" s="55"/>
      <c r="BH933" s="55"/>
      <c r="BI933" s="55"/>
      <c r="BJ933" s="55"/>
      <c r="BK933" s="55"/>
      <c r="BL933" s="55"/>
      <c r="BM933" s="55"/>
      <c r="BN933" s="55"/>
      <c r="BO933" s="55"/>
      <c r="BP933" s="55"/>
      <c r="BQ933" s="55"/>
      <c r="BR933" s="55"/>
      <c r="BS933" s="55"/>
      <c r="BT933" s="55"/>
      <c r="BU933" s="55"/>
      <c r="BV933" s="55"/>
      <c r="BW933" s="55"/>
      <c r="BX933" s="55"/>
      <c r="BY933" s="55"/>
      <c r="BZ933" s="55"/>
      <c r="CA933" s="55"/>
      <c r="CB933" s="55"/>
      <c r="CC933" s="55"/>
      <c r="CD933" s="55"/>
      <c r="CE933" s="55"/>
      <c r="CF933" s="55"/>
      <c r="CG933" s="55"/>
      <c r="CH933" s="55"/>
      <c r="CI933" s="55"/>
    </row>
    <row r="934" spans="1:87" customFormat="1" ht="15" customHeight="1" x14ac:dyDescent="0.25">
      <c r="A934" s="55"/>
      <c r="B934" s="58"/>
      <c r="C934" s="58"/>
      <c r="E934" s="57"/>
      <c r="F934" s="21"/>
      <c r="G934" s="59"/>
      <c r="H934" s="56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5"/>
      <c r="AV934" s="55"/>
      <c r="AW934" s="55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5"/>
      <c r="BJ934" s="55"/>
      <c r="BK934" s="55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5"/>
      <c r="BX934" s="55"/>
      <c r="BY934" s="55"/>
      <c r="BZ934" s="55"/>
      <c r="CA934" s="55"/>
      <c r="CB934" s="55"/>
      <c r="CC934" s="55"/>
      <c r="CD934" s="55"/>
      <c r="CE934" s="55"/>
      <c r="CF934" s="55"/>
      <c r="CG934" s="55"/>
      <c r="CH934" s="55"/>
      <c r="CI934" s="55"/>
    </row>
    <row r="935" spans="1:87" customFormat="1" ht="15" customHeight="1" x14ac:dyDescent="0.25">
      <c r="A935" s="55"/>
      <c r="B935" s="58"/>
      <c r="C935" s="58"/>
      <c r="E935" s="57"/>
      <c r="F935" s="21"/>
      <c r="G935" s="59"/>
      <c r="H935" s="56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5"/>
      <c r="AV935" s="55"/>
      <c r="AW935" s="55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5"/>
      <c r="BJ935" s="55"/>
      <c r="BK935" s="55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5"/>
      <c r="BX935" s="55"/>
      <c r="BY935" s="55"/>
      <c r="BZ935" s="55"/>
      <c r="CA935" s="55"/>
      <c r="CB935" s="55"/>
      <c r="CC935" s="55"/>
      <c r="CD935" s="55"/>
      <c r="CE935" s="55"/>
      <c r="CF935" s="55"/>
      <c r="CG935" s="55"/>
      <c r="CH935" s="55"/>
      <c r="CI935" s="55"/>
    </row>
    <row r="936" spans="1:87" customFormat="1" ht="15" customHeight="1" x14ac:dyDescent="0.25">
      <c r="A936" s="55"/>
      <c r="B936" s="58"/>
      <c r="C936" s="58"/>
      <c r="E936" s="57"/>
      <c r="F936" s="21"/>
      <c r="G936" s="59"/>
      <c r="H936" s="56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55"/>
      <c r="AL936" s="55"/>
      <c r="AM936" s="55"/>
      <c r="AN936" s="55"/>
      <c r="AO936" s="55"/>
      <c r="AP936" s="55"/>
      <c r="AQ936" s="55"/>
      <c r="AR936" s="55"/>
      <c r="AS936" s="55"/>
      <c r="AT936" s="55"/>
      <c r="AU936" s="55"/>
      <c r="AV936" s="55"/>
      <c r="AW936" s="55"/>
      <c r="AX936" s="55"/>
      <c r="AY936" s="55"/>
      <c r="AZ936" s="55"/>
      <c r="BA936" s="55"/>
      <c r="BB936" s="55"/>
      <c r="BC936" s="55"/>
      <c r="BD936" s="55"/>
      <c r="BE936" s="55"/>
      <c r="BF936" s="55"/>
      <c r="BG936" s="55"/>
      <c r="BH936" s="55"/>
      <c r="BI936" s="55"/>
      <c r="BJ936" s="55"/>
      <c r="BK936" s="55"/>
      <c r="BL936" s="55"/>
      <c r="BM936" s="55"/>
      <c r="BN936" s="55"/>
      <c r="BO936" s="55"/>
      <c r="BP936" s="55"/>
      <c r="BQ936" s="55"/>
      <c r="BR936" s="55"/>
      <c r="BS936" s="55"/>
      <c r="BT936" s="55"/>
      <c r="BU936" s="55"/>
      <c r="BV936" s="55"/>
      <c r="BW936" s="55"/>
      <c r="BX936" s="55"/>
      <c r="BY936" s="55"/>
      <c r="BZ936" s="55"/>
      <c r="CA936" s="55"/>
      <c r="CB936" s="55"/>
      <c r="CC936" s="55"/>
      <c r="CD936" s="55"/>
      <c r="CE936" s="55"/>
      <c r="CF936" s="55"/>
      <c r="CG936" s="55"/>
      <c r="CH936" s="55"/>
      <c r="CI936" s="55"/>
    </row>
    <row r="937" spans="1:87" customFormat="1" ht="15" customHeight="1" x14ac:dyDescent="0.25">
      <c r="A937" s="55"/>
      <c r="B937" s="58"/>
      <c r="C937" s="58"/>
      <c r="E937" s="57"/>
      <c r="F937" s="21"/>
      <c r="G937" s="59"/>
      <c r="H937" s="56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55"/>
      <c r="AL937" s="55"/>
      <c r="AM937" s="55"/>
      <c r="AN937" s="55"/>
      <c r="AO937" s="55"/>
      <c r="AP937" s="55"/>
      <c r="AQ937" s="55"/>
      <c r="AR937" s="55"/>
      <c r="AS937" s="55"/>
      <c r="AT937" s="55"/>
      <c r="AU937" s="55"/>
      <c r="AV937" s="55"/>
      <c r="AW937" s="55"/>
      <c r="AX937" s="55"/>
      <c r="AY937" s="55"/>
      <c r="AZ937" s="55"/>
      <c r="BA937" s="55"/>
      <c r="BB937" s="55"/>
      <c r="BC937" s="55"/>
      <c r="BD937" s="55"/>
      <c r="BE937" s="55"/>
      <c r="BF937" s="55"/>
      <c r="BG937" s="55"/>
      <c r="BH937" s="55"/>
      <c r="BI937" s="55"/>
      <c r="BJ937" s="55"/>
      <c r="BK937" s="55"/>
      <c r="BL937" s="55"/>
      <c r="BM937" s="55"/>
      <c r="BN937" s="55"/>
      <c r="BO937" s="55"/>
      <c r="BP937" s="55"/>
      <c r="BQ937" s="55"/>
      <c r="BR937" s="55"/>
      <c r="BS937" s="55"/>
      <c r="BT937" s="55"/>
      <c r="BU937" s="55"/>
      <c r="BV937" s="55"/>
      <c r="BW937" s="55"/>
      <c r="BX937" s="55"/>
      <c r="BY937" s="55"/>
      <c r="BZ937" s="55"/>
      <c r="CA937" s="55"/>
      <c r="CB937" s="55"/>
      <c r="CC937" s="55"/>
      <c r="CD937" s="55"/>
      <c r="CE937" s="55"/>
      <c r="CF937" s="55"/>
      <c r="CG937" s="55"/>
      <c r="CH937" s="55"/>
      <c r="CI937" s="55"/>
    </row>
    <row r="938" spans="1:87" customFormat="1" ht="15" customHeight="1" x14ac:dyDescent="0.25">
      <c r="A938" s="55"/>
      <c r="B938" s="58"/>
      <c r="C938" s="58"/>
      <c r="E938" s="57"/>
      <c r="F938" s="21"/>
      <c r="G938" s="59"/>
      <c r="H938" s="56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55"/>
      <c r="AL938" s="55"/>
      <c r="AM938" s="55"/>
      <c r="AN938" s="55"/>
      <c r="AO938" s="55"/>
      <c r="AP938" s="55"/>
      <c r="AQ938" s="55"/>
      <c r="AR938" s="55"/>
      <c r="AS938" s="55"/>
      <c r="AT938" s="55"/>
      <c r="AU938" s="55"/>
      <c r="AV938" s="55"/>
      <c r="AW938" s="55"/>
      <c r="AX938" s="55"/>
      <c r="AY938" s="55"/>
      <c r="AZ938" s="55"/>
      <c r="BA938" s="55"/>
      <c r="BB938" s="55"/>
      <c r="BC938" s="55"/>
      <c r="BD938" s="55"/>
      <c r="BE938" s="55"/>
      <c r="BF938" s="55"/>
      <c r="BG938" s="55"/>
      <c r="BH938" s="55"/>
      <c r="BI938" s="55"/>
      <c r="BJ938" s="55"/>
      <c r="BK938" s="55"/>
      <c r="BL938" s="55"/>
      <c r="BM938" s="55"/>
      <c r="BN938" s="55"/>
      <c r="BO938" s="55"/>
      <c r="BP938" s="55"/>
      <c r="BQ938" s="55"/>
      <c r="BR938" s="55"/>
      <c r="BS938" s="55"/>
      <c r="BT938" s="55"/>
      <c r="BU938" s="55"/>
      <c r="BV938" s="55"/>
      <c r="BW938" s="55"/>
      <c r="BX938" s="55"/>
      <c r="BY938" s="55"/>
      <c r="BZ938" s="55"/>
      <c r="CA938" s="55"/>
      <c r="CB938" s="55"/>
      <c r="CC938" s="55"/>
      <c r="CD938" s="55"/>
      <c r="CE938" s="55"/>
      <c r="CF938" s="55"/>
      <c r="CG938" s="55"/>
      <c r="CH938" s="55"/>
      <c r="CI938" s="55"/>
    </row>
    <row r="939" spans="1:87" customFormat="1" ht="15" customHeight="1" x14ac:dyDescent="0.25">
      <c r="A939" s="55"/>
      <c r="B939" s="58"/>
      <c r="C939" s="58"/>
      <c r="E939" s="57"/>
      <c r="F939" s="21"/>
      <c r="G939" s="59"/>
      <c r="H939" s="56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55"/>
      <c r="AL939" s="55"/>
      <c r="AM939" s="55"/>
      <c r="AN939" s="55"/>
      <c r="AO939" s="55"/>
      <c r="AP939" s="55"/>
      <c r="AQ939" s="55"/>
      <c r="AR939" s="55"/>
      <c r="AS939" s="55"/>
      <c r="AT939" s="55"/>
      <c r="AU939" s="55"/>
      <c r="AV939" s="55"/>
      <c r="AW939" s="55"/>
      <c r="AX939" s="55"/>
      <c r="AY939" s="55"/>
      <c r="AZ939" s="55"/>
      <c r="BA939" s="55"/>
      <c r="BB939" s="55"/>
      <c r="BC939" s="55"/>
      <c r="BD939" s="55"/>
      <c r="BE939" s="55"/>
      <c r="BF939" s="55"/>
      <c r="BG939" s="55"/>
      <c r="BH939" s="55"/>
      <c r="BI939" s="55"/>
      <c r="BJ939" s="55"/>
      <c r="BK939" s="55"/>
      <c r="BL939" s="55"/>
      <c r="BM939" s="55"/>
      <c r="BN939" s="55"/>
      <c r="BO939" s="55"/>
      <c r="BP939" s="55"/>
      <c r="BQ939" s="55"/>
      <c r="BR939" s="55"/>
      <c r="BS939" s="55"/>
      <c r="BT939" s="55"/>
      <c r="BU939" s="55"/>
      <c r="BV939" s="55"/>
      <c r="BW939" s="55"/>
      <c r="BX939" s="55"/>
      <c r="BY939" s="55"/>
      <c r="BZ939" s="55"/>
      <c r="CA939" s="55"/>
      <c r="CB939" s="55"/>
      <c r="CC939" s="55"/>
      <c r="CD939" s="55"/>
      <c r="CE939" s="55"/>
      <c r="CF939" s="55"/>
      <c r="CG939" s="55"/>
      <c r="CH939" s="55"/>
      <c r="CI939" s="55"/>
    </row>
    <row r="940" spans="1:87" customFormat="1" ht="15" customHeight="1" x14ac:dyDescent="0.25">
      <c r="A940" s="55"/>
      <c r="B940" s="58"/>
      <c r="C940" s="58"/>
      <c r="E940" s="57"/>
      <c r="F940" s="21"/>
      <c r="G940" s="59"/>
      <c r="H940" s="56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55"/>
      <c r="AL940" s="55"/>
      <c r="AM940" s="55"/>
      <c r="AN940" s="55"/>
      <c r="AO940" s="55"/>
      <c r="AP940" s="55"/>
      <c r="AQ940" s="55"/>
      <c r="AR940" s="55"/>
      <c r="AS940" s="55"/>
      <c r="AT940" s="55"/>
      <c r="AU940" s="55"/>
      <c r="AV940" s="55"/>
      <c r="AW940" s="55"/>
      <c r="AX940" s="55"/>
      <c r="AY940" s="55"/>
      <c r="AZ940" s="55"/>
      <c r="BA940" s="55"/>
      <c r="BB940" s="55"/>
      <c r="BC940" s="55"/>
      <c r="BD940" s="55"/>
      <c r="BE940" s="55"/>
      <c r="BF940" s="55"/>
      <c r="BG940" s="55"/>
      <c r="BH940" s="55"/>
      <c r="BI940" s="55"/>
      <c r="BJ940" s="55"/>
      <c r="BK940" s="55"/>
      <c r="BL940" s="55"/>
      <c r="BM940" s="55"/>
      <c r="BN940" s="55"/>
      <c r="BO940" s="55"/>
      <c r="BP940" s="55"/>
      <c r="BQ940" s="55"/>
      <c r="BR940" s="55"/>
      <c r="BS940" s="55"/>
      <c r="BT940" s="55"/>
      <c r="BU940" s="55"/>
      <c r="BV940" s="55"/>
      <c r="BW940" s="55"/>
      <c r="BX940" s="55"/>
      <c r="BY940" s="55"/>
      <c r="BZ940" s="55"/>
      <c r="CA940" s="55"/>
      <c r="CB940" s="55"/>
      <c r="CC940" s="55"/>
      <c r="CD940" s="55"/>
      <c r="CE940" s="55"/>
      <c r="CF940" s="55"/>
      <c r="CG940" s="55"/>
      <c r="CH940" s="55"/>
      <c r="CI940" s="55"/>
    </row>
    <row r="941" spans="1:87" customFormat="1" ht="15" customHeight="1" x14ac:dyDescent="0.25">
      <c r="A941" s="55"/>
      <c r="B941" s="58"/>
      <c r="C941" s="58"/>
      <c r="E941" s="57"/>
      <c r="F941" s="21"/>
      <c r="G941" s="59"/>
      <c r="H941" s="56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55"/>
      <c r="AL941" s="55"/>
      <c r="AM941" s="55"/>
      <c r="AN941" s="55"/>
      <c r="AO941" s="55"/>
      <c r="AP941" s="55"/>
      <c r="AQ941" s="55"/>
      <c r="AR941" s="55"/>
      <c r="AS941" s="55"/>
      <c r="AT941" s="55"/>
      <c r="AU941" s="55"/>
      <c r="AV941" s="55"/>
      <c r="AW941" s="55"/>
      <c r="AX941" s="55"/>
      <c r="AY941" s="55"/>
      <c r="AZ941" s="55"/>
      <c r="BA941" s="55"/>
      <c r="BB941" s="55"/>
      <c r="BC941" s="55"/>
      <c r="BD941" s="55"/>
      <c r="BE941" s="55"/>
      <c r="BF941" s="55"/>
      <c r="BG941" s="55"/>
      <c r="BH941" s="55"/>
      <c r="BI941" s="55"/>
      <c r="BJ941" s="55"/>
      <c r="BK941" s="55"/>
      <c r="BL941" s="55"/>
      <c r="BM941" s="55"/>
      <c r="BN941" s="55"/>
      <c r="BO941" s="55"/>
      <c r="BP941" s="55"/>
      <c r="BQ941" s="55"/>
      <c r="BR941" s="55"/>
      <c r="BS941" s="55"/>
      <c r="BT941" s="55"/>
      <c r="BU941" s="55"/>
      <c r="BV941" s="55"/>
      <c r="BW941" s="55"/>
      <c r="BX941" s="55"/>
      <c r="BY941" s="55"/>
      <c r="BZ941" s="55"/>
      <c r="CA941" s="55"/>
      <c r="CB941" s="55"/>
      <c r="CC941" s="55"/>
      <c r="CD941" s="55"/>
      <c r="CE941" s="55"/>
      <c r="CF941" s="55"/>
      <c r="CG941" s="55"/>
      <c r="CH941" s="55"/>
      <c r="CI941" s="55"/>
    </row>
    <row r="942" spans="1:87" customFormat="1" ht="15" customHeight="1" x14ac:dyDescent="0.25">
      <c r="A942" s="55"/>
      <c r="B942" s="58"/>
      <c r="C942" s="58"/>
      <c r="E942" s="57"/>
      <c r="F942" s="21"/>
      <c r="G942" s="59"/>
      <c r="H942" s="56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55"/>
      <c r="AL942" s="55"/>
      <c r="AM942" s="55"/>
      <c r="AN942" s="55"/>
      <c r="AO942" s="55"/>
      <c r="AP942" s="55"/>
      <c r="AQ942" s="55"/>
      <c r="AR942" s="55"/>
      <c r="AS942" s="55"/>
      <c r="AT942" s="55"/>
      <c r="AU942" s="55"/>
      <c r="AV942" s="55"/>
      <c r="AW942" s="55"/>
      <c r="AX942" s="55"/>
      <c r="AY942" s="55"/>
      <c r="AZ942" s="55"/>
      <c r="BA942" s="55"/>
      <c r="BB942" s="55"/>
      <c r="BC942" s="55"/>
      <c r="BD942" s="55"/>
      <c r="BE942" s="55"/>
      <c r="BF942" s="55"/>
      <c r="BG942" s="55"/>
      <c r="BH942" s="55"/>
      <c r="BI942" s="55"/>
      <c r="BJ942" s="55"/>
      <c r="BK942" s="55"/>
      <c r="BL942" s="55"/>
      <c r="BM942" s="55"/>
      <c r="BN942" s="55"/>
      <c r="BO942" s="55"/>
      <c r="BP942" s="55"/>
      <c r="BQ942" s="55"/>
      <c r="BR942" s="55"/>
      <c r="BS942" s="55"/>
      <c r="BT942" s="55"/>
      <c r="BU942" s="55"/>
      <c r="BV942" s="55"/>
      <c r="BW942" s="55"/>
      <c r="BX942" s="55"/>
      <c r="BY942" s="55"/>
      <c r="BZ942" s="55"/>
      <c r="CA942" s="55"/>
      <c r="CB942" s="55"/>
      <c r="CC942" s="55"/>
      <c r="CD942" s="55"/>
      <c r="CE942" s="55"/>
      <c r="CF942" s="55"/>
      <c r="CG942" s="55"/>
      <c r="CH942" s="55"/>
      <c r="CI942" s="55"/>
    </row>
    <row r="943" spans="1:87" customFormat="1" ht="15" customHeight="1" x14ac:dyDescent="0.25">
      <c r="A943" s="55"/>
      <c r="B943" s="58"/>
      <c r="C943" s="58"/>
      <c r="E943" s="57"/>
      <c r="F943" s="21"/>
      <c r="G943" s="59"/>
      <c r="H943" s="56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5"/>
      <c r="AV943" s="55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5"/>
      <c r="BJ943" s="55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5"/>
      <c r="BX943" s="55"/>
      <c r="BY943" s="55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</row>
    <row r="944" spans="1:87" customFormat="1" ht="15" customHeight="1" x14ac:dyDescent="0.25">
      <c r="A944" s="55"/>
      <c r="B944" s="58"/>
      <c r="C944" s="58"/>
      <c r="E944" s="57"/>
      <c r="F944" s="21"/>
      <c r="G944" s="59"/>
      <c r="H944" s="56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55"/>
      <c r="AL944" s="55"/>
      <c r="AM944" s="55"/>
      <c r="AN944" s="55"/>
      <c r="AO944" s="55"/>
      <c r="AP944" s="55"/>
      <c r="AQ944" s="55"/>
      <c r="AR944" s="55"/>
      <c r="AS944" s="55"/>
      <c r="AT944" s="55"/>
      <c r="AU944" s="55"/>
      <c r="AV944" s="55"/>
      <c r="AW944" s="55"/>
      <c r="AX944" s="55"/>
      <c r="AY944" s="55"/>
      <c r="AZ944" s="55"/>
      <c r="BA944" s="55"/>
      <c r="BB944" s="55"/>
      <c r="BC944" s="55"/>
      <c r="BD944" s="55"/>
      <c r="BE944" s="55"/>
      <c r="BF944" s="55"/>
      <c r="BG944" s="55"/>
      <c r="BH944" s="55"/>
      <c r="BI944" s="55"/>
      <c r="BJ944" s="55"/>
      <c r="BK944" s="55"/>
      <c r="BL944" s="55"/>
      <c r="BM944" s="55"/>
      <c r="BN944" s="55"/>
      <c r="BO944" s="55"/>
      <c r="BP944" s="55"/>
      <c r="BQ944" s="55"/>
      <c r="BR944" s="55"/>
      <c r="BS944" s="55"/>
      <c r="BT944" s="55"/>
      <c r="BU944" s="55"/>
      <c r="BV944" s="55"/>
      <c r="BW944" s="55"/>
      <c r="BX944" s="55"/>
      <c r="BY944" s="55"/>
      <c r="BZ944" s="55"/>
      <c r="CA944" s="55"/>
      <c r="CB944" s="55"/>
      <c r="CC944" s="55"/>
      <c r="CD944" s="55"/>
      <c r="CE944" s="55"/>
      <c r="CF944" s="55"/>
      <c r="CG944" s="55"/>
      <c r="CH944" s="55"/>
      <c r="CI944" s="55"/>
    </row>
    <row r="945" spans="1:87" customFormat="1" ht="15" customHeight="1" x14ac:dyDescent="0.25">
      <c r="A945" s="55"/>
      <c r="B945" s="58"/>
      <c r="C945" s="58"/>
      <c r="E945" s="57"/>
      <c r="F945" s="21"/>
      <c r="G945" s="59"/>
      <c r="H945" s="56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55"/>
      <c r="AL945" s="55"/>
      <c r="AM945" s="55"/>
      <c r="AN945" s="55"/>
      <c r="AO945" s="55"/>
      <c r="AP945" s="55"/>
      <c r="AQ945" s="55"/>
      <c r="AR945" s="55"/>
      <c r="AS945" s="55"/>
      <c r="AT945" s="55"/>
      <c r="AU945" s="55"/>
      <c r="AV945" s="55"/>
      <c r="AW945" s="55"/>
      <c r="AX945" s="55"/>
      <c r="AY945" s="55"/>
      <c r="AZ945" s="55"/>
      <c r="BA945" s="55"/>
      <c r="BB945" s="55"/>
      <c r="BC945" s="55"/>
      <c r="BD945" s="55"/>
      <c r="BE945" s="55"/>
      <c r="BF945" s="55"/>
      <c r="BG945" s="55"/>
      <c r="BH945" s="55"/>
      <c r="BI945" s="55"/>
      <c r="BJ945" s="55"/>
      <c r="BK945" s="55"/>
      <c r="BL945" s="55"/>
      <c r="BM945" s="55"/>
      <c r="BN945" s="55"/>
      <c r="BO945" s="55"/>
      <c r="BP945" s="55"/>
      <c r="BQ945" s="55"/>
      <c r="BR945" s="55"/>
      <c r="BS945" s="55"/>
      <c r="BT945" s="55"/>
      <c r="BU945" s="55"/>
      <c r="BV945" s="55"/>
      <c r="BW945" s="55"/>
      <c r="BX945" s="55"/>
      <c r="BY945" s="55"/>
      <c r="BZ945" s="55"/>
      <c r="CA945" s="55"/>
      <c r="CB945" s="55"/>
      <c r="CC945" s="55"/>
      <c r="CD945" s="55"/>
      <c r="CE945" s="55"/>
      <c r="CF945" s="55"/>
      <c r="CG945" s="55"/>
      <c r="CH945" s="55"/>
      <c r="CI945" s="55"/>
    </row>
    <row r="946" spans="1:87" customFormat="1" ht="15" customHeight="1" x14ac:dyDescent="0.25">
      <c r="A946" s="55"/>
      <c r="B946" s="58"/>
      <c r="C946" s="58"/>
      <c r="E946" s="57"/>
      <c r="F946" s="21"/>
      <c r="G946" s="59"/>
      <c r="H946" s="56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55"/>
      <c r="AL946" s="55"/>
      <c r="AM946" s="55"/>
      <c r="AN946" s="55"/>
      <c r="AO946" s="55"/>
      <c r="AP946" s="55"/>
      <c r="AQ946" s="55"/>
      <c r="AR946" s="55"/>
      <c r="AS946" s="55"/>
      <c r="AT946" s="55"/>
      <c r="AU946" s="55"/>
      <c r="AV946" s="55"/>
      <c r="AW946" s="55"/>
      <c r="AX946" s="55"/>
      <c r="AY946" s="55"/>
      <c r="AZ946" s="55"/>
      <c r="BA946" s="55"/>
      <c r="BB946" s="55"/>
      <c r="BC946" s="55"/>
      <c r="BD946" s="55"/>
      <c r="BE946" s="55"/>
      <c r="BF946" s="55"/>
      <c r="BG946" s="55"/>
      <c r="BH946" s="55"/>
      <c r="BI946" s="55"/>
      <c r="BJ946" s="55"/>
      <c r="BK946" s="55"/>
      <c r="BL946" s="55"/>
      <c r="BM946" s="55"/>
      <c r="BN946" s="55"/>
      <c r="BO946" s="55"/>
      <c r="BP946" s="55"/>
      <c r="BQ946" s="55"/>
      <c r="BR946" s="55"/>
      <c r="BS946" s="55"/>
      <c r="BT946" s="55"/>
      <c r="BU946" s="55"/>
      <c r="BV946" s="55"/>
      <c r="BW946" s="55"/>
      <c r="BX946" s="55"/>
      <c r="BY946" s="55"/>
      <c r="BZ946" s="55"/>
      <c r="CA946" s="55"/>
      <c r="CB946" s="55"/>
      <c r="CC946" s="55"/>
      <c r="CD946" s="55"/>
      <c r="CE946" s="55"/>
      <c r="CF946" s="55"/>
      <c r="CG946" s="55"/>
      <c r="CH946" s="55"/>
      <c r="CI946" s="55"/>
    </row>
    <row r="947" spans="1:87" customFormat="1" ht="15" customHeight="1" x14ac:dyDescent="0.25">
      <c r="A947" s="55"/>
      <c r="B947" s="58"/>
      <c r="C947" s="58"/>
      <c r="E947" s="57"/>
      <c r="F947" s="21"/>
      <c r="G947" s="59"/>
      <c r="H947" s="56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55"/>
      <c r="AL947" s="55"/>
      <c r="AM947" s="55"/>
      <c r="AN947" s="55"/>
      <c r="AO947" s="55"/>
      <c r="AP947" s="55"/>
      <c r="AQ947" s="55"/>
      <c r="AR947" s="55"/>
      <c r="AS947" s="55"/>
      <c r="AT947" s="55"/>
      <c r="AU947" s="55"/>
      <c r="AV947" s="55"/>
      <c r="AW947" s="55"/>
      <c r="AX947" s="55"/>
      <c r="AY947" s="55"/>
      <c r="AZ947" s="55"/>
      <c r="BA947" s="55"/>
      <c r="BB947" s="55"/>
      <c r="BC947" s="55"/>
      <c r="BD947" s="55"/>
      <c r="BE947" s="55"/>
      <c r="BF947" s="55"/>
      <c r="BG947" s="55"/>
      <c r="BH947" s="55"/>
      <c r="BI947" s="55"/>
      <c r="BJ947" s="55"/>
      <c r="BK947" s="55"/>
      <c r="BL947" s="55"/>
      <c r="BM947" s="55"/>
      <c r="BN947" s="55"/>
      <c r="BO947" s="55"/>
      <c r="BP947" s="55"/>
      <c r="BQ947" s="55"/>
      <c r="BR947" s="55"/>
      <c r="BS947" s="55"/>
      <c r="BT947" s="55"/>
      <c r="BU947" s="55"/>
      <c r="BV947" s="55"/>
      <c r="BW947" s="55"/>
      <c r="BX947" s="55"/>
      <c r="BY947" s="55"/>
      <c r="BZ947" s="55"/>
      <c r="CA947" s="55"/>
      <c r="CB947" s="55"/>
      <c r="CC947" s="55"/>
      <c r="CD947" s="55"/>
      <c r="CE947" s="55"/>
      <c r="CF947" s="55"/>
      <c r="CG947" s="55"/>
      <c r="CH947" s="55"/>
      <c r="CI947" s="55"/>
    </row>
    <row r="948" spans="1:87" customFormat="1" ht="15" customHeight="1" x14ac:dyDescent="0.25">
      <c r="A948" s="55"/>
      <c r="B948" s="58"/>
      <c r="C948" s="58"/>
      <c r="E948" s="57"/>
      <c r="F948" s="21"/>
      <c r="G948" s="59"/>
      <c r="H948" s="56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55"/>
      <c r="AL948" s="55"/>
      <c r="AM948" s="55"/>
      <c r="AN948" s="55"/>
      <c r="AO948" s="55"/>
      <c r="AP948" s="55"/>
      <c r="AQ948" s="55"/>
      <c r="AR948" s="55"/>
      <c r="AS948" s="55"/>
      <c r="AT948" s="55"/>
      <c r="AU948" s="55"/>
      <c r="AV948" s="55"/>
      <c r="AW948" s="55"/>
      <c r="AX948" s="55"/>
      <c r="AY948" s="55"/>
      <c r="AZ948" s="55"/>
      <c r="BA948" s="55"/>
      <c r="BB948" s="55"/>
      <c r="BC948" s="55"/>
      <c r="BD948" s="55"/>
      <c r="BE948" s="55"/>
      <c r="BF948" s="55"/>
      <c r="BG948" s="55"/>
      <c r="BH948" s="55"/>
      <c r="BI948" s="55"/>
      <c r="BJ948" s="55"/>
      <c r="BK948" s="55"/>
      <c r="BL948" s="55"/>
      <c r="BM948" s="55"/>
      <c r="BN948" s="55"/>
      <c r="BO948" s="55"/>
      <c r="BP948" s="55"/>
      <c r="BQ948" s="55"/>
      <c r="BR948" s="55"/>
      <c r="BS948" s="55"/>
      <c r="BT948" s="55"/>
      <c r="BU948" s="55"/>
      <c r="BV948" s="55"/>
      <c r="BW948" s="55"/>
      <c r="BX948" s="55"/>
      <c r="BY948" s="55"/>
      <c r="BZ948" s="55"/>
      <c r="CA948" s="55"/>
      <c r="CB948" s="55"/>
      <c r="CC948" s="55"/>
      <c r="CD948" s="55"/>
      <c r="CE948" s="55"/>
      <c r="CF948" s="55"/>
      <c r="CG948" s="55"/>
      <c r="CH948" s="55"/>
      <c r="CI948" s="55"/>
    </row>
    <row r="949" spans="1:87" customFormat="1" ht="15" customHeight="1" x14ac:dyDescent="0.25">
      <c r="A949" s="55"/>
      <c r="B949" s="58"/>
      <c r="C949" s="58"/>
      <c r="E949" s="57"/>
      <c r="F949" s="21"/>
      <c r="G949" s="59"/>
      <c r="H949" s="56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55"/>
      <c r="BE949" s="55"/>
      <c r="BF949" s="55"/>
      <c r="BG949" s="55"/>
      <c r="BH949" s="55"/>
      <c r="BI949" s="55"/>
      <c r="BJ949" s="55"/>
      <c r="BK949" s="55"/>
      <c r="BL949" s="55"/>
      <c r="BM949" s="55"/>
      <c r="BN949" s="55"/>
      <c r="BO949" s="55"/>
      <c r="BP949" s="55"/>
      <c r="BQ949" s="55"/>
      <c r="BR949" s="55"/>
      <c r="BS949" s="55"/>
      <c r="BT949" s="55"/>
      <c r="BU949" s="55"/>
      <c r="BV949" s="55"/>
      <c r="BW949" s="55"/>
      <c r="BX949" s="55"/>
      <c r="BY949" s="55"/>
      <c r="BZ949" s="55"/>
      <c r="CA949" s="55"/>
      <c r="CB949" s="55"/>
      <c r="CC949" s="55"/>
      <c r="CD949" s="55"/>
      <c r="CE949" s="55"/>
      <c r="CF949" s="55"/>
      <c r="CG949" s="55"/>
      <c r="CH949" s="55"/>
      <c r="CI949" s="55"/>
    </row>
    <row r="950" spans="1:87" customFormat="1" ht="15" customHeight="1" x14ac:dyDescent="0.25">
      <c r="A950" s="55"/>
      <c r="B950" s="58"/>
      <c r="C950" s="58"/>
      <c r="E950" s="57"/>
      <c r="F950" s="21"/>
      <c r="G950" s="59"/>
      <c r="H950" s="56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55"/>
      <c r="AL950" s="55"/>
      <c r="AM950" s="55"/>
      <c r="AN950" s="55"/>
      <c r="AO950" s="55"/>
      <c r="AP950" s="55"/>
      <c r="AQ950" s="55"/>
      <c r="AR950" s="55"/>
      <c r="AS950" s="55"/>
      <c r="AT950" s="55"/>
      <c r="AU950" s="55"/>
      <c r="AV950" s="55"/>
      <c r="AW950" s="55"/>
      <c r="AX950" s="55"/>
      <c r="AY950" s="55"/>
      <c r="AZ950" s="55"/>
      <c r="BA950" s="55"/>
      <c r="BB950" s="55"/>
      <c r="BC950" s="55"/>
      <c r="BD950" s="55"/>
      <c r="BE950" s="55"/>
      <c r="BF950" s="55"/>
      <c r="BG950" s="55"/>
      <c r="BH950" s="55"/>
      <c r="BI950" s="55"/>
      <c r="BJ950" s="55"/>
      <c r="BK950" s="55"/>
      <c r="BL950" s="55"/>
      <c r="BM950" s="55"/>
      <c r="BN950" s="55"/>
      <c r="BO950" s="55"/>
      <c r="BP950" s="55"/>
      <c r="BQ950" s="55"/>
      <c r="BR950" s="55"/>
      <c r="BS950" s="55"/>
      <c r="BT950" s="55"/>
      <c r="BU950" s="55"/>
      <c r="BV950" s="55"/>
      <c r="BW950" s="55"/>
      <c r="BX950" s="55"/>
      <c r="BY950" s="55"/>
      <c r="BZ950" s="55"/>
      <c r="CA950" s="55"/>
      <c r="CB950" s="55"/>
      <c r="CC950" s="55"/>
      <c r="CD950" s="55"/>
      <c r="CE950" s="55"/>
      <c r="CF950" s="55"/>
      <c r="CG950" s="55"/>
      <c r="CH950" s="55"/>
      <c r="CI950" s="55"/>
    </row>
    <row r="951" spans="1:87" customFormat="1" ht="15" customHeight="1" x14ac:dyDescent="0.25">
      <c r="A951" s="55"/>
      <c r="B951" s="58"/>
      <c r="C951" s="58"/>
      <c r="E951" s="57"/>
      <c r="F951" s="21"/>
      <c r="G951" s="59"/>
      <c r="H951" s="56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55"/>
      <c r="AL951" s="55"/>
      <c r="AM951" s="55"/>
      <c r="AN951" s="55"/>
      <c r="AO951" s="55"/>
      <c r="AP951" s="55"/>
      <c r="AQ951" s="55"/>
      <c r="AR951" s="55"/>
      <c r="AS951" s="55"/>
      <c r="AT951" s="55"/>
      <c r="AU951" s="55"/>
      <c r="AV951" s="55"/>
      <c r="AW951" s="55"/>
      <c r="AX951" s="55"/>
      <c r="AY951" s="55"/>
      <c r="AZ951" s="55"/>
      <c r="BA951" s="55"/>
      <c r="BB951" s="55"/>
      <c r="BC951" s="55"/>
      <c r="BD951" s="55"/>
      <c r="BE951" s="55"/>
      <c r="BF951" s="55"/>
      <c r="BG951" s="55"/>
      <c r="BH951" s="55"/>
      <c r="BI951" s="55"/>
      <c r="BJ951" s="55"/>
      <c r="BK951" s="55"/>
      <c r="BL951" s="55"/>
      <c r="BM951" s="55"/>
      <c r="BN951" s="55"/>
      <c r="BO951" s="55"/>
      <c r="BP951" s="55"/>
      <c r="BQ951" s="55"/>
      <c r="BR951" s="55"/>
      <c r="BS951" s="55"/>
      <c r="BT951" s="55"/>
      <c r="BU951" s="55"/>
      <c r="BV951" s="55"/>
      <c r="BW951" s="55"/>
      <c r="BX951" s="55"/>
      <c r="BY951" s="55"/>
      <c r="BZ951" s="55"/>
      <c r="CA951" s="55"/>
      <c r="CB951" s="55"/>
      <c r="CC951" s="55"/>
      <c r="CD951" s="55"/>
      <c r="CE951" s="55"/>
      <c r="CF951" s="55"/>
      <c r="CG951" s="55"/>
      <c r="CH951" s="55"/>
      <c r="CI951" s="55"/>
    </row>
    <row r="952" spans="1:87" customFormat="1" ht="15" customHeight="1" x14ac:dyDescent="0.25">
      <c r="A952" s="55"/>
      <c r="B952" s="58"/>
      <c r="C952" s="58"/>
      <c r="E952" s="57"/>
      <c r="F952" s="21"/>
      <c r="G952" s="59"/>
      <c r="H952" s="56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55"/>
      <c r="AL952" s="55"/>
      <c r="AM952" s="55"/>
      <c r="AN952" s="55"/>
      <c r="AO952" s="55"/>
      <c r="AP952" s="55"/>
      <c r="AQ952" s="55"/>
      <c r="AR952" s="55"/>
      <c r="AS952" s="55"/>
      <c r="AT952" s="55"/>
      <c r="AU952" s="55"/>
      <c r="AV952" s="55"/>
      <c r="AW952" s="55"/>
      <c r="AX952" s="55"/>
      <c r="AY952" s="55"/>
      <c r="AZ952" s="55"/>
      <c r="BA952" s="55"/>
      <c r="BB952" s="55"/>
      <c r="BC952" s="55"/>
      <c r="BD952" s="55"/>
      <c r="BE952" s="55"/>
      <c r="BF952" s="55"/>
      <c r="BG952" s="55"/>
      <c r="BH952" s="55"/>
      <c r="BI952" s="55"/>
      <c r="BJ952" s="55"/>
      <c r="BK952" s="55"/>
      <c r="BL952" s="55"/>
      <c r="BM952" s="55"/>
      <c r="BN952" s="55"/>
      <c r="BO952" s="55"/>
      <c r="BP952" s="55"/>
      <c r="BQ952" s="55"/>
      <c r="BR952" s="55"/>
      <c r="BS952" s="55"/>
      <c r="BT952" s="55"/>
      <c r="BU952" s="55"/>
      <c r="BV952" s="55"/>
      <c r="BW952" s="55"/>
      <c r="BX952" s="55"/>
      <c r="BY952" s="55"/>
      <c r="BZ952" s="55"/>
      <c r="CA952" s="55"/>
      <c r="CB952" s="55"/>
      <c r="CC952" s="55"/>
      <c r="CD952" s="55"/>
      <c r="CE952" s="55"/>
      <c r="CF952" s="55"/>
      <c r="CG952" s="55"/>
      <c r="CH952" s="55"/>
      <c r="CI952" s="55"/>
    </row>
    <row r="953" spans="1:87" customFormat="1" ht="15" customHeight="1" x14ac:dyDescent="0.25">
      <c r="A953" s="55"/>
      <c r="B953" s="58"/>
      <c r="C953" s="58"/>
      <c r="E953" s="57"/>
      <c r="F953" s="21"/>
      <c r="G953" s="59"/>
      <c r="H953" s="56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55"/>
      <c r="AL953" s="55"/>
      <c r="AM953" s="55"/>
      <c r="AN953" s="55"/>
      <c r="AO953" s="55"/>
      <c r="AP953" s="55"/>
      <c r="AQ953" s="55"/>
      <c r="AR953" s="55"/>
      <c r="AS953" s="55"/>
      <c r="AT953" s="55"/>
      <c r="AU953" s="55"/>
      <c r="AV953" s="55"/>
      <c r="AW953" s="55"/>
      <c r="AX953" s="55"/>
      <c r="AY953" s="55"/>
      <c r="AZ953" s="55"/>
      <c r="BA953" s="55"/>
      <c r="BB953" s="55"/>
      <c r="BC953" s="55"/>
      <c r="BD953" s="55"/>
      <c r="BE953" s="55"/>
      <c r="BF953" s="55"/>
      <c r="BG953" s="55"/>
      <c r="BH953" s="55"/>
      <c r="BI953" s="55"/>
      <c r="BJ953" s="55"/>
      <c r="BK953" s="55"/>
      <c r="BL953" s="55"/>
      <c r="BM953" s="55"/>
      <c r="BN953" s="55"/>
      <c r="BO953" s="55"/>
      <c r="BP953" s="55"/>
      <c r="BQ953" s="55"/>
      <c r="BR953" s="55"/>
      <c r="BS953" s="55"/>
      <c r="BT953" s="55"/>
      <c r="BU953" s="55"/>
      <c r="BV953" s="55"/>
      <c r="BW953" s="55"/>
      <c r="BX953" s="55"/>
      <c r="BY953" s="55"/>
      <c r="BZ953" s="55"/>
      <c r="CA953" s="55"/>
      <c r="CB953" s="55"/>
      <c r="CC953" s="55"/>
      <c r="CD953" s="55"/>
      <c r="CE953" s="55"/>
      <c r="CF953" s="55"/>
      <c r="CG953" s="55"/>
      <c r="CH953" s="55"/>
      <c r="CI953" s="55"/>
    </row>
    <row r="954" spans="1:87" customFormat="1" ht="15" customHeight="1" x14ac:dyDescent="0.25">
      <c r="A954" s="55"/>
      <c r="B954" s="58"/>
      <c r="C954" s="58"/>
      <c r="E954" s="57"/>
      <c r="F954" s="21"/>
      <c r="G954" s="59"/>
      <c r="H954" s="56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55"/>
      <c r="AL954" s="55"/>
      <c r="AM954" s="55"/>
      <c r="AN954" s="55"/>
      <c r="AO954" s="55"/>
      <c r="AP954" s="55"/>
      <c r="AQ954" s="55"/>
      <c r="AR954" s="55"/>
      <c r="AS954" s="55"/>
      <c r="AT954" s="55"/>
      <c r="AU954" s="55"/>
      <c r="AV954" s="55"/>
      <c r="AW954" s="55"/>
      <c r="AX954" s="55"/>
      <c r="AY954" s="55"/>
      <c r="AZ954" s="55"/>
      <c r="BA954" s="55"/>
      <c r="BB954" s="55"/>
      <c r="BC954" s="55"/>
      <c r="BD954" s="55"/>
      <c r="BE954" s="55"/>
      <c r="BF954" s="55"/>
      <c r="BG954" s="55"/>
      <c r="BH954" s="55"/>
      <c r="BI954" s="55"/>
      <c r="BJ954" s="55"/>
      <c r="BK954" s="55"/>
      <c r="BL954" s="55"/>
      <c r="BM954" s="55"/>
      <c r="BN954" s="55"/>
      <c r="BO954" s="55"/>
      <c r="BP954" s="55"/>
      <c r="BQ954" s="55"/>
      <c r="BR954" s="55"/>
      <c r="BS954" s="55"/>
      <c r="BT954" s="55"/>
      <c r="BU954" s="55"/>
      <c r="BV954" s="55"/>
      <c r="BW954" s="55"/>
      <c r="BX954" s="55"/>
      <c r="BY954" s="55"/>
      <c r="BZ954" s="55"/>
      <c r="CA954" s="55"/>
      <c r="CB954" s="55"/>
      <c r="CC954" s="55"/>
      <c r="CD954" s="55"/>
      <c r="CE954" s="55"/>
      <c r="CF954" s="55"/>
      <c r="CG954" s="55"/>
      <c r="CH954" s="55"/>
      <c r="CI954" s="55"/>
    </row>
    <row r="955" spans="1:87" customFormat="1" ht="15" customHeight="1" x14ac:dyDescent="0.25">
      <c r="A955" s="55"/>
      <c r="B955" s="58"/>
      <c r="C955" s="58"/>
      <c r="E955" s="57"/>
      <c r="F955" s="21"/>
      <c r="G955" s="59"/>
      <c r="H955" s="56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55"/>
      <c r="AL955" s="55"/>
      <c r="AM955" s="55"/>
      <c r="AN955" s="55"/>
      <c r="AO955" s="55"/>
      <c r="AP955" s="55"/>
      <c r="AQ955" s="55"/>
      <c r="AR955" s="55"/>
      <c r="AS955" s="55"/>
      <c r="AT955" s="55"/>
      <c r="AU955" s="55"/>
      <c r="AV955" s="55"/>
      <c r="AW955" s="55"/>
      <c r="AX955" s="55"/>
      <c r="AY955" s="55"/>
      <c r="AZ955" s="55"/>
      <c r="BA955" s="55"/>
      <c r="BB955" s="55"/>
      <c r="BC955" s="55"/>
      <c r="BD955" s="55"/>
      <c r="BE955" s="55"/>
      <c r="BF955" s="55"/>
      <c r="BG955" s="55"/>
      <c r="BH955" s="55"/>
      <c r="BI955" s="55"/>
      <c r="BJ955" s="55"/>
      <c r="BK955" s="55"/>
      <c r="BL955" s="55"/>
      <c r="BM955" s="55"/>
      <c r="BN955" s="55"/>
      <c r="BO955" s="55"/>
      <c r="BP955" s="55"/>
      <c r="BQ955" s="55"/>
      <c r="BR955" s="55"/>
      <c r="BS955" s="55"/>
      <c r="BT955" s="55"/>
      <c r="BU955" s="55"/>
      <c r="BV955" s="55"/>
      <c r="BW955" s="55"/>
      <c r="BX955" s="55"/>
      <c r="BY955" s="55"/>
      <c r="BZ955" s="55"/>
      <c r="CA955" s="55"/>
      <c r="CB955" s="55"/>
      <c r="CC955" s="55"/>
      <c r="CD955" s="55"/>
      <c r="CE955" s="55"/>
      <c r="CF955" s="55"/>
      <c r="CG955" s="55"/>
      <c r="CH955" s="55"/>
      <c r="CI955" s="55"/>
    </row>
    <row r="956" spans="1:87" customFormat="1" ht="15" customHeight="1" x14ac:dyDescent="0.25">
      <c r="A956" s="55"/>
      <c r="B956" s="58"/>
      <c r="C956" s="58"/>
      <c r="E956" s="57"/>
      <c r="F956" s="21"/>
      <c r="G956" s="59"/>
      <c r="H956" s="56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55"/>
      <c r="AL956" s="55"/>
      <c r="AM956" s="55"/>
      <c r="AN956" s="55"/>
      <c r="AO956" s="55"/>
      <c r="AP956" s="55"/>
      <c r="AQ956" s="55"/>
      <c r="AR956" s="55"/>
      <c r="AS956" s="55"/>
      <c r="AT956" s="55"/>
      <c r="AU956" s="55"/>
      <c r="AV956" s="55"/>
      <c r="AW956" s="55"/>
      <c r="AX956" s="55"/>
      <c r="AY956" s="55"/>
      <c r="AZ956" s="55"/>
      <c r="BA956" s="55"/>
      <c r="BB956" s="55"/>
      <c r="BC956" s="55"/>
      <c r="BD956" s="55"/>
      <c r="BE956" s="55"/>
      <c r="BF956" s="55"/>
      <c r="BG956" s="55"/>
      <c r="BH956" s="55"/>
      <c r="BI956" s="55"/>
      <c r="BJ956" s="55"/>
      <c r="BK956" s="55"/>
      <c r="BL956" s="55"/>
      <c r="BM956" s="55"/>
      <c r="BN956" s="55"/>
      <c r="BO956" s="55"/>
      <c r="BP956" s="55"/>
      <c r="BQ956" s="55"/>
      <c r="BR956" s="55"/>
      <c r="BS956" s="55"/>
      <c r="BT956" s="55"/>
      <c r="BU956" s="55"/>
      <c r="BV956" s="55"/>
      <c r="BW956" s="55"/>
      <c r="BX956" s="55"/>
      <c r="BY956" s="55"/>
      <c r="BZ956" s="55"/>
      <c r="CA956" s="55"/>
      <c r="CB956" s="55"/>
      <c r="CC956" s="55"/>
      <c r="CD956" s="55"/>
      <c r="CE956" s="55"/>
      <c r="CF956" s="55"/>
      <c r="CG956" s="55"/>
      <c r="CH956" s="55"/>
      <c r="CI956" s="55"/>
    </row>
    <row r="957" spans="1:87" customFormat="1" ht="15" customHeight="1" x14ac:dyDescent="0.25">
      <c r="A957" s="55"/>
      <c r="B957" s="58"/>
      <c r="C957" s="58"/>
      <c r="E957" s="57"/>
      <c r="F957" s="21"/>
      <c r="G957" s="59"/>
      <c r="H957" s="56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55"/>
      <c r="AL957" s="55"/>
      <c r="AM957" s="55"/>
      <c r="AN957" s="55"/>
      <c r="AO957" s="55"/>
      <c r="AP957" s="55"/>
      <c r="AQ957" s="55"/>
      <c r="AR957" s="55"/>
      <c r="AS957" s="55"/>
      <c r="AT957" s="55"/>
      <c r="AU957" s="55"/>
      <c r="AV957" s="55"/>
      <c r="AW957" s="55"/>
      <c r="AX957" s="55"/>
      <c r="AY957" s="55"/>
      <c r="AZ957" s="55"/>
      <c r="BA957" s="55"/>
      <c r="BB957" s="55"/>
      <c r="BC957" s="55"/>
      <c r="BD957" s="55"/>
      <c r="BE957" s="55"/>
      <c r="BF957" s="55"/>
      <c r="BG957" s="55"/>
      <c r="BH957" s="55"/>
      <c r="BI957" s="55"/>
      <c r="BJ957" s="55"/>
      <c r="BK957" s="55"/>
      <c r="BL957" s="55"/>
      <c r="BM957" s="55"/>
      <c r="BN957" s="55"/>
      <c r="BO957" s="55"/>
      <c r="BP957" s="55"/>
      <c r="BQ957" s="55"/>
      <c r="BR957" s="55"/>
      <c r="BS957" s="55"/>
      <c r="BT957" s="55"/>
      <c r="BU957" s="55"/>
      <c r="BV957" s="55"/>
      <c r="BW957" s="55"/>
      <c r="BX957" s="55"/>
      <c r="BY957" s="55"/>
      <c r="BZ957" s="55"/>
      <c r="CA957" s="55"/>
      <c r="CB957" s="55"/>
      <c r="CC957" s="55"/>
      <c r="CD957" s="55"/>
      <c r="CE957" s="55"/>
      <c r="CF957" s="55"/>
      <c r="CG957" s="55"/>
      <c r="CH957" s="55"/>
      <c r="CI957" s="55"/>
    </row>
    <row r="958" spans="1:87" customFormat="1" ht="15" customHeight="1" x14ac:dyDescent="0.25">
      <c r="A958" s="55"/>
      <c r="B958" s="58"/>
      <c r="C958" s="58"/>
      <c r="E958" s="57"/>
      <c r="F958" s="21"/>
      <c r="G958" s="59"/>
      <c r="H958" s="56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5"/>
      <c r="AV958" s="55"/>
      <c r="AW958" s="55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5"/>
      <c r="BJ958" s="55"/>
      <c r="BK958" s="55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5"/>
      <c r="BX958" s="55"/>
      <c r="BY958" s="55"/>
      <c r="BZ958" s="55"/>
      <c r="CA958" s="55"/>
      <c r="CB958" s="55"/>
      <c r="CC958" s="55"/>
      <c r="CD958" s="55"/>
      <c r="CE958" s="55"/>
      <c r="CF958" s="55"/>
      <c r="CG958" s="55"/>
      <c r="CH958" s="55"/>
      <c r="CI958" s="55"/>
    </row>
    <row r="959" spans="1:87" customFormat="1" ht="15" customHeight="1" x14ac:dyDescent="0.25">
      <c r="A959" s="55"/>
      <c r="B959" s="58"/>
      <c r="C959" s="58"/>
      <c r="E959" s="57"/>
      <c r="F959" s="21"/>
      <c r="G959" s="59"/>
      <c r="H959" s="56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55"/>
      <c r="AL959" s="55"/>
      <c r="AM959" s="55"/>
      <c r="AN959" s="55"/>
      <c r="AO959" s="55"/>
      <c r="AP959" s="55"/>
      <c r="AQ959" s="55"/>
      <c r="AR959" s="55"/>
      <c r="AS959" s="55"/>
      <c r="AT959" s="55"/>
      <c r="AU959" s="55"/>
      <c r="AV959" s="55"/>
      <c r="AW959" s="55"/>
      <c r="AX959" s="55"/>
      <c r="AY959" s="55"/>
      <c r="AZ959" s="55"/>
      <c r="BA959" s="55"/>
      <c r="BB959" s="55"/>
      <c r="BC959" s="55"/>
      <c r="BD959" s="55"/>
      <c r="BE959" s="55"/>
      <c r="BF959" s="55"/>
      <c r="BG959" s="55"/>
      <c r="BH959" s="55"/>
      <c r="BI959" s="55"/>
      <c r="BJ959" s="55"/>
      <c r="BK959" s="55"/>
      <c r="BL959" s="55"/>
      <c r="BM959" s="55"/>
      <c r="BN959" s="55"/>
      <c r="BO959" s="55"/>
      <c r="BP959" s="55"/>
      <c r="BQ959" s="55"/>
      <c r="BR959" s="55"/>
      <c r="BS959" s="55"/>
      <c r="BT959" s="55"/>
      <c r="BU959" s="55"/>
      <c r="BV959" s="55"/>
      <c r="BW959" s="55"/>
      <c r="BX959" s="55"/>
      <c r="BY959" s="55"/>
      <c r="BZ959" s="55"/>
      <c r="CA959" s="55"/>
      <c r="CB959" s="55"/>
      <c r="CC959" s="55"/>
      <c r="CD959" s="55"/>
      <c r="CE959" s="55"/>
      <c r="CF959" s="55"/>
      <c r="CG959" s="55"/>
      <c r="CH959" s="55"/>
      <c r="CI959" s="55"/>
    </row>
    <row r="960" spans="1:87" customFormat="1" ht="15" customHeight="1" x14ac:dyDescent="0.25">
      <c r="A960" s="55"/>
      <c r="B960" s="58"/>
      <c r="C960" s="58"/>
      <c r="E960" s="57"/>
      <c r="F960" s="21"/>
      <c r="G960" s="59"/>
      <c r="H960" s="56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55"/>
      <c r="AL960" s="55"/>
      <c r="AM960" s="55"/>
      <c r="AN960" s="55"/>
      <c r="AO960" s="55"/>
      <c r="AP960" s="55"/>
      <c r="AQ960" s="55"/>
      <c r="AR960" s="55"/>
      <c r="AS960" s="55"/>
      <c r="AT960" s="55"/>
      <c r="AU960" s="55"/>
      <c r="AV960" s="55"/>
      <c r="AW960" s="55"/>
      <c r="AX960" s="55"/>
      <c r="AY960" s="55"/>
      <c r="AZ960" s="55"/>
      <c r="BA960" s="55"/>
      <c r="BB960" s="55"/>
      <c r="BC960" s="55"/>
      <c r="BD960" s="55"/>
      <c r="BE960" s="55"/>
      <c r="BF960" s="55"/>
      <c r="BG960" s="55"/>
      <c r="BH960" s="55"/>
      <c r="BI960" s="55"/>
      <c r="BJ960" s="55"/>
      <c r="BK960" s="55"/>
      <c r="BL960" s="55"/>
      <c r="BM960" s="55"/>
      <c r="BN960" s="55"/>
      <c r="BO960" s="55"/>
      <c r="BP960" s="55"/>
      <c r="BQ960" s="55"/>
      <c r="BR960" s="55"/>
      <c r="BS960" s="55"/>
      <c r="BT960" s="55"/>
      <c r="BU960" s="55"/>
      <c r="BV960" s="55"/>
      <c r="BW960" s="55"/>
      <c r="BX960" s="55"/>
      <c r="BY960" s="55"/>
      <c r="BZ960" s="55"/>
      <c r="CA960" s="55"/>
      <c r="CB960" s="55"/>
      <c r="CC960" s="55"/>
      <c r="CD960" s="55"/>
      <c r="CE960" s="55"/>
      <c r="CF960" s="55"/>
      <c r="CG960" s="55"/>
      <c r="CH960" s="55"/>
      <c r="CI960" s="55"/>
    </row>
    <row r="961" spans="1:87" customFormat="1" ht="15" customHeight="1" x14ac:dyDescent="0.25">
      <c r="A961" s="55"/>
      <c r="B961" s="58"/>
      <c r="C961" s="58"/>
      <c r="E961" s="57"/>
      <c r="F961" s="21"/>
      <c r="G961" s="59"/>
      <c r="H961" s="56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55"/>
      <c r="AL961" s="55"/>
      <c r="AM961" s="55"/>
      <c r="AN961" s="55"/>
      <c r="AO961" s="55"/>
      <c r="AP961" s="55"/>
      <c r="AQ961" s="55"/>
      <c r="AR961" s="55"/>
      <c r="AS961" s="55"/>
      <c r="AT961" s="55"/>
      <c r="AU961" s="55"/>
      <c r="AV961" s="55"/>
      <c r="AW961" s="55"/>
      <c r="AX961" s="55"/>
      <c r="AY961" s="55"/>
      <c r="AZ961" s="55"/>
      <c r="BA961" s="55"/>
      <c r="BB961" s="55"/>
      <c r="BC961" s="55"/>
      <c r="BD961" s="55"/>
      <c r="BE961" s="55"/>
      <c r="BF961" s="55"/>
      <c r="BG961" s="55"/>
      <c r="BH961" s="55"/>
      <c r="BI961" s="55"/>
      <c r="BJ961" s="55"/>
      <c r="BK961" s="55"/>
      <c r="BL961" s="55"/>
      <c r="BM961" s="55"/>
      <c r="BN961" s="55"/>
      <c r="BO961" s="55"/>
      <c r="BP961" s="55"/>
      <c r="BQ961" s="55"/>
      <c r="BR961" s="55"/>
      <c r="BS961" s="55"/>
      <c r="BT961" s="55"/>
      <c r="BU961" s="55"/>
      <c r="BV961" s="55"/>
      <c r="BW961" s="55"/>
      <c r="BX961" s="55"/>
      <c r="BY961" s="55"/>
      <c r="BZ961" s="55"/>
      <c r="CA961" s="55"/>
      <c r="CB961" s="55"/>
      <c r="CC961" s="55"/>
      <c r="CD961" s="55"/>
      <c r="CE961" s="55"/>
      <c r="CF961" s="55"/>
      <c r="CG961" s="55"/>
      <c r="CH961" s="55"/>
      <c r="CI961" s="55"/>
    </row>
    <row r="962" spans="1:87" customFormat="1" ht="15" customHeight="1" x14ac:dyDescent="0.25">
      <c r="A962" s="55"/>
      <c r="B962" s="58"/>
      <c r="C962" s="58"/>
      <c r="E962" s="57"/>
      <c r="F962" s="21"/>
      <c r="G962" s="59"/>
      <c r="H962" s="56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55"/>
      <c r="AL962" s="55"/>
      <c r="AM962" s="55"/>
      <c r="AN962" s="55"/>
      <c r="AO962" s="55"/>
      <c r="AP962" s="55"/>
      <c r="AQ962" s="55"/>
      <c r="AR962" s="55"/>
      <c r="AS962" s="55"/>
      <c r="AT962" s="55"/>
      <c r="AU962" s="55"/>
      <c r="AV962" s="55"/>
      <c r="AW962" s="55"/>
      <c r="AX962" s="55"/>
      <c r="AY962" s="55"/>
      <c r="AZ962" s="55"/>
      <c r="BA962" s="55"/>
      <c r="BB962" s="55"/>
      <c r="BC962" s="55"/>
      <c r="BD962" s="55"/>
      <c r="BE962" s="55"/>
      <c r="BF962" s="55"/>
      <c r="BG962" s="55"/>
      <c r="BH962" s="55"/>
      <c r="BI962" s="55"/>
      <c r="BJ962" s="55"/>
      <c r="BK962" s="55"/>
      <c r="BL962" s="55"/>
      <c r="BM962" s="55"/>
      <c r="BN962" s="55"/>
      <c r="BO962" s="55"/>
      <c r="BP962" s="55"/>
      <c r="BQ962" s="55"/>
      <c r="BR962" s="55"/>
      <c r="BS962" s="55"/>
      <c r="BT962" s="55"/>
      <c r="BU962" s="55"/>
      <c r="BV962" s="55"/>
      <c r="BW962" s="55"/>
      <c r="BX962" s="55"/>
      <c r="BY962" s="55"/>
      <c r="BZ962" s="55"/>
      <c r="CA962" s="55"/>
      <c r="CB962" s="55"/>
      <c r="CC962" s="55"/>
      <c r="CD962" s="55"/>
      <c r="CE962" s="55"/>
      <c r="CF962" s="55"/>
      <c r="CG962" s="55"/>
      <c r="CH962" s="55"/>
      <c r="CI962" s="55"/>
    </row>
    <row r="963" spans="1:87" customFormat="1" ht="15" customHeight="1" x14ac:dyDescent="0.25">
      <c r="A963" s="55"/>
      <c r="B963" s="58"/>
      <c r="C963" s="58"/>
      <c r="E963" s="57"/>
      <c r="F963" s="21"/>
      <c r="G963" s="59"/>
      <c r="H963" s="56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55"/>
      <c r="AL963" s="55"/>
      <c r="AM963" s="55"/>
      <c r="AN963" s="55"/>
      <c r="AO963" s="55"/>
      <c r="AP963" s="55"/>
      <c r="AQ963" s="55"/>
      <c r="AR963" s="55"/>
      <c r="AS963" s="55"/>
      <c r="AT963" s="55"/>
      <c r="AU963" s="55"/>
      <c r="AV963" s="55"/>
      <c r="AW963" s="55"/>
      <c r="AX963" s="55"/>
      <c r="AY963" s="55"/>
      <c r="AZ963" s="55"/>
      <c r="BA963" s="55"/>
      <c r="BB963" s="55"/>
      <c r="BC963" s="55"/>
      <c r="BD963" s="55"/>
      <c r="BE963" s="55"/>
      <c r="BF963" s="55"/>
      <c r="BG963" s="55"/>
      <c r="BH963" s="55"/>
      <c r="BI963" s="55"/>
      <c r="BJ963" s="55"/>
      <c r="BK963" s="55"/>
      <c r="BL963" s="55"/>
      <c r="BM963" s="55"/>
      <c r="BN963" s="55"/>
      <c r="BO963" s="55"/>
      <c r="BP963" s="55"/>
      <c r="BQ963" s="55"/>
      <c r="BR963" s="55"/>
      <c r="BS963" s="55"/>
      <c r="BT963" s="55"/>
      <c r="BU963" s="55"/>
      <c r="BV963" s="55"/>
      <c r="BW963" s="55"/>
      <c r="BX963" s="55"/>
      <c r="BY963" s="55"/>
      <c r="BZ963" s="55"/>
      <c r="CA963" s="55"/>
      <c r="CB963" s="55"/>
      <c r="CC963" s="55"/>
      <c r="CD963" s="55"/>
      <c r="CE963" s="55"/>
      <c r="CF963" s="55"/>
      <c r="CG963" s="55"/>
      <c r="CH963" s="55"/>
      <c r="CI963" s="55"/>
    </row>
    <row r="964" spans="1:87" customFormat="1" ht="15" customHeight="1" x14ac:dyDescent="0.25">
      <c r="A964" s="55"/>
      <c r="B964" s="58"/>
      <c r="C964" s="58"/>
      <c r="E964" s="57"/>
      <c r="F964" s="21"/>
      <c r="G964" s="59"/>
      <c r="H964" s="56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5"/>
      <c r="AV964" s="55"/>
      <c r="AW964" s="55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5"/>
      <c r="BJ964" s="55"/>
      <c r="BK964" s="55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5"/>
      <c r="BX964" s="55"/>
      <c r="BY964" s="55"/>
      <c r="BZ964" s="55"/>
      <c r="CA964" s="55"/>
      <c r="CB964" s="55"/>
      <c r="CC964" s="55"/>
      <c r="CD964" s="55"/>
      <c r="CE964" s="55"/>
      <c r="CF964" s="55"/>
      <c r="CG964" s="55"/>
      <c r="CH964" s="55"/>
      <c r="CI964" s="55"/>
    </row>
    <row r="965" spans="1:87" customFormat="1" ht="15" customHeight="1" x14ac:dyDescent="0.25">
      <c r="A965" s="55"/>
      <c r="B965" s="58"/>
      <c r="C965" s="58"/>
      <c r="E965" s="57"/>
      <c r="F965" s="21"/>
      <c r="G965" s="59"/>
      <c r="H965" s="56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55"/>
      <c r="AL965" s="55"/>
      <c r="AM965" s="55"/>
      <c r="AN965" s="55"/>
      <c r="AO965" s="55"/>
      <c r="AP965" s="55"/>
      <c r="AQ965" s="55"/>
      <c r="AR965" s="55"/>
      <c r="AS965" s="55"/>
      <c r="AT965" s="55"/>
      <c r="AU965" s="55"/>
      <c r="AV965" s="55"/>
      <c r="AW965" s="55"/>
      <c r="AX965" s="55"/>
      <c r="AY965" s="55"/>
      <c r="AZ965" s="55"/>
      <c r="BA965" s="55"/>
      <c r="BB965" s="55"/>
      <c r="BC965" s="55"/>
      <c r="BD965" s="55"/>
      <c r="BE965" s="55"/>
      <c r="BF965" s="55"/>
      <c r="BG965" s="55"/>
      <c r="BH965" s="55"/>
      <c r="BI965" s="55"/>
      <c r="BJ965" s="55"/>
      <c r="BK965" s="55"/>
      <c r="BL965" s="55"/>
      <c r="BM965" s="55"/>
      <c r="BN965" s="55"/>
      <c r="BO965" s="55"/>
      <c r="BP965" s="55"/>
      <c r="BQ965" s="55"/>
      <c r="BR965" s="55"/>
      <c r="BS965" s="55"/>
      <c r="BT965" s="55"/>
      <c r="BU965" s="55"/>
      <c r="BV965" s="55"/>
      <c r="BW965" s="55"/>
      <c r="BX965" s="55"/>
      <c r="BY965" s="55"/>
      <c r="BZ965" s="55"/>
      <c r="CA965" s="55"/>
      <c r="CB965" s="55"/>
      <c r="CC965" s="55"/>
      <c r="CD965" s="55"/>
      <c r="CE965" s="55"/>
      <c r="CF965" s="55"/>
      <c r="CG965" s="55"/>
      <c r="CH965" s="55"/>
      <c r="CI965" s="55"/>
    </row>
    <row r="966" spans="1:87" customFormat="1" ht="15" customHeight="1" x14ac:dyDescent="0.25">
      <c r="A966" s="55"/>
      <c r="B966" s="58"/>
      <c r="C966" s="58"/>
      <c r="E966" s="57"/>
      <c r="F966" s="21"/>
      <c r="G966" s="59"/>
      <c r="H966" s="56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55"/>
      <c r="AL966" s="55"/>
      <c r="AM966" s="55"/>
      <c r="AN966" s="55"/>
      <c r="AO966" s="55"/>
      <c r="AP966" s="55"/>
      <c r="AQ966" s="55"/>
      <c r="AR966" s="55"/>
      <c r="AS966" s="55"/>
      <c r="AT966" s="55"/>
      <c r="AU966" s="55"/>
      <c r="AV966" s="55"/>
      <c r="AW966" s="55"/>
      <c r="AX966" s="55"/>
      <c r="AY966" s="55"/>
      <c r="AZ966" s="55"/>
      <c r="BA966" s="55"/>
      <c r="BB966" s="55"/>
      <c r="BC966" s="55"/>
      <c r="BD966" s="55"/>
      <c r="BE966" s="55"/>
      <c r="BF966" s="55"/>
      <c r="BG966" s="55"/>
      <c r="BH966" s="55"/>
      <c r="BI966" s="55"/>
      <c r="BJ966" s="55"/>
      <c r="BK966" s="55"/>
      <c r="BL966" s="55"/>
      <c r="BM966" s="55"/>
      <c r="BN966" s="55"/>
      <c r="BO966" s="55"/>
      <c r="BP966" s="55"/>
      <c r="BQ966" s="55"/>
      <c r="BR966" s="55"/>
      <c r="BS966" s="55"/>
      <c r="BT966" s="55"/>
      <c r="BU966" s="55"/>
      <c r="BV966" s="55"/>
      <c r="BW966" s="55"/>
      <c r="BX966" s="55"/>
      <c r="BY966" s="55"/>
      <c r="BZ966" s="55"/>
      <c r="CA966" s="55"/>
      <c r="CB966" s="55"/>
      <c r="CC966" s="55"/>
      <c r="CD966" s="55"/>
      <c r="CE966" s="55"/>
      <c r="CF966" s="55"/>
      <c r="CG966" s="55"/>
      <c r="CH966" s="55"/>
      <c r="CI966" s="55"/>
    </row>
    <row r="967" spans="1:87" customFormat="1" ht="15" customHeight="1" x14ac:dyDescent="0.25">
      <c r="A967" s="55"/>
      <c r="B967" s="58"/>
      <c r="C967" s="58"/>
      <c r="E967" s="57"/>
      <c r="F967" s="21"/>
      <c r="G967" s="59"/>
      <c r="H967" s="56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55"/>
      <c r="AL967" s="55"/>
      <c r="AM967" s="55"/>
      <c r="AN967" s="55"/>
      <c r="AO967" s="55"/>
      <c r="AP967" s="55"/>
      <c r="AQ967" s="55"/>
      <c r="AR967" s="55"/>
      <c r="AS967" s="55"/>
      <c r="AT967" s="55"/>
      <c r="AU967" s="55"/>
      <c r="AV967" s="55"/>
      <c r="AW967" s="55"/>
      <c r="AX967" s="55"/>
      <c r="AY967" s="55"/>
      <c r="AZ967" s="55"/>
      <c r="BA967" s="55"/>
      <c r="BB967" s="55"/>
      <c r="BC967" s="55"/>
      <c r="BD967" s="55"/>
      <c r="BE967" s="55"/>
      <c r="BF967" s="55"/>
      <c r="BG967" s="55"/>
      <c r="BH967" s="55"/>
      <c r="BI967" s="55"/>
      <c r="BJ967" s="55"/>
      <c r="BK967" s="55"/>
      <c r="BL967" s="55"/>
      <c r="BM967" s="55"/>
      <c r="BN967" s="55"/>
      <c r="BO967" s="55"/>
      <c r="BP967" s="55"/>
      <c r="BQ967" s="55"/>
      <c r="BR967" s="55"/>
      <c r="BS967" s="55"/>
      <c r="BT967" s="55"/>
      <c r="BU967" s="55"/>
      <c r="BV967" s="55"/>
      <c r="BW967" s="55"/>
      <c r="BX967" s="55"/>
      <c r="BY967" s="55"/>
      <c r="BZ967" s="55"/>
      <c r="CA967" s="55"/>
      <c r="CB967" s="55"/>
      <c r="CC967" s="55"/>
      <c r="CD967" s="55"/>
      <c r="CE967" s="55"/>
      <c r="CF967" s="55"/>
      <c r="CG967" s="55"/>
      <c r="CH967" s="55"/>
      <c r="CI967" s="55"/>
    </row>
    <row r="968" spans="1:87" customFormat="1" ht="15" customHeight="1" x14ac:dyDescent="0.25">
      <c r="A968" s="55"/>
      <c r="B968" s="58"/>
      <c r="C968" s="58"/>
      <c r="E968" s="57"/>
      <c r="F968" s="21"/>
      <c r="G968" s="59"/>
      <c r="H968" s="56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55"/>
      <c r="AL968" s="55"/>
      <c r="AM968" s="55"/>
      <c r="AN968" s="55"/>
      <c r="AO968" s="55"/>
      <c r="AP968" s="55"/>
      <c r="AQ968" s="55"/>
      <c r="AR968" s="55"/>
      <c r="AS968" s="55"/>
      <c r="AT968" s="55"/>
      <c r="AU968" s="55"/>
      <c r="AV968" s="55"/>
      <c r="AW968" s="55"/>
      <c r="AX968" s="55"/>
      <c r="AY968" s="55"/>
      <c r="AZ968" s="55"/>
      <c r="BA968" s="55"/>
      <c r="BB968" s="55"/>
      <c r="BC968" s="55"/>
      <c r="BD968" s="55"/>
      <c r="BE968" s="55"/>
      <c r="BF968" s="55"/>
      <c r="BG968" s="55"/>
      <c r="BH968" s="55"/>
      <c r="BI968" s="55"/>
      <c r="BJ968" s="55"/>
      <c r="BK968" s="55"/>
      <c r="BL968" s="55"/>
      <c r="BM968" s="55"/>
      <c r="BN968" s="55"/>
      <c r="BO968" s="55"/>
      <c r="BP968" s="55"/>
      <c r="BQ968" s="55"/>
      <c r="BR968" s="55"/>
      <c r="BS968" s="55"/>
      <c r="BT968" s="55"/>
      <c r="BU968" s="55"/>
      <c r="BV968" s="55"/>
      <c r="BW968" s="55"/>
      <c r="BX968" s="55"/>
      <c r="BY968" s="55"/>
      <c r="BZ968" s="55"/>
      <c r="CA968" s="55"/>
      <c r="CB968" s="55"/>
      <c r="CC968" s="55"/>
      <c r="CD968" s="55"/>
      <c r="CE968" s="55"/>
      <c r="CF968" s="55"/>
      <c r="CG968" s="55"/>
      <c r="CH968" s="55"/>
      <c r="CI968" s="55"/>
    </row>
    <row r="969" spans="1:87" customFormat="1" ht="15" customHeight="1" x14ac:dyDescent="0.25">
      <c r="A969" s="55"/>
      <c r="B969" s="58"/>
      <c r="C969" s="58"/>
      <c r="E969" s="57"/>
      <c r="F969" s="21"/>
      <c r="G969" s="59"/>
      <c r="H969" s="56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55"/>
      <c r="AL969" s="55"/>
      <c r="AM969" s="55"/>
      <c r="AN969" s="55"/>
      <c r="AO969" s="55"/>
      <c r="AP969" s="55"/>
      <c r="AQ969" s="55"/>
      <c r="AR969" s="55"/>
      <c r="AS969" s="55"/>
      <c r="AT969" s="55"/>
      <c r="AU969" s="55"/>
      <c r="AV969" s="55"/>
      <c r="AW969" s="55"/>
      <c r="AX969" s="55"/>
      <c r="AY969" s="55"/>
      <c r="AZ969" s="55"/>
      <c r="BA969" s="55"/>
      <c r="BB969" s="55"/>
      <c r="BC969" s="55"/>
      <c r="BD969" s="55"/>
      <c r="BE969" s="55"/>
      <c r="BF969" s="55"/>
      <c r="BG969" s="55"/>
      <c r="BH969" s="55"/>
      <c r="BI969" s="55"/>
      <c r="BJ969" s="55"/>
      <c r="BK969" s="55"/>
      <c r="BL969" s="55"/>
      <c r="BM969" s="55"/>
      <c r="BN969" s="55"/>
      <c r="BO969" s="55"/>
      <c r="BP969" s="55"/>
      <c r="BQ969" s="55"/>
      <c r="BR969" s="55"/>
      <c r="BS969" s="55"/>
      <c r="BT969" s="55"/>
      <c r="BU969" s="55"/>
      <c r="BV969" s="55"/>
      <c r="BW969" s="55"/>
      <c r="BX969" s="55"/>
      <c r="BY969" s="55"/>
      <c r="BZ969" s="55"/>
      <c r="CA969" s="55"/>
      <c r="CB969" s="55"/>
      <c r="CC969" s="55"/>
      <c r="CD969" s="55"/>
      <c r="CE969" s="55"/>
      <c r="CF969" s="55"/>
      <c r="CG969" s="55"/>
      <c r="CH969" s="55"/>
      <c r="CI969" s="55"/>
    </row>
    <row r="970" spans="1:87" customFormat="1" ht="15" customHeight="1" x14ac:dyDescent="0.25">
      <c r="A970" s="55"/>
      <c r="B970" s="58"/>
      <c r="C970" s="58"/>
      <c r="E970" s="57"/>
      <c r="F970" s="21"/>
      <c r="G970" s="59"/>
      <c r="H970" s="56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55"/>
      <c r="AL970" s="55"/>
      <c r="AM970" s="55"/>
      <c r="AN970" s="55"/>
      <c r="AO970" s="55"/>
      <c r="AP970" s="55"/>
      <c r="AQ970" s="55"/>
      <c r="AR970" s="55"/>
      <c r="AS970" s="55"/>
      <c r="AT970" s="55"/>
      <c r="AU970" s="55"/>
      <c r="AV970" s="55"/>
      <c r="AW970" s="55"/>
      <c r="AX970" s="55"/>
      <c r="AY970" s="55"/>
      <c r="AZ970" s="55"/>
      <c r="BA970" s="55"/>
      <c r="BB970" s="55"/>
      <c r="BC970" s="55"/>
      <c r="BD970" s="55"/>
      <c r="BE970" s="55"/>
      <c r="BF970" s="55"/>
      <c r="BG970" s="55"/>
      <c r="BH970" s="55"/>
      <c r="BI970" s="55"/>
      <c r="BJ970" s="55"/>
      <c r="BK970" s="55"/>
      <c r="BL970" s="55"/>
      <c r="BM970" s="55"/>
      <c r="BN970" s="55"/>
      <c r="BO970" s="55"/>
      <c r="BP970" s="55"/>
      <c r="BQ970" s="55"/>
      <c r="BR970" s="55"/>
      <c r="BS970" s="55"/>
      <c r="BT970" s="55"/>
      <c r="BU970" s="55"/>
      <c r="BV970" s="55"/>
      <c r="BW970" s="55"/>
      <c r="BX970" s="55"/>
      <c r="BY970" s="55"/>
      <c r="BZ970" s="55"/>
      <c r="CA970" s="55"/>
      <c r="CB970" s="55"/>
      <c r="CC970" s="55"/>
      <c r="CD970" s="55"/>
      <c r="CE970" s="55"/>
      <c r="CF970" s="55"/>
      <c r="CG970" s="55"/>
      <c r="CH970" s="55"/>
      <c r="CI970" s="55"/>
    </row>
    <row r="971" spans="1:87" customFormat="1" ht="15" customHeight="1" x14ac:dyDescent="0.25">
      <c r="A971" s="55"/>
      <c r="B971" s="58"/>
      <c r="C971" s="58"/>
      <c r="E971" s="57"/>
      <c r="F971" s="21"/>
      <c r="G971" s="59"/>
      <c r="H971" s="56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5"/>
      <c r="AV971" s="55"/>
      <c r="AW971" s="55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5"/>
      <c r="BJ971" s="55"/>
      <c r="BK971" s="55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5"/>
      <c r="BX971" s="55"/>
      <c r="BY971" s="55"/>
      <c r="BZ971" s="55"/>
      <c r="CA971" s="55"/>
      <c r="CB971" s="55"/>
      <c r="CC971" s="55"/>
      <c r="CD971" s="55"/>
      <c r="CE971" s="55"/>
      <c r="CF971" s="55"/>
      <c r="CG971" s="55"/>
      <c r="CH971" s="55"/>
      <c r="CI971" s="55"/>
    </row>
    <row r="972" spans="1:87" customFormat="1" ht="15" customHeight="1" x14ac:dyDescent="0.25">
      <c r="A972" s="55"/>
      <c r="B972" s="58"/>
      <c r="C972" s="58"/>
      <c r="E972" s="57"/>
      <c r="F972" s="21"/>
      <c r="G972" s="59"/>
      <c r="H972" s="56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55"/>
      <c r="AL972" s="55"/>
      <c r="AM972" s="55"/>
      <c r="AN972" s="55"/>
      <c r="AO972" s="55"/>
      <c r="AP972" s="55"/>
      <c r="AQ972" s="55"/>
      <c r="AR972" s="55"/>
      <c r="AS972" s="55"/>
      <c r="AT972" s="55"/>
      <c r="AU972" s="55"/>
      <c r="AV972" s="55"/>
      <c r="AW972" s="55"/>
      <c r="AX972" s="55"/>
      <c r="AY972" s="55"/>
      <c r="AZ972" s="55"/>
      <c r="BA972" s="55"/>
      <c r="BB972" s="55"/>
      <c r="BC972" s="55"/>
      <c r="BD972" s="55"/>
      <c r="BE972" s="55"/>
      <c r="BF972" s="55"/>
      <c r="BG972" s="55"/>
      <c r="BH972" s="55"/>
      <c r="BI972" s="55"/>
      <c r="BJ972" s="55"/>
      <c r="BK972" s="55"/>
      <c r="BL972" s="55"/>
      <c r="BM972" s="55"/>
      <c r="BN972" s="55"/>
      <c r="BO972" s="55"/>
      <c r="BP972" s="55"/>
      <c r="BQ972" s="55"/>
      <c r="BR972" s="55"/>
      <c r="BS972" s="55"/>
      <c r="BT972" s="55"/>
      <c r="BU972" s="55"/>
      <c r="BV972" s="55"/>
      <c r="BW972" s="55"/>
      <c r="BX972" s="55"/>
      <c r="BY972" s="55"/>
      <c r="BZ972" s="55"/>
      <c r="CA972" s="55"/>
      <c r="CB972" s="55"/>
      <c r="CC972" s="55"/>
      <c r="CD972" s="55"/>
      <c r="CE972" s="55"/>
      <c r="CF972" s="55"/>
      <c r="CG972" s="55"/>
      <c r="CH972" s="55"/>
      <c r="CI972" s="55"/>
    </row>
    <row r="973" spans="1:87" customFormat="1" ht="15" customHeight="1" x14ac:dyDescent="0.25">
      <c r="A973" s="55"/>
      <c r="B973" s="58"/>
      <c r="C973" s="58"/>
      <c r="E973" s="57"/>
      <c r="F973" s="21"/>
      <c r="G973" s="59"/>
      <c r="H973" s="56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55"/>
      <c r="AL973" s="55"/>
      <c r="AM973" s="55"/>
      <c r="AN973" s="55"/>
      <c r="AO973" s="55"/>
      <c r="AP973" s="55"/>
      <c r="AQ973" s="55"/>
      <c r="AR973" s="55"/>
      <c r="AS973" s="55"/>
      <c r="AT973" s="55"/>
      <c r="AU973" s="55"/>
      <c r="AV973" s="55"/>
      <c r="AW973" s="55"/>
      <c r="AX973" s="55"/>
      <c r="AY973" s="55"/>
      <c r="AZ973" s="55"/>
      <c r="BA973" s="55"/>
      <c r="BB973" s="55"/>
      <c r="BC973" s="55"/>
      <c r="BD973" s="55"/>
      <c r="BE973" s="55"/>
      <c r="BF973" s="55"/>
      <c r="BG973" s="55"/>
      <c r="BH973" s="55"/>
      <c r="BI973" s="55"/>
      <c r="BJ973" s="55"/>
      <c r="BK973" s="55"/>
      <c r="BL973" s="55"/>
      <c r="BM973" s="55"/>
      <c r="BN973" s="55"/>
      <c r="BO973" s="55"/>
      <c r="BP973" s="55"/>
      <c r="BQ973" s="55"/>
      <c r="BR973" s="55"/>
      <c r="BS973" s="55"/>
      <c r="BT973" s="55"/>
      <c r="BU973" s="55"/>
      <c r="BV973" s="55"/>
      <c r="BW973" s="55"/>
      <c r="BX973" s="55"/>
      <c r="BY973" s="55"/>
      <c r="BZ973" s="55"/>
      <c r="CA973" s="55"/>
      <c r="CB973" s="55"/>
      <c r="CC973" s="55"/>
      <c r="CD973" s="55"/>
      <c r="CE973" s="55"/>
      <c r="CF973" s="55"/>
      <c r="CG973" s="55"/>
      <c r="CH973" s="55"/>
      <c r="CI973" s="55"/>
    </row>
    <row r="974" spans="1:87" customFormat="1" ht="15" customHeight="1" x14ac:dyDescent="0.25">
      <c r="A974" s="55"/>
      <c r="B974" s="58"/>
      <c r="C974" s="58"/>
      <c r="E974" s="57"/>
      <c r="F974" s="21"/>
      <c r="G974" s="59"/>
      <c r="H974" s="56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55"/>
      <c r="AL974" s="55"/>
      <c r="AM974" s="55"/>
      <c r="AN974" s="55"/>
      <c r="AO974" s="55"/>
      <c r="AP974" s="55"/>
      <c r="AQ974" s="55"/>
      <c r="AR974" s="55"/>
      <c r="AS974" s="55"/>
      <c r="AT974" s="55"/>
      <c r="AU974" s="55"/>
      <c r="AV974" s="55"/>
      <c r="AW974" s="55"/>
      <c r="AX974" s="55"/>
      <c r="AY974" s="55"/>
      <c r="AZ974" s="55"/>
      <c r="BA974" s="55"/>
      <c r="BB974" s="55"/>
      <c r="BC974" s="55"/>
      <c r="BD974" s="55"/>
      <c r="BE974" s="55"/>
      <c r="BF974" s="55"/>
      <c r="BG974" s="55"/>
      <c r="BH974" s="55"/>
      <c r="BI974" s="55"/>
      <c r="BJ974" s="55"/>
      <c r="BK974" s="55"/>
      <c r="BL974" s="55"/>
      <c r="BM974" s="55"/>
      <c r="BN974" s="55"/>
      <c r="BO974" s="55"/>
      <c r="BP974" s="55"/>
      <c r="BQ974" s="55"/>
      <c r="BR974" s="55"/>
      <c r="BS974" s="55"/>
      <c r="BT974" s="55"/>
      <c r="BU974" s="55"/>
      <c r="BV974" s="55"/>
      <c r="BW974" s="55"/>
      <c r="BX974" s="55"/>
      <c r="BY974" s="55"/>
      <c r="BZ974" s="55"/>
      <c r="CA974" s="55"/>
      <c r="CB974" s="55"/>
      <c r="CC974" s="55"/>
      <c r="CD974" s="55"/>
      <c r="CE974" s="55"/>
      <c r="CF974" s="55"/>
      <c r="CG974" s="55"/>
      <c r="CH974" s="55"/>
      <c r="CI974" s="55"/>
    </row>
    <row r="975" spans="1:87" customFormat="1" ht="15" customHeight="1" x14ac:dyDescent="0.25">
      <c r="A975" s="55"/>
      <c r="B975" s="58"/>
      <c r="C975" s="58"/>
      <c r="E975" s="57"/>
      <c r="F975" s="21"/>
      <c r="G975" s="59"/>
      <c r="H975" s="56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55"/>
      <c r="AL975" s="55"/>
      <c r="AM975" s="55"/>
      <c r="AN975" s="55"/>
      <c r="AO975" s="55"/>
      <c r="AP975" s="55"/>
      <c r="AQ975" s="55"/>
      <c r="AR975" s="55"/>
      <c r="AS975" s="55"/>
      <c r="AT975" s="55"/>
      <c r="AU975" s="55"/>
      <c r="AV975" s="55"/>
      <c r="AW975" s="55"/>
      <c r="AX975" s="55"/>
      <c r="AY975" s="55"/>
      <c r="AZ975" s="55"/>
      <c r="BA975" s="55"/>
      <c r="BB975" s="55"/>
      <c r="BC975" s="55"/>
      <c r="BD975" s="55"/>
      <c r="BE975" s="55"/>
      <c r="BF975" s="55"/>
      <c r="BG975" s="55"/>
      <c r="BH975" s="55"/>
      <c r="BI975" s="55"/>
      <c r="BJ975" s="55"/>
      <c r="BK975" s="55"/>
      <c r="BL975" s="55"/>
      <c r="BM975" s="55"/>
      <c r="BN975" s="55"/>
      <c r="BO975" s="55"/>
      <c r="BP975" s="55"/>
      <c r="BQ975" s="55"/>
      <c r="BR975" s="55"/>
      <c r="BS975" s="55"/>
      <c r="BT975" s="55"/>
      <c r="BU975" s="55"/>
      <c r="BV975" s="55"/>
      <c r="BW975" s="55"/>
      <c r="BX975" s="55"/>
      <c r="BY975" s="55"/>
      <c r="BZ975" s="55"/>
      <c r="CA975" s="55"/>
      <c r="CB975" s="55"/>
      <c r="CC975" s="55"/>
      <c r="CD975" s="55"/>
      <c r="CE975" s="55"/>
      <c r="CF975" s="55"/>
      <c r="CG975" s="55"/>
      <c r="CH975" s="55"/>
      <c r="CI975" s="55"/>
    </row>
    <row r="976" spans="1:87" customFormat="1" ht="15" customHeight="1" x14ac:dyDescent="0.25">
      <c r="A976" s="55"/>
      <c r="B976" s="58"/>
      <c r="C976" s="58"/>
      <c r="E976" s="57"/>
      <c r="F976" s="21"/>
      <c r="G976" s="59"/>
      <c r="H976" s="56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55"/>
      <c r="AL976" s="55"/>
      <c r="AM976" s="55"/>
      <c r="AN976" s="55"/>
      <c r="AO976" s="55"/>
      <c r="AP976" s="55"/>
      <c r="AQ976" s="55"/>
      <c r="AR976" s="55"/>
      <c r="AS976" s="55"/>
      <c r="AT976" s="55"/>
      <c r="AU976" s="55"/>
      <c r="AV976" s="55"/>
      <c r="AW976" s="55"/>
      <c r="AX976" s="55"/>
      <c r="AY976" s="55"/>
      <c r="AZ976" s="55"/>
      <c r="BA976" s="55"/>
      <c r="BB976" s="55"/>
      <c r="BC976" s="55"/>
      <c r="BD976" s="55"/>
      <c r="BE976" s="55"/>
      <c r="BF976" s="55"/>
      <c r="BG976" s="55"/>
      <c r="BH976" s="55"/>
      <c r="BI976" s="55"/>
      <c r="BJ976" s="55"/>
      <c r="BK976" s="55"/>
      <c r="BL976" s="55"/>
      <c r="BM976" s="55"/>
      <c r="BN976" s="55"/>
      <c r="BO976" s="55"/>
      <c r="BP976" s="55"/>
      <c r="BQ976" s="55"/>
      <c r="BR976" s="55"/>
      <c r="BS976" s="55"/>
      <c r="BT976" s="55"/>
      <c r="BU976" s="55"/>
      <c r="BV976" s="55"/>
      <c r="BW976" s="55"/>
      <c r="BX976" s="55"/>
      <c r="BY976" s="55"/>
      <c r="BZ976" s="55"/>
      <c r="CA976" s="55"/>
      <c r="CB976" s="55"/>
      <c r="CC976" s="55"/>
      <c r="CD976" s="55"/>
      <c r="CE976" s="55"/>
      <c r="CF976" s="55"/>
      <c r="CG976" s="55"/>
      <c r="CH976" s="55"/>
      <c r="CI976" s="55"/>
    </row>
    <row r="977" spans="1:87" customFormat="1" ht="15" customHeight="1" x14ac:dyDescent="0.25">
      <c r="A977" s="55"/>
      <c r="B977" s="58"/>
      <c r="C977" s="58"/>
      <c r="E977" s="57"/>
      <c r="F977" s="21"/>
      <c r="G977" s="59"/>
      <c r="H977" s="56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5"/>
      <c r="AV977" s="55"/>
      <c r="AW977" s="55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5"/>
      <c r="BJ977" s="55"/>
      <c r="BK977" s="55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5"/>
      <c r="BX977" s="55"/>
      <c r="BY977" s="55"/>
      <c r="BZ977" s="55"/>
      <c r="CA977" s="55"/>
      <c r="CB977" s="55"/>
      <c r="CC977" s="55"/>
      <c r="CD977" s="55"/>
      <c r="CE977" s="55"/>
      <c r="CF977" s="55"/>
      <c r="CG977" s="55"/>
      <c r="CH977" s="55"/>
      <c r="CI977" s="55"/>
    </row>
    <row r="978" spans="1:87" customFormat="1" ht="15" customHeight="1" x14ac:dyDescent="0.25">
      <c r="A978" s="55"/>
      <c r="B978" s="58"/>
      <c r="C978" s="58"/>
      <c r="E978" s="57"/>
      <c r="F978" s="21"/>
      <c r="G978" s="59"/>
      <c r="H978" s="56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55"/>
      <c r="AL978" s="55"/>
      <c r="AM978" s="55"/>
      <c r="AN978" s="55"/>
      <c r="AO978" s="55"/>
      <c r="AP978" s="55"/>
      <c r="AQ978" s="55"/>
      <c r="AR978" s="55"/>
      <c r="AS978" s="55"/>
      <c r="AT978" s="55"/>
      <c r="AU978" s="55"/>
      <c r="AV978" s="55"/>
      <c r="AW978" s="55"/>
      <c r="AX978" s="55"/>
      <c r="AY978" s="55"/>
      <c r="AZ978" s="55"/>
      <c r="BA978" s="55"/>
      <c r="BB978" s="55"/>
      <c r="BC978" s="55"/>
      <c r="BD978" s="55"/>
      <c r="BE978" s="55"/>
      <c r="BF978" s="55"/>
      <c r="BG978" s="55"/>
      <c r="BH978" s="55"/>
      <c r="BI978" s="55"/>
      <c r="BJ978" s="55"/>
      <c r="BK978" s="55"/>
      <c r="BL978" s="55"/>
      <c r="BM978" s="55"/>
      <c r="BN978" s="55"/>
      <c r="BO978" s="55"/>
      <c r="BP978" s="55"/>
      <c r="BQ978" s="55"/>
      <c r="BR978" s="55"/>
      <c r="BS978" s="55"/>
      <c r="BT978" s="55"/>
      <c r="BU978" s="55"/>
      <c r="BV978" s="55"/>
      <c r="BW978" s="55"/>
      <c r="BX978" s="55"/>
      <c r="BY978" s="55"/>
      <c r="BZ978" s="55"/>
      <c r="CA978" s="55"/>
      <c r="CB978" s="55"/>
      <c r="CC978" s="55"/>
      <c r="CD978" s="55"/>
      <c r="CE978" s="55"/>
      <c r="CF978" s="55"/>
      <c r="CG978" s="55"/>
      <c r="CH978" s="55"/>
      <c r="CI978" s="55"/>
    </row>
    <row r="979" spans="1:87" customFormat="1" ht="15" customHeight="1" x14ac:dyDescent="0.25">
      <c r="A979" s="55"/>
      <c r="B979" s="58"/>
      <c r="C979" s="58"/>
      <c r="E979" s="57"/>
      <c r="F979" s="21"/>
      <c r="G979" s="59"/>
      <c r="H979" s="56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55"/>
      <c r="AL979" s="55"/>
      <c r="AM979" s="55"/>
      <c r="AN979" s="55"/>
      <c r="AO979" s="55"/>
      <c r="AP979" s="55"/>
      <c r="AQ979" s="55"/>
      <c r="AR979" s="55"/>
      <c r="AS979" s="55"/>
      <c r="AT979" s="55"/>
      <c r="AU979" s="55"/>
      <c r="AV979" s="55"/>
      <c r="AW979" s="55"/>
      <c r="AX979" s="55"/>
      <c r="AY979" s="55"/>
      <c r="AZ979" s="55"/>
      <c r="BA979" s="55"/>
      <c r="BB979" s="55"/>
      <c r="BC979" s="55"/>
      <c r="BD979" s="55"/>
      <c r="BE979" s="55"/>
      <c r="BF979" s="55"/>
      <c r="BG979" s="55"/>
      <c r="BH979" s="55"/>
      <c r="BI979" s="55"/>
      <c r="BJ979" s="55"/>
      <c r="BK979" s="55"/>
      <c r="BL979" s="55"/>
      <c r="BM979" s="55"/>
      <c r="BN979" s="55"/>
      <c r="BO979" s="55"/>
      <c r="BP979" s="55"/>
      <c r="BQ979" s="55"/>
      <c r="BR979" s="55"/>
      <c r="BS979" s="55"/>
      <c r="BT979" s="55"/>
      <c r="BU979" s="55"/>
      <c r="BV979" s="55"/>
      <c r="BW979" s="55"/>
      <c r="BX979" s="55"/>
      <c r="BY979" s="55"/>
      <c r="BZ979" s="55"/>
      <c r="CA979" s="55"/>
      <c r="CB979" s="55"/>
      <c r="CC979" s="55"/>
      <c r="CD979" s="55"/>
      <c r="CE979" s="55"/>
      <c r="CF979" s="55"/>
      <c r="CG979" s="55"/>
      <c r="CH979" s="55"/>
      <c r="CI979" s="55"/>
    </row>
    <row r="980" spans="1:87" customFormat="1" ht="15" customHeight="1" x14ac:dyDescent="0.25">
      <c r="A980" s="55"/>
      <c r="B980" s="58"/>
      <c r="C980" s="58"/>
      <c r="E980" s="57"/>
      <c r="F980" s="21"/>
      <c r="G980" s="59"/>
      <c r="H980" s="56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55"/>
      <c r="AL980" s="55"/>
      <c r="AM980" s="55"/>
      <c r="AN980" s="55"/>
      <c r="AO980" s="55"/>
      <c r="AP980" s="55"/>
      <c r="AQ980" s="55"/>
      <c r="AR980" s="55"/>
      <c r="AS980" s="55"/>
      <c r="AT980" s="55"/>
      <c r="AU980" s="55"/>
      <c r="AV980" s="55"/>
      <c r="AW980" s="55"/>
      <c r="AX980" s="55"/>
      <c r="AY980" s="55"/>
      <c r="AZ980" s="55"/>
      <c r="BA980" s="55"/>
      <c r="BB980" s="55"/>
      <c r="BC980" s="55"/>
      <c r="BD980" s="55"/>
      <c r="BE980" s="55"/>
      <c r="BF980" s="55"/>
      <c r="BG980" s="55"/>
      <c r="BH980" s="55"/>
      <c r="BI980" s="55"/>
      <c r="BJ980" s="55"/>
      <c r="BK980" s="55"/>
      <c r="BL980" s="55"/>
      <c r="BM980" s="55"/>
      <c r="BN980" s="55"/>
      <c r="BO980" s="55"/>
      <c r="BP980" s="55"/>
      <c r="BQ980" s="55"/>
      <c r="BR980" s="55"/>
      <c r="BS980" s="55"/>
      <c r="BT980" s="55"/>
      <c r="BU980" s="55"/>
      <c r="BV980" s="55"/>
      <c r="BW980" s="55"/>
      <c r="BX980" s="55"/>
      <c r="BY980" s="55"/>
      <c r="BZ980" s="55"/>
      <c r="CA980" s="55"/>
      <c r="CB980" s="55"/>
      <c r="CC980" s="55"/>
      <c r="CD980" s="55"/>
      <c r="CE980" s="55"/>
      <c r="CF980" s="55"/>
      <c r="CG980" s="55"/>
      <c r="CH980" s="55"/>
      <c r="CI980" s="55"/>
    </row>
    <row r="981" spans="1:87" customFormat="1" ht="15" customHeight="1" x14ac:dyDescent="0.25">
      <c r="A981" s="55"/>
      <c r="B981" s="58"/>
      <c r="C981" s="58"/>
      <c r="E981" s="57"/>
      <c r="F981" s="21"/>
      <c r="G981" s="59"/>
      <c r="H981" s="56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55"/>
      <c r="AL981" s="55"/>
      <c r="AM981" s="55"/>
      <c r="AN981" s="55"/>
      <c r="AO981" s="55"/>
      <c r="AP981" s="55"/>
      <c r="AQ981" s="55"/>
      <c r="AR981" s="55"/>
      <c r="AS981" s="55"/>
      <c r="AT981" s="55"/>
      <c r="AU981" s="55"/>
      <c r="AV981" s="55"/>
      <c r="AW981" s="55"/>
      <c r="AX981" s="55"/>
      <c r="AY981" s="55"/>
      <c r="AZ981" s="55"/>
      <c r="BA981" s="55"/>
      <c r="BB981" s="55"/>
      <c r="BC981" s="55"/>
      <c r="BD981" s="55"/>
      <c r="BE981" s="55"/>
      <c r="BF981" s="55"/>
      <c r="BG981" s="55"/>
      <c r="BH981" s="55"/>
      <c r="BI981" s="55"/>
      <c r="BJ981" s="55"/>
      <c r="BK981" s="55"/>
      <c r="BL981" s="55"/>
      <c r="BM981" s="55"/>
      <c r="BN981" s="55"/>
      <c r="BO981" s="55"/>
      <c r="BP981" s="55"/>
      <c r="BQ981" s="55"/>
      <c r="BR981" s="55"/>
      <c r="BS981" s="55"/>
      <c r="BT981" s="55"/>
      <c r="BU981" s="55"/>
      <c r="BV981" s="55"/>
      <c r="BW981" s="55"/>
      <c r="BX981" s="55"/>
      <c r="BY981" s="55"/>
      <c r="BZ981" s="55"/>
      <c r="CA981" s="55"/>
      <c r="CB981" s="55"/>
      <c r="CC981" s="55"/>
      <c r="CD981" s="55"/>
      <c r="CE981" s="55"/>
      <c r="CF981" s="55"/>
      <c r="CG981" s="55"/>
      <c r="CH981" s="55"/>
      <c r="CI981" s="55"/>
    </row>
    <row r="982" spans="1:87" customFormat="1" ht="15" customHeight="1" x14ac:dyDescent="0.25">
      <c r="A982" s="55"/>
      <c r="B982" s="58"/>
      <c r="C982" s="58"/>
      <c r="E982" s="57"/>
      <c r="F982" s="21"/>
      <c r="G982" s="59"/>
      <c r="H982" s="56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55"/>
      <c r="AL982" s="55"/>
      <c r="AM982" s="55"/>
      <c r="AN982" s="55"/>
      <c r="AO982" s="55"/>
      <c r="AP982" s="55"/>
      <c r="AQ982" s="55"/>
      <c r="AR982" s="55"/>
      <c r="AS982" s="55"/>
      <c r="AT982" s="55"/>
      <c r="AU982" s="55"/>
      <c r="AV982" s="55"/>
      <c r="AW982" s="55"/>
      <c r="AX982" s="55"/>
      <c r="AY982" s="55"/>
      <c r="AZ982" s="55"/>
      <c r="BA982" s="55"/>
      <c r="BB982" s="55"/>
      <c r="BC982" s="55"/>
      <c r="BD982" s="55"/>
      <c r="BE982" s="55"/>
      <c r="BF982" s="55"/>
      <c r="BG982" s="55"/>
      <c r="BH982" s="55"/>
      <c r="BI982" s="55"/>
      <c r="BJ982" s="55"/>
      <c r="BK982" s="55"/>
      <c r="BL982" s="55"/>
      <c r="BM982" s="55"/>
      <c r="BN982" s="55"/>
      <c r="BO982" s="55"/>
      <c r="BP982" s="55"/>
      <c r="BQ982" s="55"/>
      <c r="BR982" s="55"/>
      <c r="BS982" s="55"/>
      <c r="BT982" s="55"/>
      <c r="BU982" s="55"/>
      <c r="BV982" s="55"/>
      <c r="BW982" s="55"/>
      <c r="BX982" s="55"/>
      <c r="BY982" s="55"/>
      <c r="BZ982" s="55"/>
      <c r="CA982" s="55"/>
      <c r="CB982" s="55"/>
      <c r="CC982" s="55"/>
      <c r="CD982" s="55"/>
      <c r="CE982" s="55"/>
      <c r="CF982" s="55"/>
      <c r="CG982" s="55"/>
      <c r="CH982" s="55"/>
      <c r="CI982" s="55"/>
    </row>
    <row r="983" spans="1:87" customFormat="1" ht="15" customHeight="1" x14ac:dyDescent="0.25">
      <c r="A983" s="55"/>
      <c r="B983" s="58"/>
      <c r="C983" s="58"/>
      <c r="E983" s="57"/>
      <c r="F983" s="21"/>
      <c r="G983" s="59"/>
      <c r="H983" s="56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55"/>
      <c r="AL983" s="55"/>
      <c r="AM983" s="55"/>
      <c r="AN983" s="55"/>
      <c r="AO983" s="55"/>
      <c r="AP983" s="55"/>
      <c r="AQ983" s="55"/>
      <c r="AR983" s="55"/>
      <c r="AS983" s="55"/>
      <c r="AT983" s="55"/>
      <c r="AU983" s="55"/>
      <c r="AV983" s="55"/>
      <c r="AW983" s="55"/>
      <c r="AX983" s="55"/>
      <c r="AY983" s="55"/>
      <c r="AZ983" s="55"/>
      <c r="BA983" s="55"/>
      <c r="BB983" s="55"/>
      <c r="BC983" s="55"/>
      <c r="BD983" s="55"/>
      <c r="BE983" s="55"/>
      <c r="BF983" s="55"/>
      <c r="BG983" s="55"/>
      <c r="BH983" s="55"/>
      <c r="BI983" s="55"/>
      <c r="BJ983" s="55"/>
      <c r="BK983" s="55"/>
      <c r="BL983" s="55"/>
      <c r="BM983" s="55"/>
      <c r="BN983" s="55"/>
      <c r="BO983" s="55"/>
      <c r="BP983" s="55"/>
      <c r="BQ983" s="55"/>
      <c r="BR983" s="55"/>
      <c r="BS983" s="55"/>
      <c r="BT983" s="55"/>
      <c r="BU983" s="55"/>
      <c r="BV983" s="55"/>
      <c r="BW983" s="55"/>
      <c r="BX983" s="55"/>
      <c r="BY983" s="55"/>
      <c r="BZ983" s="55"/>
      <c r="CA983" s="55"/>
      <c r="CB983" s="55"/>
      <c r="CC983" s="55"/>
      <c r="CD983" s="55"/>
      <c r="CE983" s="55"/>
      <c r="CF983" s="55"/>
      <c r="CG983" s="55"/>
      <c r="CH983" s="55"/>
      <c r="CI983" s="55"/>
    </row>
    <row r="984" spans="1:87" customFormat="1" ht="15" customHeight="1" x14ac:dyDescent="0.25">
      <c r="A984" s="55"/>
      <c r="B984" s="58"/>
      <c r="C984" s="58"/>
      <c r="E984" s="57"/>
      <c r="F984" s="21"/>
      <c r="G984" s="59"/>
      <c r="H984" s="56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55"/>
      <c r="AL984" s="55"/>
      <c r="AM984" s="55"/>
      <c r="AN984" s="55"/>
      <c r="AO984" s="55"/>
      <c r="AP984" s="55"/>
      <c r="AQ984" s="55"/>
      <c r="AR984" s="55"/>
      <c r="AS984" s="55"/>
      <c r="AT984" s="55"/>
      <c r="AU984" s="55"/>
      <c r="AV984" s="55"/>
      <c r="AW984" s="55"/>
      <c r="AX984" s="55"/>
      <c r="AY984" s="55"/>
      <c r="AZ984" s="55"/>
      <c r="BA984" s="55"/>
      <c r="BB984" s="55"/>
      <c r="BC984" s="55"/>
      <c r="BD984" s="55"/>
      <c r="BE984" s="55"/>
      <c r="BF984" s="55"/>
      <c r="BG984" s="55"/>
      <c r="BH984" s="55"/>
      <c r="BI984" s="55"/>
      <c r="BJ984" s="55"/>
      <c r="BK984" s="55"/>
      <c r="BL984" s="55"/>
      <c r="BM984" s="55"/>
      <c r="BN984" s="55"/>
      <c r="BO984" s="55"/>
      <c r="BP984" s="55"/>
      <c r="BQ984" s="55"/>
      <c r="BR984" s="55"/>
      <c r="BS984" s="55"/>
      <c r="BT984" s="55"/>
      <c r="BU984" s="55"/>
      <c r="BV984" s="55"/>
      <c r="BW984" s="55"/>
      <c r="BX984" s="55"/>
      <c r="BY984" s="55"/>
      <c r="BZ984" s="55"/>
      <c r="CA984" s="55"/>
      <c r="CB984" s="55"/>
      <c r="CC984" s="55"/>
      <c r="CD984" s="55"/>
      <c r="CE984" s="55"/>
      <c r="CF984" s="55"/>
      <c r="CG984" s="55"/>
      <c r="CH984" s="55"/>
      <c r="CI984" s="55"/>
    </row>
    <row r="985" spans="1:87" customFormat="1" ht="15" customHeight="1" x14ac:dyDescent="0.25">
      <c r="A985" s="55"/>
      <c r="B985" s="58"/>
      <c r="C985" s="58"/>
      <c r="E985" s="57"/>
      <c r="F985" s="21"/>
      <c r="G985" s="59"/>
      <c r="H985" s="56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55"/>
      <c r="AL985" s="55"/>
      <c r="AM985" s="55"/>
      <c r="AN985" s="55"/>
      <c r="AO985" s="55"/>
      <c r="AP985" s="55"/>
      <c r="AQ985" s="55"/>
      <c r="AR985" s="55"/>
      <c r="AS985" s="55"/>
      <c r="AT985" s="55"/>
      <c r="AU985" s="55"/>
      <c r="AV985" s="55"/>
      <c r="AW985" s="55"/>
      <c r="AX985" s="55"/>
      <c r="AY985" s="55"/>
      <c r="AZ985" s="55"/>
      <c r="BA985" s="55"/>
      <c r="BB985" s="55"/>
      <c r="BC985" s="55"/>
      <c r="BD985" s="55"/>
      <c r="BE985" s="55"/>
      <c r="BF985" s="55"/>
      <c r="BG985" s="55"/>
      <c r="BH985" s="55"/>
      <c r="BI985" s="55"/>
      <c r="BJ985" s="55"/>
      <c r="BK985" s="55"/>
      <c r="BL985" s="55"/>
      <c r="BM985" s="55"/>
      <c r="BN985" s="55"/>
      <c r="BO985" s="55"/>
      <c r="BP985" s="55"/>
      <c r="BQ985" s="55"/>
      <c r="BR985" s="55"/>
      <c r="BS985" s="55"/>
      <c r="BT985" s="55"/>
      <c r="BU985" s="55"/>
      <c r="BV985" s="55"/>
      <c r="BW985" s="55"/>
      <c r="BX985" s="55"/>
      <c r="BY985" s="55"/>
      <c r="BZ985" s="55"/>
      <c r="CA985" s="55"/>
      <c r="CB985" s="55"/>
      <c r="CC985" s="55"/>
      <c r="CD985" s="55"/>
      <c r="CE985" s="55"/>
      <c r="CF985" s="55"/>
      <c r="CG985" s="55"/>
      <c r="CH985" s="55"/>
      <c r="CI985" s="55"/>
    </row>
    <row r="986" spans="1:87" customFormat="1" ht="15" customHeight="1" x14ac:dyDescent="0.25">
      <c r="A986" s="55"/>
      <c r="B986" s="58"/>
      <c r="C986" s="58"/>
      <c r="E986" s="57"/>
      <c r="F986" s="21"/>
      <c r="G986" s="59"/>
      <c r="H986" s="56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55"/>
      <c r="AL986" s="55"/>
      <c r="AM986" s="55"/>
      <c r="AN986" s="55"/>
      <c r="AO986" s="55"/>
      <c r="AP986" s="55"/>
      <c r="AQ986" s="55"/>
      <c r="AR986" s="55"/>
      <c r="AS986" s="55"/>
      <c r="AT986" s="55"/>
      <c r="AU986" s="55"/>
      <c r="AV986" s="55"/>
      <c r="AW986" s="55"/>
      <c r="AX986" s="55"/>
      <c r="AY986" s="55"/>
      <c r="AZ986" s="55"/>
      <c r="BA986" s="55"/>
      <c r="BB986" s="55"/>
      <c r="BC986" s="55"/>
      <c r="BD986" s="55"/>
      <c r="BE986" s="55"/>
      <c r="BF986" s="55"/>
      <c r="BG986" s="55"/>
      <c r="BH986" s="55"/>
      <c r="BI986" s="55"/>
      <c r="BJ986" s="55"/>
      <c r="BK986" s="55"/>
      <c r="BL986" s="55"/>
      <c r="BM986" s="55"/>
      <c r="BN986" s="55"/>
      <c r="BO986" s="55"/>
      <c r="BP986" s="55"/>
      <c r="BQ986" s="55"/>
      <c r="BR986" s="55"/>
      <c r="BS986" s="55"/>
      <c r="BT986" s="55"/>
      <c r="BU986" s="55"/>
      <c r="BV986" s="55"/>
      <c r="BW986" s="55"/>
      <c r="BX986" s="55"/>
      <c r="BY986" s="55"/>
      <c r="BZ986" s="55"/>
      <c r="CA986" s="55"/>
      <c r="CB986" s="55"/>
      <c r="CC986" s="55"/>
      <c r="CD986" s="55"/>
      <c r="CE986" s="55"/>
      <c r="CF986" s="55"/>
      <c r="CG986" s="55"/>
      <c r="CH986" s="55"/>
      <c r="CI986" s="55"/>
    </row>
    <row r="987" spans="1:87" customFormat="1" ht="15" customHeight="1" x14ac:dyDescent="0.25">
      <c r="A987" s="55"/>
      <c r="B987" s="58"/>
      <c r="C987" s="58"/>
      <c r="E987" s="57"/>
      <c r="F987" s="21"/>
      <c r="G987" s="59"/>
      <c r="H987" s="56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55"/>
      <c r="AL987" s="55"/>
      <c r="AM987" s="55"/>
      <c r="AN987" s="55"/>
      <c r="AO987" s="55"/>
      <c r="AP987" s="55"/>
      <c r="AQ987" s="55"/>
      <c r="AR987" s="55"/>
      <c r="AS987" s="55"/>
      <c r="AT987" s="55"/>
      <c r="AU987" s="55"/>
      <c r="AV987" s="55"/>
      <c r="AW987" s="55"/>
      <c r="AX987" s="55"/>
      <c r="AY987" s="55"/>
      <c r="AZ987" s="55"/>
      <c r="BA987" s="55"/>
      <c r="BB987" s="55"/>
      <c r="BC987" s="55"/>
      <c r="BD987" s="55"/>
      <c r="BE987" s="55"/>
      <c r="BF987" s="55"/>
      <c r="BG987" s="55"/>
      <c r="BH987" s="55"/>
      <c r="BI987" s="55"/>
      <c r="BJ987" s="55"/>
      <c r="BK987" s="55"/>
      <c r="BL987" s="55"/>
      <c r="BM987" s="55"/>
      <c r="BN987" s="55"/>
      <c r="BO987" s="55"/>
      <c r="BP987" s="55"/>
      <c r="BQ987" s="55"/>
      <c r="BR987" s="55"/>
      <c r="BS987" s="55"/>
      <c r="BT987" s="55"/>
      <c r="BU987" s="55"/>
      <c r="BV987" s="55"/>
      <c r="BW987" s="55"/>
      <c r="BX987" s="55"/>
      <c r="BY987" s="55"/>
      <c r="BZ987" s="55"/>
      <c r="CA987" s="55"/>
      <c r="CB987" s="55"/>
      <c r="CC987" s="55"/>
      <c r="CD987" s="55"/>
      <c r="CE987" s="55"/>
      <c r="CF987" s="55"/>
      <c r="CG987" s="55"/>
      <c r="CH987" s="55"/>
      <c r="CI987" s="55"/>
    </row>
    <row r="988" spans="1:87" customFormat="1" ht="15" customHeight="1" x14ac:dyDescent="0.25">
      <c r="A988" s="55"/>
      <c r="B988" s="58"/>
      <c r="C988" s="58"/>
      <c r="E988" s="57"/>
      <c r="F988" s="21"/>
      <c r="G988" s="59"/>
      <c r="H988" s="56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55"/>
      <c r="AL988" s="55"/>
      <c r="AM988" s="55"/>
      <c r="AN988" s="55"/>
      <c r="AO988" s="55"/>
      <c r="AP988" s="55"/>
      <c r="AQ988" s="55"/>
      <c r="AR988" s="55"/>
      <c r="AS988" s="55"/>
      <c r="AT988" s="55"/>
      <c r="AU988" s="55"/>
      <c r="AV988" s="55"/>
      <c r="AW988" s="55"/>
      <c r="AX988" s="55"/>
      <c r="AY988" s="55"/>
      <c r="AZ988" s="55"/>
      <c r="BA988" s="55"/>
      <c r="BB988" s="55"/>
      <c r="BC988" s="55"/>
      <c r="BD988" s="55"/>
      <c r="BE988" s="55"/>
      <c r="BF988" s="55"/>
      <c r="BG988" s="55"/>
      <c r="BH988" s="55"/>
      <c r="BI988" s="55"/>
      <c r="BJ988" s="55"/>
      <c r="BK988" s="55"/>
      <c r="BL988" s="55"/>
      <c r="BM988" s="55"/>
      <c r="BN988" s="55"/>
      <c r="BO988" s="55"/>
      <c r="BP988" s="55"/>
      <c r="BQ988" s="55"/>
      <c r="BR988" s="55"/>
      <c r="BS988" s="55"/>
      <c r="BT988" s="55"/>
      <c r="BU988" s="55"/>
      <c r="BV988" s="55"/>
      <c r="BW988" s="55"/>
      <c r="BX988" s="55"/>
      <c r="BY988" s="55"/>
      <c r="BZ988" s="55"/>
      <c r="CA988" s="55"/>
      <c r="CB988" s="55"/>
      <c r="CC988" s="55"/>
      <c r="CD988" s="55"/>
      <c r="CE988" s="55"/>
      <c r="CF988" s="55"/>
      <c r="CG988" s="55"/>
      <c r="CH988" s="55"/>
      <c r="CI988" s="55"/>
    </row>
    <row r="989" spans="1:87" customFormat="1" ht="15" customHeight="1" x14ac:dyDescent="0.25">
      <c r="A989" s="55"/>
      <c r="B989" s="58"/>
      <c r="C989" s="58"/>
      <c r="E989" s="57"/>
      <c r="F989" s="21"/>
      <c r="G989" s="59"/>
      <c r="H989" s="56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5"/>
      <c r="AV989" s="55"/>
      <c r="AW989" s="55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5"/>
      <c r="BJ989" s="55"/>
      <c r="BK989" s="55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5"/>
      <c r="BX989" s="55"/>
      <c r="BY989" s="55"/>
      <c r="BZ989" s="55"/>
      <c r="CA989" s="55"/>
      <c r="CB989" s="55"/>
      <c r="CC989" s="55"/>
      <c r="CD989" s="55"/>
      <c r="CE989" s="55"/>
      <c r="CF989" s="55"/>
      <c r="CG989" s="55"/>
      <c r="CH989" s="55"/>
      <c r="CI989" s="55"/>
    </row>
    <row r="990" spans="1:87" customFormat="1" ht="15" customHeight="1" x14ac:dyDescent="0.25">
      <c r="A990" s="55"/>
      <c r="B990" s="58"/>
      <c r="C990" s="58"/>
      <c r="E990" s="57"/>
      <c r="F990" s="21"/>
      <c r="G990" s="59"/>
      <c r="H990" s="56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55"/>
      <c r="AL990" s="55"/>
      <c r="AM990" s="55"/>
      <c r="AN990" s="55"/>
      <c r="AO990" s="55"/>
      <c r="AP990" s="55"/>
      <c r="AQ990" s="55"/>
      <c r="AR990" s="55"/>
      <c r="AS990" s="55"/>
      <c r="AT990" s="55"/>
      <c r="AU990" s="55"/>
      <c r="AV990" s="55"/>
      <c r="AW990" s="55"/>
      <c r="AX990" s="55"/>
      <c r="AY990" s="55"/>
      <c r="AZ990" s="55"/>
      <c r="BA990" s="55"/>
      <c r="BB990" s="55"/>
      <c r="BC990" s="55"/>
      <c r="BD990" s="55"/>
      <c r="BE990" s="55"/>
      <c r="BF990" s="55"/>
      <c r="BG990" s="55"/>
      <c r="BH990" s="55"/>
      <c r="BI990" s="55"/>
      <c r="BJ990" s="55"/>
      <c r="BK990" s="55"/>
      <c r="BL990" s="55"/>
      <c r="BM990" s="55"/>
      <c r="BN990" s="55"/>
      <c r="BO990" s="55"/>
      <c r="BP990" s="55"/>
      <c r="BQ990" s="55"/>
      <c r="BR990" s="55"/>
      <c r="BS990" s="55"/>
      <c r="BT990" s="55"/>
      <c r="BU990" s="55"/>
      <c r="BV990" s="55"/>
      <c r="BW990" s="55"/>
      <c r="BX990" s="55"/>
      <c r="BY990" s="55"/>
      <c r="BZ990" s="55"/>
      <c r="CA990" s="55"/>
      <c r="CB990" s="55"/>
      <c r="CC990" s="55"/>
      <c r="CD990" s="55"/>
      <c r="CE990" s="55"/>
      <c r="CF990" s="55"/>
      <c r="CG990" s="55"/>
      <c r="CH990" s="55"/>
      <c r="CI990" s="55"/>
    </row>
  </sheetData>
  <mergeCells count="5">
    <mergeCell ref="L1:M1"/>
    <mergeCell ref="L3:M4"/>
    <mergeCell ref="O3:O4"/>
    <mergeCell ref="L7:M8"/>
    <mergeCell ref="O7:O8"/>
  </mergeCells>
  <conditionalFormatting sqref="I2:I291">
    <cfRule type="containsText" dxfId="111" priority="4" operator="containsText" text="NON">
      <formula>NOT(ISERROR(SEARCH("NON",I2)))</formula>
    </cfRule>
    <cfRule type="containsText" dxfId="110" priority="5" operator="containsText" text="OUI">
      <formula>NOT(ISERROR(SEARCH("OUI",I2)))</formula>
    </cfRule>
  </conditionalFormatting>
  <conditionalFormatting sqref="G3:G291">
    <cfRule type="containsText" dxfId="109" priority="2" operator="containsText" text="1">
      <formula>NOT(ISERROR(SEARCH("1",G3)))</formula>
    </cfRule>
  </conditionalFormatting>
  <conditionalFormatting sqref="K302:K1048576">
    <cfRule type="expression" dxfId="108" priority="6">
      <formula>AND($E302=4)</formula>
    </cfRule>
  </conditionalFormatting>
  <conditionalFormatting sqref="J3:J291 F3:G291 C3:D291">
    <cfRule type="expression" dxfId="107" priority="3">
      <formula>AND($J3=0)</formula>
    </cfRule>
  </conditionalFormatting>
  <conditionalFormatting sqref="C2 B3:C291">
    <cfRule type="duplicateValues" dxfId="106" priority="906"/>
  </conditionalFormatting>
  <conditionalFormatting sqref="K193:K196">
    <cfRule type="expression" dxfId="105" priority="914">
      <formula>AND($E189=4)</formula>
    </cfRule>
  </conditionalFormatting>
  <conditionalFormatting sqref="K198:K241">
    <cfRule type="expression" dxfId="104" priority="917">
      <formula>AND($E193=4)</formula>
    </cfRule>
  </conditionalFormatting>
  <conditionalFormatting sqref="K197">
    <cfRule type="expression" dxfId="103" priority="918">
      <formula>AND(#REF!=4)</formula>
    </cfRule>
  </conditionalFormatting>
  <conditionalFormatting sqref="K244:K251">
    <cfRule type="expression" dxfId="102" priority="921">
      <formula>AND($E237=4)</formula>
    </cfRule>
  </conditionalFormatting>
  <conditionalFormatting sqref="K242:K243">
    <cfRule type="expression" dxfId="101" priority="922">
      <formula>AND(#REF!=4)</formula>
    </cfRule>
  </conditionalFormatting>
  <conditionalFormatting sqref="K253:K260">
    <cfRule type="expression" dxfId="100" priority="925">
      <formula>AND($E245=4)</formula>
    </cfRule>
  </conditionalFormatting>
  <conditionalFormatting sqref="K252">
    <cfRule type="expression" dxfId="99" priority="926">
      <formula>AND(#REF!=4)</formula>
    </cfRule>
  </conditionalFormatting>
  <conditionalFormatting sqref="K263:K301">
    <cfRule type="expression" dxfId="98" priority="929">
      <formula>AND($E253=4)</formula>
    </cfRule>
  </conditionalFormatting>
  <conditionalFormatting sqref="K261:K262">
    <cfRule type="expression" dxfId="97" priority="930">
      <formula>AND(#REF!=4)</formula>
    </cfRule>
  </conditionalFormatting>
  <conditionalFormatting sqref="E262:E281">
    <cfRule type="expression" dxfId="96" priority="1">
      <formula>AND($J262=0)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I990"/>
  <sheetViews>
    <sheetView zoomScaleNormal="100" workbookViewId="0"/>
  </sheetViews>
  <sheetFormatPr baseColWidth="10" defaultColWidth="11.42578125" defaultRowHeight="15" customHeight="1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1:20" ht="15" customHeight="1" x14ac:dyDescent="0.25">
      <c r="A1" s="14"/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1:20" ht="15" customHeight="1" x14ac:dyDescent="0.25">
      <c r="A2" s="55"/>
      <c r="B2" s="26" t="s">
        <v>24</v>
      </c>
      <c r="C2" s="2" t="s">
        <v>25</v>
      </c>
      <c r="D2" s="2" t="s">
        <v>26</v>
      </c>
      <c r="E2" s="2" t="s">
        <v>27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1:20" ht="15" customHeight="1" x14ac:dyDescent="0.25">
      <c r="A3" s="55"/>
      <c r="B3" s="31">
        <v>1</v>
      </c>
      <c r="C3" s="3" t="s">
        <v>2807</v>
      </c>
      <c r="D3" s="49">
        <v>1</v>
      </c>
      <c r="E3" s="78" t="s">
        <v>36</v>
      </c>
      <c r="F3" s="76" t="s">
        <v>1111</v>
      </c>
      <c r="G3" s="1"/>
      <c r="H3" s="7"/>
      <c r="I3" s="1" t="str">
        <f>IF(NOT(Tableau117579182022[[#This Row],[Qu.]]&gt;=1),"OUI","NON")</f>
        <v>NON</v>
      </c>
      <c r="J3" s="11">
        <f>SUM(1&gt;Tableau117579182022[[#This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1:20" ht="15" customHeight="1" x14ac:dyDescent="0.25">
      <c r="A4" s="55"/>
      <c r="B4" s="31">
        <v>2</v>
      </c>
      <c r="C4" s="3" t="s">
        <v>2808</v>
      </c>
      <c r="D4" s="49">
        <v>1</v>
      </c>
      <c r="E4" s="79" t="s">
        <v>50</v>
      </c>
      <c r="F4" s="76" t="s">
        <v>1089</v>
      </c>
      <c r="G4" s="1"/>
      <c r="H4" s="7"/>
      <c r="I4" s="1" t="str">
        <f>IF(NOT(Tableau117579182022[[#This Row],[Qu.]]&gt;=1),"OUI","NON")</f>
        <v>NON</v>
      </c>
      <c r="J4" s="11">
        <f>SUM(1&gt;Tableau117579182022[[#This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1:20" ht="15" customHeight="1" x14ac:dyDescent="0.25">
      <c r="A5" s="55"/>
      <c r="B5" s="34">
        <v>3</v>
      </c>
      <c r="C5" s="12" t="s">
        <v>2809</v>
      </c>
      <c r="D5" s="49">
        <v>1</v>
      </c>
      <c r="E5" s="78" t="s">
        <v>36</v>
      </c>
      <c r="F5" s="77" t="s">
        <v>1107</v>
      </c>
      <c r="G5" s="1"/>
      <c r="H5" s="7"/>
      <c r="I5" s="1" t="str">
        <f>IF(NOT(Tableau117579182022[[#This Row],[Qu.]]&gt;=1),"OUI","NON")</f>
        <v>NON</v>
      </c>
      <c r="J5" s="11">
        <f>SUM(1&gt;Tableau117579182022[[#This Row],[Qu.]])</f>
        <v>0</v>
      </c>
      <c r="K5" s="46"/>
      <c r="L5" s="72" t="str">
        <f>COUNTIF(D3:D207,"&gt;0")&amp;"/"</f>
        <v>182/</v>
      </c>
      <c r="M5" s="71">
        <f>COUNTA(C3:C207)</f>
        <v>205</v>
      </c>
      <c r="N5" s="55"/>
      <c r="O5" s="70">
        <f>COUNTIF(D3:D207,"&gt;0")/COUNTA(C3:C207)</f>
        <v>0.8878048780487805</v>
      </c>
      <c r="P5" s="55"/>
      <c r="Q5" s="55"/>
      <c r="R5" s="55"/>
      <c r="S5" s="16"/>
      <c r="T5" s="17"/>
    </row>
    <row r="6" spans="1:20" ht="15" customHeight="1" x14ac:dyDescent="0.25">
      <c r="A6" s="55"/>
      <c r="B6" s="34">
        <v>4</v>
      </c>
      <c r="C6" s="12" t="s">
        <v>2810</v>
      </c>
      <c r="D6" s="49">
        <v>1</v>
      </c>
      <c r="E6" s="79" t="s">
        <v>32</v>
      </c>
      <c r="F6" s="77" t="s">
        <v>1113</v>
      </c>
      <c r="G6" s="1"/>
      <c r="H6" s="7"/>
      <c r="I6" s="1" t="str">
        <f>IF(NOT(Tableau117579182022[[#This Row],[Qu.]]&gt;=1),"OUI","NON")</f>
        <v>NON</v>
      </c>
      <c r="J6" s="11">
        <f>SUM(1&gt;Tableau117579182022[[#This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1:20" ht="15" customHeight="1" x14ac:dyDescent="0.25">
      <c r="A7" s="55"/>
      <c r="B7" s="31">
        <v>5</v>
      </c>
      <c r="C7" s="3" t="s">
        <v>296</v>
      </c>
      <c r="D7" s="49">
        <v>1</v>
      </c>
      <c r="E7" s="78" t="s">
        <v>32</v>
      </c>
      <c r="F7" s="76" t="s">
        <v>1107</v>
      </c>
      <c r="G7" s="1"/>
      <c r="H7" s="7"/>
      <c r="I7" s="1" t="str">
        <f>IF(NOT(Tableau117579182022[[#This Row],[Qu.]]&gt;=1),"OUI","NON")</f>
        <v>NON</v>
      </c>
      <c r="J7" s="11">
        <f>SUM(1&gt;Tableau117579182022[[#This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1:20" ht="15" customHeight="1" x14ac:dyDescent="0.25">
      <c r="A8" s="55"/>
      <c r="B8" s="31">
        <v>6</v>
      </c>
      <c r="C8" s="3" t="s">
        <v>2811</v>
      </c>
      <c r="D8" s="49">
        <v>1</v>
      </c>
      <c r="E8" s="79" t="s">
        <v>36</v>
      </c>
      <c r="F8" s="76" t="s">
        <v>1089</v>
      </c>
      <c r="G8" s="1"/>
      <c r="H8" s="7"/>
      <c r="I8" s="1" t="str">
        <f>IF(NOT(Tableau117579182022[[#This Row],[Qu.]]&gt;=1),"OUI","NON")</f>
        <v>NON</v>
      </c>
      <c r="J8" s="11">
        <f>SUM(1&gt;Tableau117579182022[[#This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1:20" ht="15" customHeight="1" x14ac:dyDescent="0.25">
      <c r="A9" s="55"/>
      <c r="B9" s="31">
        <v>7</v>
      </c>
      <c r="C9" s="3" t="s">
        <v>2812</v>
      </c>
      <c r="D9" s="49">
        <v>1</v>
      </c>
      <c r="E9" s="78" t="s">
        <v>32</v>
      </c>
      <c r="F9" s="76" t="s">
        <v>1089</v>
      </c>
      <c r="G9" s="1"/>
      <c r="H9" s="7"/>
      <c r="I9" s="1" t="str">
        <f>IF(NOT(Tableau117579182022[[#This Row],[Qu.]]&gt;=1),"OUI","NON")</f>
        <v>NON</v>
      </c>
      <c r="J9" s="11">
        <f>SUM(1&gt;Tableau117579182022[[#This Row],[Qu.]])</f>
        <v>0</v>
      </c>
      <c r="K9" s="46"/>
      <c r="L9" s="69" t="str">
        <f>COUNTIF(G3:G207,"&gt;0")&amp;"/"</f>
        <v>0/</v>
      </c>
      <c r="M9" s="68">
        <f>COUNTA(C3:C207)</f>
        <v>205</v>
      </c>
      <c r="N9" s="55"/>
      <c r="O9" s="67">
        <f>COUNTIF(G3:G207,"&gt;0")/COUNTA(C3:C207)</f>
        <v>0</v>
      </c>
      <c r="P9" s="55"/>
      <c r="Q9" s="55"/>
      <c r="R9" s="55"/>
      <c r="S9" s="55"/>
      <c r="T9" s="55"/>
    </row>
    <row r="10" spans="1:20" ht="15" customHeight="1" x14ac:dyDescent="0.25">
      <c r="A10" s="55"/>
      <c r="B10" s="53">
        <v>8</v>
      </c>
      <c r="C10" s="48" t="s">
        <v>2813</v>
      </c>
      <c r="D10" s="49">
        <v>1</v>
      </c>
      <c r="E10" s="79" t="s">
        <v>36</v>
      </c>
      <c r="F10" s="77" t="s">
        <v>1089</v>
      </c>
      <c r="G10" s="1"/>
      <c r="H10" s="7"/>
      <c r="I10" s="1" t="str">
        <f>IF(NOT(Tableau117579182022[[#This Row],[Qu.]]&gt;=1),"OUI","NON")</f>
        <v>NON</v>
      </c>
      <c r="J10" s="11">
        <f>SUM(1&gt;Tableau117579182022[[#This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1:20" ht="15" customHeight="1" x14ac:dyDescent="0.25">
      <c r="A11" s="55"/>
      <c r="B11" s="34">
        <v>9</v>
      </c>
      <c r="C11" s="12" t="s">
        <v>2814</v>
      </c>
      <c r="D11" s="49">
        <v>1</v>
      </c>
      <c r="E11" s="78" t="s">
        <v>36</v>
      </c>
      <c r="F11" s="77" t="s">
        <v>1089</v>
      </c>
      <c r="G11" s="1"/>
      <c r="H11" s="7"/>
      <c r="I11" s="1" t="str">
        <f>IF(NOT(Tableau117579182022[[#This Row],[Qu.]]&gt;=1),"OUI","NON")</f>
        <v>NON</v>
      </c>
      <c r="J11" s="11">
        <f>SUM(1&gt;Tableau117579182022[[#This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1:20" ht="15" customHeight="1" x14ac:dyDescent="0.25">
      <c r="A12" s="55"/>
      <c r="B12" s="31">
        <v>10</v>
      </c>
      <c r="C12" s="3" t="s">
        <v>2815</v>
      </c>
      <c r="D12" s="49">
        <v>1</v>
      </c>
      <c r="E12" s="79" t="s">
        <v>36</v>
      </c>
      <c r="F12" s="76" t="s">
        <v>1089</v>
      </c>
      <c r="G12" s="1"/>
      <c r="H12" s="7"/>
      <c r="I12" s="1" t="str">
        <f>IF(NOT(Tableau117579182022[[#This Row],[Qu.]]&gt;=1),"OUI","NON")</f>
        <v>NON</v>
      </c>
      <c r="J12" s="11">
        <f>SUM(1&gt;Tableau117579182022[[#This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1:20" ht="15" customHeight="1" x14ac:dyDescent="0.25">
      <c r="A13" s="55"/>
      <c r="B13" s="85">
        <v>11</v>
      </c>
      <c r="C13" s="12" t="s">
        <v>2816</v>
      </c>
      <c r="D13" s="49">
        <v>1</v>
      </c>
      <c r="E13" s="78" t="s">
        <v>32</v>
      </c>
      <c r="F13" s="77" t="s">
        <v>1089</v>
      </c>
      <c r="G13" s="1"/>
      <c r="H13" s="7"/>
      <c r="I13" s="1" t="str">
        <f>IF(NOT(Tableau117579182022[[#This Row],[Qu.]]&gt;=1),"OUI","NON")</f>
        <v>NON</v>
      </c>
      <c r="J13" s="11">
        <f>SUM(1&gt;Tableau117579182022[[#This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1:20" ht="15" customHeight="1" x14ac:dyDescent="0.25">
      <c r="A14" s="55"/>
      <c r="B14" s="34">
        <v>12</v>
      </c>
      <c r="C14" s="12" t="s">
        <v>2817</v>
      </c>
      <c r="D14" s="49">
        <v>1</v>
      </c>
      <c r="E14" s="79" t="s">
        <v>32</v>
      </c>
      <c r="F14" s="77" t="s">
        <v>1111</v>
      </c>
      <c r="G14" s="1"/>
      <c r="H14" s="7"/>
      <c r="I14" s="1" t="str">
        <f>IF(NOT(Tableau117579182022[[#This Row],[Qu.]]&gt;=1),"OUI","NON")</f>
        <v>NON</v>
      </c>
      <c r="J14" s="11">
        <f>SUM(1&gt;Tableau117579182022[[#This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1:20" ht="15" customHeight="1" x14ac:dyDescent="0.25">
      <c r="A15" s="55"/>
      <c r="B15" s="34">
        <v>13</v>
      </c>
      <c r="C15" s="12" t="s">
        <v>2818</v>
      </c>
      <c r="D15" s="49">
        <v>1</v>
      </c>
      <c r="E15" s="78" t="s">
        <v>36</v>
      </c>
      <c r="F15" s="77" t="s">
        <v>1089</v>
      </c>
      <c r="G15" s="1"/>
      <c r="H15" s="7"/>
      <c r="I15" s="1" t="str">
        <f>IF(NOT(Tableau117579182022[[#This Row],[Qu.]]&gt;=1),"OUI","NON")</f>
        <v>NON</v>
      </c>
      <c r="J15" s="11">
        <f>SUM(1&gt;Tableau117579182022[[#This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1:20" ht="15" customHeight="1" x14ac:dyDescent="0.25">
      <c r="A16" s="55"/>
      <c r="B16" s="53">
        <v>14</v>
      </c>
      <c r="C16" s="48" t="s">
        <v>2819</v>
      </c>
      <c r="D16" s="49">
        <v>1</v>
      </c>
      <c r="E16" s="79" t="s">
        <v>32</v>
      </c>
      <c r="F16" s="77" t="s">
        <v>1089</v>
      </c>
      <c r="G16" s="1"/>
      <c r="H16" s="7"/>
      <c r="I16" s="1" t="str">
        <f>IF(NOT(Tableau117579182022[[#This Row],[Qu.]]&gt;=1),"OUI","NON")</f>
        <v>NON</v>
      </c>
      <c r="J16" s="11">
        <f>SUM(1&gt;Tableau117579182022[[#This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2" ht="15" customHeight="1" x14ac:dyDescent="0.25">
      <c r="B17" s="31">
        <v>15</v>
      </c>
      <c r="C17" s="3" t="s">
        <v>2820</v>
      </c>
      <c r="D17" s="49">
        <v>1</v>
      </c>
      <c r="E17" s="78" t="s">
        <v>32</v>
      </c>
      <c r="F17" s="76" t="s">
        <v>1107</v>
      </c>
      <c r="G17" s="1"/>
      <c r="H17" s="7"/>
      <c r="I17" s="1" t="str">
        <f>IF(NOT(Tableau117579182022[[#This Row],[Qu.]]&gt;=1),"OUI","NON")</f>
        <v>NON</v>
      </c>
      <c r="J17" s="11">
        <f>SUM(1&gt;Tableau117579182022[[#This Row],[Qu.]])</f>
        <v>0</v>
      </c>
      <c r="K17" s="46"/>
      <c r="L17" s="55"/>
    </row>
    <row r="18" spans="2:12" ht="15" customHeight="1" x14ac:dyDescent="0.25">
      <c r="B18" s="53">
        <v>16</v>
      </c>
      <c r="C18" s="48" t="s">
        <v>2821</v>
      </c>
      <c r="D18" s="49">
        <v>1</v>
      </c>
      <c r="E18" s="79" t="s">
        <v>50</v>
      </c>
      <c r="F18" s="77" t="s">
        <v>1089</v>
      </c>
      <c r="G18" s="1"/>
      <c r="H18" s="7"/>
      <c r="I18" s="1" t="str">
        <f>IF(NOT(Tableau117579182022[[#This Row],[Qu.]]&gt;=1),"OUI","NON")</f>
        <v>NON</v>
      </c>
      <c r="J18" s="11">
        <f>SUM(1&gt;Tableau117579182022[[#This Row],[Qu.]])</f>
        <v>0</v>
      </c>
      <c r="K18" s="46"/>
      <c r="L18" s="55"/>
    </row>
    <row r="19" spans="2:12" ht="15" customHeight="1" x14ac:dyDescent="0.25">
      <c r="B19" s="34">
        <v>17</v>
      </c>
      <c r="C19" s="12" t="s">
        <v>2822</v>
      </c>
      <c r="D19" s="49">
        <v>1</v>
      </c>
      <c r="E19" s="78" t="s">
        <v>36</v>
      </c>
      <c r="F19" s="77" t="s">
        <v>1107</v>
      </c>
      <c r="G19" s="1"/>
      <c r="H19" s="7"/>
      <c r="I19" s="1" t="str">
        <f>IF(NOT(Tableau117579182022[[#This Row],[Qu.]]&gt;=1),"OUI","NON")</f>
        <v>NON</v>
      </c>
      <c r="J19" s="11">
        <f>SUM(1&gt;Tableau117579182022[[#This Row],[Qu.]])</f>
        <v>0</v>
      </c>
      <c r="K19" s="46"/>
      <c r="L19" s="55"/>
    </row>
    <row r="20" spans="2:12" ht="15" customHeight="1" x14ac:dyDescent="0.25">
      <c r="B20" s="53">
        <v>18</v>
      </c>
      <c r="C20" s="48" t="s">
        <v>2823</v>
      </c>
      <c r="D20" s="49">
        <v>1</v>
      </c>
      <c r="E20" s="79" t="s">
        <v>50</v>
      </c>
      <c r="F20" s="77" t="s">
        <v>1111</v>
      </c>
      <c r="G20" s="1"/>
      <c r="H20" s="7"/>
      <c r="I20" s="1" t="str">
        <f>IF(NOT(Tableau117579182022[[#This Row],[Qu.]]&gt;=1),"OUI","NON")</f>
        <v>NON</v>
      </c>
      <c r="J20" s="11">
        <f>SUM(1&gt;Tableau117579182022[[#This Row],[Qu.]])</f>
        <v>0</v>
      </c>
      <c r="K20" s="46"/>
      <c r="L20" s="55"/>
    </row>
    <row r="21" spans="2:12" ht="15" customHeight="1" x14ac:dyDescent="0.25">
      <c r="B21" s="34">
        <v>19</v>
      </c>
      <c r="C21" s="12" t="s">
        <v>2824</v>
      </c>
      <c r="D21" s="49">
        <v>1</v>
      </c>
      <c r="E21" s="78" t="s">
        <v>32</v>
      </c>
      <c r="F21" s="77" t="s">
        <v>1089</v>
      </c>
      <c r="G21" s="1"/>
      <c r="H21" s="7"/>
      <c r="I21" s="1" t="str">
        <f>IF(NOT(Tableau117579182022[[#This Row],[Qu.]]&gt;=1),"OUI","NON")</f>
        <v>NON</v>
      </c>
      <c r="J21" s="11">
        <f>SUM(1&gt;Tableau117579182022[[#This Row],[Qu.]])</f>
        <v>0</v>
      </c>
      <c r="K21" s="46"/>
      <c r="L21" s="55"/>
    </row>
    <row r="22" spans="2:12" ht="15" customHeight="1" x14ac:dyDescent="0.25">
      <c r="B22" s="31">
        <v>20</v>
      </c>
      <c r="C22" s="3" t="s">
        <v>2825</v>
      </c>
      <c r="D22" s="49">
        <v>1</v>
      </c>
      <c r="E22" s="79" t="s">
        <v>32</v>
      </c>
      <c r="F22" s="76" t="s">
        <v>1089</v>
      </c>
      <c r="G22" s="1"/>
      <c r="H22" s="7"/>
      <c r="I22" s="1" t="str">
        <f>IF(NOT(Tableau117579182022[[#This Row],[Qu.]]&gt;=1),"OUI","NON")</f>
        <v>NON</v>
      </c>
      <c r="J22" s="11">
        <f>SUM(1&gt;Tableau117579182022[[#This Row],[Qu.]])</f>
        <v>0</v>
      </c>
      <c r="K22" s="46"/>
      <c r="L22" s="55"/>
    </row>
    <row r="23" spans="2:12" ht="15" customHeight="1" x14ac:dyDescent="0.25">
      <c r="B23" s="34">
        <v>21</v>
      </c>
      <c r="C23" s="12" t="s">
        <v>2826</v>
      </c>
      <c r="D23" s="49">
        <v>1</v>
      </c>
      <c r="E23" s="78" t="s">
        <v>36</v>
      </c>
      <c r="F23" s="77" t="s">
        <v>1089</v>
      </c>
      <c r="G23" s="1"/>
      <c r="H23" s="7"/>
      <c r="I23" s="1" t="str">
        <f>IF(NOT(Tableau117579182022[[#This Row],[Qu.]]&gt;=1),"OUI","NON")</f>
        <v>NON</v>
      </c>
      <c r="J23" s="11">
        <f>SUM(1&gt;Tableau117579182022[[#This Row],[Qu.]])</f>
        <v>0</v>
      </c>
      <c r="K23" s="46"/>
      <c r="L23" s="55"/>
    </row>
    <row r="24" spans="2:12" ht="15" customHeight="1" x14ac:dyDescent="0.25">
      <c r="B24" s="34">
        <v>22</v>
      </c>
      <c r="C24" s="12" t="s">
        <v>2827</v>
      </c>
      <c r="D24" s="49">
        <v>1</v>
      </c>
      <c r="E24" s="78" t="s">
        <v>50</v>
      </c>
      <c r="F24" s="77" t="s">
        <v>1113</v>
      </c>
      <c r="G24" s="1"/>
      <c r="H24" s="7"/>
      <c r="I24" s="1" t="str">
        <f>IF(NOT(Tableau117579182022[[#This Row],[Qu.]]&gt;=1),"OUI","NON")</f>
        <v>NON</v>
      </c>
      <c r="J24" s="11">
        <f>SUM(1&gt;Tableau117579182022[[#This Row],[Qu.]])</f>
        <v>0</v>
      </c>
      <c r="K24" s="46"/>
      <c r="L24" s="55"/>
    </row>
    <row r="25" spans="2:12" ht="15" customHeight="1" x14ac:dyDescent="0.25">
      <c r="B25" s="34">
        <v>23</v>
      </c>
      <c r="C25" s="12" t="s">
        <v>2828</v>
      </c>
      <c r="D25" s="49">
        <v>1</v>
      </c>
      <c r="E25" s="79" t="s">
        <v>32</v>
      </c>
      <c r="F25" s="77" t="s">
        <v>1089</v>
      </c>
      <c r="G25" s="1"/>
      <c r="H25" s="7"/>
      <c r="I25" s="1" t="str">
        <f>IF(NOT(Tableau117579182022[[#This Row],[Qu.]]&gt;=1),"OUI","NON")</f>
        <v>NON</v>
      </c>
      <c r="J25" s="11">
        <f>SUM(1&gt;Tableau117579182022[[#This Row],[Qu.]])</f>
        <v>0</v>
      </c>
      <c r="K25" s="46"/>
      <c r="L25" s="55"/>
    </row>
    <row r="26" spans="2:12" ht="15" customHeight="1" x14ac:dyDescent="0.25">
      <c r="B26" s="34">
        <v>24</v>
      </c>
      <c r="C26" s="12" t="s">
        <v>2829</v>
      </c>
      <c r="D26" s="49">
        <v>0</v>
      </c>
      <c r="E26" s="78" t="s">
        <v>50</v>
      </c>
      <c r="F26" s="77" t="s">
        <v>1113</v>
      </c>
      <c r="G26" s="1"/>
      <c r="H26" s="7"/>
      <c r="I26" s="1" t="str">
        <f>IF(NOT(Tableau117579182022[[#This Row],[Qu.]]&gt;=1),"OUI","NON")</f>
        <v>OUI</v>
      </c>
      <c r="J26" s="11">
        <f>SUM(1&gt;Tableau117579182022[[#This Row],[Qu.]])</f>
        <v>1</v>
      </c>
      <c r="K26" s="46"/>
      <c r="L26" s="55"/>
    </row>
    <row r="27" spans="2:12" ht="15" customHeight="1" x14ac:dyDescent="0.25">
      <c r="B27" s="53">
        <v>25</v>
      </c>
      <c r="C27" s="48" t="s">
        <v>2830</v>
      </c>
      <c r="D27" s="49">
        <v>1</v>
      </c>
      <c r="E27" s="79" t="s">
        <v>32</v>
      </c>
      <c r="F27" s="77" t="s">
        <v>1111</v>
      </c>
      <c r="G27" s="1"/>
      <c r="H27" s="7"/>
      <c r="I27" s="1" t="str">
        <f>IF(NOT(Tableau117579182022[[#This Row],[Qu.]]&gt;=1),"OUI","NON")</f>
        <v>NON</v>
      </c>
      <c r="J27" s="11">
        <f>SUM(1&gt;Tableau117579182022[[#This Row],[Qu.]])</f>
        <v>0</v>
      </c>
      <c r="K27" s="46"/>
      <c r="L27" s="55"/>
    </row>
    <row r="28" spans="2:12" ht="15" customHeight="1" x14ac:dyDescent="0.25">
      <c r="B28" s="34">
        <v>26</v>
      </c>
      <c r="C28" s="12" t="s">
        <v>2831</v>
      </c>
      <c r="D28" s="49">
        <v>1</v>
      </c>
      <c r="E28" s="78" t="s">
        <v>32</v>
      </c>
      <c r="F28" s="77" t="s">
        <v>1089</v>
      </c>
      <c r="G28" s="1"/>
      <c r="H28" s="7"/>
      <c r="I28" s="1" t="str">
        <f>IF(NOT(Tableau117579182022[[#This Row],[Qu.]]&gt;=1),"OUI","NON")</f>
        <v>NON</v>
      </c>
      <c r="J28" s="11">
        <f>SUM(1&gt;Tableau117579182022[[#This Row],[Qu.]])</f>
        <v>0</v>
      </c>
      <c r="K28" s="46"/>
      <c r="L28" s="55"/>
    </row>
    <row r="29" spans="2:12" ht="15" customHeight="1" x14ac:dyDescent="0.25">
      <c r="B29" s="31">
        <v>27</v>
      </c>
      <c r="C29" s="3" t="s">
        <v>2832</v>
      </c>
      <c r="D29" s="49">
        <v>1</v>
      </c>
      <c r="E29" s="79" t="s">
        <v>32</v>
      </c>
      <c r="F29" s="76" t="s">
        <v>1089</v>
      </c>
      <c r="G29" s="1"/>
      <c r="H29" s="7"/>
      <c r="I29" s="1" t="str">
        <f>IF(NOT(Tableau117579182022[[#This Row],[Qu.]]&gt;=1),"OUI","NON")</f>
        <v>NON</v>
      </c>
      <c r="J29" s="11">
        <f>SUM(1&gt;Tableau117579182022[[#This Row],[Qu.]])</f>
        <v>0</v>
      </c>
      <c r="K29" s="46"/>
      <c r="L29" s="55"/>
    </row>
    <row r="30" spans="2:12" ht="15" customHeight="1" x14ac:dyDescent="0.25">
      <c r="B30" s="34">
        <v>28</v>
      </c>
      <c r="C30" s="12" t="s">
        <v>2833</v>
      </c>
      <c r="D30" s="49">
        <v>1</v>
      </c>
      <c r="E30" s="78" t="s">
        <v>50</v>
      </c>
      <c r="F30" s="77" t="s">
        <v>1089</v>
      </c>
      <c r="G30" s="1"/>
      <c r="H30" s="7"/>
      <c r="I30" s="1" t="str">
        <f>IF(NOT(Tableau117579182022[[#This Row],[Qu.]]&gt;=1),"OUI","NON")</f>
        <v>NON</v>
      </c>
      <c r="J30" s="11">
        <f>SUM(1&gt;Tableau117579182022[[#This Row],[Qu.]])</f>
        <v>0</v>
      </c>
      <c r="K30" s="46"/>
      <c r="L30" s="55"/>
    </row>
    <row r="31" spans="2:12" ht="15" customHeight="1" x14ac:dyDescent="0.25">
      <c r="B31" s="34">
        <v>29</v>
      </c>
      <c r="C31" s="12" t="s">
        <v>2834</v>
      </c>
      <c r="D31" s="49">
        <v>0</v>
      </c>
      <c r="E31" s="79" t="s">
        <v>39</v>
      </c>
      <c r="F31" s="77" t="s">
        <v>1089</v>
      </c>
      <c r="G31" s="1"/>
      <c r="H31" s="7"/>
      <c r="I31" s="1" t="str">
        <f>IF(NOT(Tableau117579182022[[#This Row],[Qu.]]&gt;=1),"OUI","NON")</f>
        <v>OUI</v>
      </c>
      <c r="J31" s="11">
        <f>SUM(1&gt;Tableau117579182022[[#This Row],[Qu.]])</f>
        <v>1</v>
      </c>
      <c r="K31" s="46"/>
      <c r="L31" s="55"/>
    </row>
    <row r="32" spans="2:12" ht="15" customHeight="1" x14ac:dyDescent="0.25">
      <c r="B32" s="34">
        <v>30</v>
      </c>
      <c r="C32" s="12" t="s">
        <v>2835</v>
      </c>
      <c r="D32" s="49">
        <v>1</v>
      </c>
      <c r="E32" s="78" t="s">
        <v>50</v>
      </c>
      <c r="F32" s="77" t="s">
        <v>1099</v>
      </c>
      <c r="G32" s="1"/>
      <c r="H32" s="7"/>
      <c r="I32" s="1" t="str">
        <f>IF(NOT(Tableau117579182022[[#This Row],[Qu.]]&gt;=1),"OUI","NON")</f>
        <v>NON</v>
      </c>
      <c r="J32" s="11">
        <f>SUM(1&gt;Tableau117579182022[[#This Row],[Qu.]])</f>
        <v>0</v>
      </c>
      <c r="K32" s="46"/>
      <c r="L32" s="55"/>
    </row>
    <row r="33" spans="2:12" ht="15" customHeight="1" x14ac:dyDescent="0.25">
      <c r="B33" s="31">
        <v>31</v>
      </c>
      <c r="C33" s="3" t="s">
        <v>2836</v>
      </c>
      <c r="D33" s="49">
        <v>0</v>
      </c>
      <c r="E33" s="79" t="s">
        <v>50</v>
      </c>
      <c r="F33" s="76" t="s">
        <v>1107</v>
      </c>
      <c r="G33" s="1"/>
      <c r="H33" s="7"/>
      <c r="I33" s="1" t="str">
        <f>IF(NOT(Tableau117579182022[[#This Row],[Qu.]]&gt;=1),"OUI","NON")</f>
        <v>OUI</v>
      </c>
      <c r="J33" s="11">
        <f>SUM(1&gt;Tableau117579182022[[#This Row],[Qu.]])</f>
        <v>1</v>
      </c>
      <c r="K33" s="46"/>
      <c r="L33" s="46"/>
    </row>
    <row r="34" spans="2:12" ht="15" customHeight="1" x14ac:dyDescent="0.25">
      <c r="B34" s="34">
        <v>32</v>
      </c>
      <c r="C34" s="12" t="s">
        <v>2837</v>
      </c>
      <c r="D34" s="49">
        <v>1</v>
      </c>
      <c r="E34" s="78" t="s">
        <v>36</v>
      </c>
      <c r="F34" s="77" t="s">
        <v>1111</v>
      </c>
      <c r="G34" s="1"/>
      <c r="H34" s="7"/>
      <c r="I34" s="1" t="str">
        <f>IF(NOT(Tableau117579182022[[#This Row],[Qu.]]&gt;=1),"OUI","NON")</f>
        <v>NON</v>
      </c>
      <c r="J34" s="11">
        <f>SUM(1&gt;Tableau117579182022[[#This Row],[Qu.]])</f>
        <v>0</v>
      </c>
      <c r="K34" s="46"/>
      <c r="L34" s="55"/>
    </row>
    <row r="35" spans="2:12" ht="15" customHeight="1" x14ac:dyDescent="0.25">
      <c r="B35" s="34">
        <v>33</v>
      </c>
      <c r="C35" s="12" t="s">
        <v>2838</v>
      </c>
      <c r="D35" s="49">
        <v>1</v>
      </c>
      <c r="E35" s="79" t="s">
        <v>50</v>
      </c>
      <c r="F35" s="77" t="s">
        <v>1089</v>
      </c>
      <c r="G35" s="1"/>
      <c r="H35" s="7"/>
      <c r="I35" s="1" t="str">
        <f>IF(NOT(Tableau117579182022[[#This Row],[Qu.]]&gt;=1),"OUI","NON")</f>
        <v>NON</v>
      </c>
      <c r="J35" s="11">
        <f>SUM(1&gt;Tableau117579182022[[#This Row],[Qu.]])</f>
        <v>0</v>
      </c>
      <c r="K35" s="46"/>
      <c r="L35" s="55"/>
    </row>
    <row r="36" spans="2:12" ht="15" customHeight="1" x14ac:dyDescent="0.25">
      <c r="B36" s="34">
        <v>34</v>
      </c>
      <c r="C36" s="12" t="s">
        <v>2839</v>
      </c>
      <c r="D36" s="49">
        <v>1</v>
      </c>
      <c r="E36" s="78" t="s">
        <v>32</v>
      </c>
      <c r="F36" s="77" t="s">
        <v>1113</v>
      </c>
      <c r="G36" s="1"/>
      <c r="H36" s="7"/>
      <c r="I36" s="1" t="str">
        <f>IF(NOT(Tableau117579182022[[#This Row],[Qu.]]&gt;=1),"OUI","NON")</f>
        <v>NON</v>
      </c>
      <c r="J36" s="11">
        <f>SUM(1&gt;Tableau117579182022[[#This Row],[Qu.]])</f>
        <v>0</v>
      </c>
      <c r="K36" s="46"/>
      <c r="L36" s="55"/>
    </row>
    <row r="37" spans="2:12" ht="15" customHeight="1" x14ac:dyDescent="0.25">
      <c r="B37" s="34">
        <v>35</v>
      </c>
      <c r="C37" s="12" t="s">
        <v>2840</v>
      </c>
      <c r="D37" s="49">
        <v>1</v>
      </c>
      <c r="E37" s="79" t="s">
        <v>36</v>
      </c>
      <c r="F37" s="77" t="s">
        <v>1111</v>
      </c>
      <c r="G37" s="1"/>
      <c r="H37" s="7"/>
      <c r="I37" s="1" t="str">
        <f>IF(NOT(Tableau117579182022[[#This Row],[Qu.]]&gt;=1),"OUI","NON")</f>
        <v>NON</v>
      </c>
      <c r="J37" s="11">
        <f>SUM(1&gt;Tableau117579182022[[#This Row],[Qu.]])</f>
        <v>0</v>
      </c>
      <c r="K37" s="46"/>
      <c r="L37" s="55"/>
    </row>
    <row r="38" spans="2:12" ht="15" customHeight="1" x14ac:dyDescent="0.25">
      <c r="B38" s="34">
        <v>36</v>
      </c>
      <c r="C38" s="12" t="s">
        <v>2841</v>
      </c>
      <c r="D38" s="49">
        <v>1</v>
      </c>
      <c r="E38" s="78" t="s">
        <v>32</v>
      </c>
      <c r="F38" s="76" t="s">
        <v>1089</v>
      </c>
      <c r="G38" s="1"/>
      <c r="H38" s="7"/>
      <c r="I38" s="1" t="str">
        <f>IF(NOT(Tableau117579182022[[#This Row],[Qu.]]&gt;=1),"OUI","NON")</f>
        <v>NON</v>
      </c>
      <c r="J38" s="11">
        <f>SUM(1&gt;Tableau117579182022[[#This Row],[Qu.]])</f>
        <v>0</v>
      </c>
      <c r="K38" s="46"/>
      <c r="L38" s="55"/>
    </row>
    <row r="39" spans="2:12" ht="15" customHeight="1" x14ac:dyDescent="0.25">
      <c r="B39" s="34">
        <v>37</v>
      </c>
      <c r="C39" s="12" t="s">
        <v>2842</v>
      </c>
      <c r="D39" s="49">
        <v>1</v>
      </c>
      <c r="E39" s="79" t="s">
        <v>36</v>
      </c>
      <c r="F39" s="77" t="s">
        <v>1107</v>
      </c>
      <c r="G39" s="1"/>
      <c r="H39" s="7"/>
      <c r="I39" s="1" t="str">
        <f>IF(NOT(Tableau117579182022[[#This Row],[Qu.]]&gt;=1),"OUI","NON")</f>
        <v>NON</v>
      </c>
      <c r="J39" s="11">
        <f>SUM(1&gt;Tableau117579182022[[#This Row],[Qu.]])</f>
        <v>0</v>
      </c>
      <c r="K39" s="46"/>
      <c r="L39" s="55"/>
    </row>
    <row r="40" spans="2:12" ht="15" customHeight="1" x14ac:dyDescent="0.25">
      <c r="B40" s="34">
        <v>38</v>
      </c>
      <c r="C40" s="12" t="s">
        <v>2843</v>
      </c>
      <c r="D40" s="49">
        <v>1</v>
      </c>
      <c r="E40" s="78" t="s">
        <v>36</v>
      </c>
      <c r="F40" s="77" t="s">
        <v>1113</v>
      </c>
      <c r="G40" s="1"/>
      <c r="H40" s="7"/>
      <c r="I40" s="1" t="str">
        <f>IF(NOT(Tableau117579182022[[#This Row],[Qu.]]&gt;=1),"OUI","NON")</f>
        <v>NON</v>
      </c>
      <c r="J40" s="11">
        <f>SUM(1&gt;Tableau117579182022[[#This Row],[Qu.]])</f>
        <v>0</v>
      </c>
      <c r="K40" s="46"/>
      <c r="L40" s="55"/>
    </row>
    <row r="41" spans="2:12" ht="15" customHeight="1" x14ac:dyDescent="0.25">
      <c r="B41" s="53">
        <v>39</v>
      </c>
      <c r="C41" s="48" t="s">
        <v>2844</v>
      </c>
      <c r="D41" s="49">
        <v>1</v>
      </c>
      <c r="E41" s="79" t="s">
        <v>36</v>
      </c>
      <c r="F41" s="77" t="s">
        <v>1107</v>
      </c>
      <c r="G41" s="1"/>
      <c r="H41" s="7"/>
      <c r="I41" s="1" t="str">
        <f>IF(NOT(Tableau117579182022[[#This Row],[Qu.]]&gt;=1),"OUI","NON")</f>
        <v>NON</v>
      </c>
      <c r="J41" s="11">
        <f>SUM(1&gt;Tableau117579182022[[#This Row],[Qu.]])</f>
        <v>0</v>
      </c>
      <c r="K41" s="46"/>
      <c r="L41" s="55"/>
    </row>
    <row r="42" spans="2:12" ht="15" customHeight="1" x14ac:dyDescent="0.25">
      <c r="B42" s="34">
        <v>40</v>
      </c>
      <c r="C42" s="12" t="s">
        <v>2845</v>
      </c>
      <c r="D42" s="49">
        <v>0</v>
      </c>
      <c r="E42" s="78" t="s">
        <v>50</v>
      </c>
      <c r="F42" s="77" t="s">
        <v>1111</v>
      </c>
      <c r="G42" s="1"/>
      <c r="H42" s="7"/>
      <c r="I42" s="1" t="str">
        <f>IF(NOT(Tableau117579182022[[#This Row],[Qu.]]&gt;=1),"OUI","NON")</f>
        <v>OUI</v>
      </c>
      <c r="J42" s="11">
        <f>SUM(1&gt;Tableau117579182022[[#This Row],[Qu.]])</f>
        <v>1</v>
      </c>
      <c r="K42" s="46"/>
      <c r="L42" s="55"/>
    </row>
    <row r="43" spans="2:12" ht="15" customHeight="1" x14ac:dyDescent="0.25">
      <c r="B43" s="34">
        <v>41</v>
      </c>
      <c r="C43" s="12" t="s">
        <v>2846</v>
      </c>
      <c r="D43" s="49">
        <v>1</v>
      </c>
      <c r="E43" s="79" t="s">
        <v>32</v>
      </c>
      <c r="F43" s="77" t="s">
        <v>1089</v>
      </c>
      <c r="G43" s="1"/>
      <c r="H43" s="7"/>
      <c r="I43" s="1" t="str">
        <f>IF(NOT(Tableau117579182022[[#This Row],[Qu.]]&gt;=1),"OUI","NON")</f>
        <v>NON</v>
      </c>
      <c r="J43" s="11">
        <f>SUM(1&gt;Tableau117579182022[[#This Row],[Qu.]])</f>
        <v>0</v>
      </c>
      <c r="K43" s="46"/>
      <c r="L43" s="55"/>
    </row>
    <row r="44" spans="2:12" ht="15" customHeight="1" x14ac:dyDescent="0.25">
      <c r="B44" s="34">
        <v>42</v>
      </c>
      <c r="C44" s="12" t="s">
        <v>2847</v>
      </c>
      <c r="D44" s="49">
        <v>1</v>
      </c>
      <c r="E44" s="78" t="s">
        <v>50</v>
      </c>
      <c r="F44" s="77" t="s">
        <v>1111</v>
      </c>
      <c r="G44" s="1"/>
      <c r="H44" s="7"/>
      <c r="I44" s="1" t="str">
        <f>IF(NOT(Tableau117579182022[[#This Row],[Qu.]]&gt;=1),"OUI","NON")</f>
        <v>NON</v>
      </c>
      <c r="J44" s="11">
        <f>SUM(1&gt;Tableau117579182022[[#This Row],[Qu.]])</f>
        <v>0</v>
      </c>
      <c r="K44" s="46"/>
      <c r="L44" s="55"/>
    </row>
    <row r="45" spans="2:12" ht="15" customHeight="1" x14ac:dyDescent="0.25">
      <c r="B45" s="34">
        <v>43</v>
      </c>
      <c r="C45" s="12" t="s">
        <v>2848</v>
      </c>
      <c r="D45" s="49">
        <v>1</v>
      </c>
      <c r="E45" s="79" t="s">
        <v>32</v>
      </c>
      <c r="F45" s="77" t="s">
        <v>1089</v>
      </c>
      <c r="G45" s="1"/>
      <c r="H45" s="7"/>
      <c r="I45" s="1" t="str">
        <f>IF(NOT(Tableau117579182022[[#This Row],[Qu.]]&gt;=1),"OUI","NON")</f>
        <v>NON</v>
      </c>
      <c r="J45" s="11">
        <f>SUM(1&gt;Tableau117579182022[[#This Row],[Qu.]])</f>
        <v>0</v>
      </c>
      <c r="K45" s="46"/>
      <c r="L45" s="55"/>
    </row>
    <row r="46" spans="2:12" ht="15" customHeight="1" x14ac:dyDescent="0.25">
      <c r="B46" s="34">
        <v>44</v>
      </c>
      <c r="C46" s="12" t="s">
        <v>101</v>
      </c>
      <c r="D46" s="49">
        <v>1</v>
      </c>
      <c r="E46" s="78" t="s">
        <v>32</v>
      </c>
      <c r="F46" s="77" t="s">
        <v>1107</v>
      </c>
      <c r="G46" s="1"/>
      <c r="H46" s="7"/>
      <c r="I46" s="1" t="str">
        <f>IF(NOT(Tableau117579182022[[#This Row],[Qu.]]&gt;=1),"OUI","NON")</f>
        <v>NON</v>
      </c>
      <c r="J46" s="11">
        <f>SUM(1&gt;Tableau117579182022[[#This Row],[Qu.]])</f>
        <v>0</v>
      </c>
      <c r="K46" s="46"/>
      <c r="L46" s="55"/>
    </row>
    <row r="47" spans="2:12" ht="15" customHeight="1" x14ac:dyDescent="0.25">
      <c r="B47" s="34">
        <v>45</v>
      </c>
      <c r="C47" s="12" t="s">
        <v>2849</v>
      </c>
      <c r="D47" s="49">
        <v>1</v>
      </c>
      <c r="E47" s="79" t="s">
        <v>50</v>
      </c>
      <c r="F47" s="77" t="s">
        <v>1099</v>
      </c>
      <c r="G47" s="1"/>
      <c r="H47" s="7"/>
      <c r="I47" s="1" t="str">
        <f>IF(NOT(Tableau117579182022[[#This Row],[Qu.]]&gt;=1),"OUI","NON")</f>
        <v>NON</v>
      </c>
      <c r="J47" s="11">
        <f>SUM(1&gt;Tableau117579182022[[#This Row],[Qu.]])</f>
        <v>0</v>
      </c>
      <c r="K47" s="46"/>
      <c r="L47" s="55"/>
    </row>
    <row r="48" spans="2:12" ht="15" customHeight="1" x14ac:dyDescent="0.25">
      <c r="B48" s="34">
        <v>46</v>
      </c>
      <c r="C48" s="12" t="s">
        <v>2850</v>
      </c>
      <c r="D48" s="49">
        <v>1</v>
      </c>
      <c r="E48" s="78" t="s">
        <v>50</v>
      </c>
      <c r="F48" s="77" t="s">
        <v>1107</v>
      </c>
      <c r="G48" s="1"/>
      <c r="H48" s="7"/>
      <c r="I48" s="1" t="str">
        <f>IF(NOT(Tableau117579182022[[#This Row],[Qu.]]&gt;=1),"OUI","NON")</f>
        <v>NON</v>
      </c>
      <c r="J48" s="11">
        <f>SUM(1&gt;Tableau117579182022[[#This Row],[Qu.]])</f>
        <v>0</v>
      </c>
      <c r="K48" s="46"/>
      <c r="L48" s="55"/>
    </row>
    <row r="49" spans="2:11" ht="15" customHeight="1" x14ac:dyDescent="0.25">
      <c r="B49" s="34">
        <v>47</v>
      </c>
      <c r="C49" s="12" t="s">
        <v>2851</v>
      </c>
      <c r="D49" s="49">
        <v>1</v>
      </c>
      <c r="E49" s="79" t="s">
        <v>32</v>
      </c>
      <c r="F49" s="77" t="s">
        <v>1089</v>
      </c>
      <c r="G49" s="1"/>
      <c r="H49" s="7"/>
      <c r="I49" s="1" t="str">
        <f>IF(NOT(Tableau117579182022[[#This Row],[Qu.]]&gt;=1),"OUI","NON")</f>
        <v>NON</v>
      </c>
      <c r="J49" s="11">
        <f>SUM(1&gt;Tableau117579182022[[#This Row],[Qu.]])</f>
        <v>0</v>
      </c>
      <c r="K49" s="46"/>
    </row>
    <row r="50" spans="2:11" ht="15" customHeight="1" x14ac:dyDescent="0.25">
      <c r="B50" s="34">
        <v>48</v>
      </c>
      <c r="C50" s="12" t="s">
        <v>2852</v>
      </c>
      <c r="D50" s="49">
        <v>1</v>
      </c>
      <c r="E50" s="78" t="s">
        <v>36</v>
      </c>
      <c r="F50" s="77" t="s">
        <v>1089</v>
      </c>
      <c r="G50" s="1"/>
      <c r="H50" s="7"/>
      <c r="I50" s="1" t="str">
        <f>IF(NOT(Tableau117579182022[[#This Row],[Qu.]]&gt;=1),"OUI","NON")</f>
        <v>NON</v>
      </c>
      <c r="J50" s="11">
        <f>SUM(1&gt;Tableau117579182022[[#This Row],[Qu.]])</f>
        <v>0</v>
      </c>
      <c r="K50" s="46"/>
    </row>
    <row r="51" spans="2:11" ht="15" customHeight="1" x14ac:dyDescent="0.25">
      <c r="B51" s="34">
        <v>49</v>
      </c>
      <c r="C51" s="12" t="s">
        <v>2853</v>
      </c>
      <c r="D51" s="49">
        <v>1</v>
      </c>
      <c r="E51" s="79" t="s">
        <v>32</v>
      </c>
      <c r="F51" s="77" t="s">
        <v>1089</v>
      </c>
      <c r="G51" s="1"/>
      <c r="H51" s="7"/>
      <c r="I51" s="1" t="str">
        <f>IF(NOT(Tableau117579182022[[#This Row],[Qu.]]&gt;=1),"OUI","NON")</f>
        <v>NON</v>
      </c>
      <c r="J51" s="11">
        <f>SUM(1&gt;Tableau117579182022[[#This Row],[Qu.]])</f>
        <v>0</v>
      </c>
      <c r="K51" s="46"/>
    </row>
    <row r="52" spans="2:11" ht="15" customHeight="1" x14ac:dyDescent="0.25">
      <c r="B52" s="34">
        <v>50</v>
      </c>
      <c r="C52" s="12" t="s">
        <v>2854</v>
      </c>
      <c r="D52" s="49">
        <v>1</v>
      </c>
      <c r="E52" s="78" t="s">
        <v>32</v>
      </c>
      <c r="F52" s="77" t="s">
        <v>1111</v>
      </c>
      <c r="G52" s="1"/>
      <c r="H52" s="7"/>
      <c r="I52" s="1" t="str">
        <f>IF(NOT(Tableau117579182022[[#This Row],[Qu.]]&gt;=1),"OUI","NON")</f>
        <v>NON</v>
      </c>
      <c r="J52" s="11">
        <f>SUM(1&gt;Tableau117579182022[[#This Row],[Qu.]])</f>
        <v>0</v>
      </c>
      <c r="K52" s="46"/>
    </row>
    <row r="53" spans="2:11" ht="15" customHeight="1" x14ac:dyDescent="0.25">
      <c r="B53" s="34">
        <v>51</v>
      </c>
      <c r="C53" s="12" t="s">
        <v>2855</v>
      </c>
      <c r="D53" s="49">
        <v>1</v>
      </c>
      <c r="E53" s="79" t="s">
        <v>50</v>
      </c>
      <c r="F53" s="76" t="s">
        <v>1089</v>
      </c>
      <c r="G53" s="1"/>
      <c r="H53" s="7"/>
      <c r="I53" s="1" t="str">
        <f>IF(NOT(Tableau117579182022[[#This Row],[Qu.]]&gt;=1),"OUI","NON")</f>
        <v>NON</v>
      </c>
      <c r="J53" s="11">
        <f>SUM(1&gt;Tableau117579182022[[#This Row],[Qu.]])</f>
        <v>0</v>
      </c>
      <c r="K53" s="46"/>
    </row>
    <row r="54" spans="2:11" ht="15" customHeight="1" x14ac:dyDescent="0.25">
      <c r="B54" s="34">
        <v>52</v>
      </c>
      <c r="C54" s="12" t="s">
        <v>2856</v>
      </c>
      <c r="D54" s="49">
        <v>1</v>
      </c>
      <c r="E54" s="78" t="s">
        <v>32</v>
      </c>
      <c r="F54" s="77" t="s">
        <v>1113</v>
      </c>
      <c r="G54" s="1"/>
      <c r="H54" s="7"/>
      <c r="I54" s="1" t="str">
        <f>IF(NOT(Tableau117579182022[[#This Row],[Qu.]]&gt;=1),"OUI","NON")</f>
        <v>NON</v>
      </c>
      <c r="J54" s="11">
        <f>SUM(1&gt;Tableau117579182022[[#This Row],[Qu.]])</f>
        <v>0</v>
      </c>
      <c r="K54" s="46"/>
    </row>
    <row r="55" spans="2:11" ht="15" customHeight="1" x14ac:dyDescent="0.25">
      <c r="B55" s="34">
        <v>53</v>
      </c>
      <c r="C55" s="12" t="s">
        <v>2857</v>
      </c>
      <c r="D55" s="49">
        <v>1</v>
      </c>
      <c r="E55" s="79" t="s">
        <v>36</v>
      </c>
      <c r="F55" s="76" t="s">
        <v>1089</v>
      </c>
      <c r="G55" s="1"/>
      <c r="H55" s="7"/>
      <c r="I55" s="1" t="str">
        <f>IF(NOT(Tableau117579182022[[#This Row],[Qu.]]&gt;=1),"OUI","NON")</f>
        <v>NON</v>
      </c>
      <c r="J55" s="11">
        <f>SUM(1&gt;Tableau117579182022[[#This Row],[Qu.]])</f>
        <v>0</v>
      </c>
      <c r="K55" s="46"/>
    </row>
    <row r="56" spans="2:11" ht="15" customHeight="1" x14ac:dyDescent="0.25">
      <c r="B56" s="34">
        <v>54</v>
      </c>
      <c r="C56" s="12" t="s">
        <v>2858</v>
      </c>
      <c r="D56" s="49">
        <v>1</v>
      </c>
      <c r="E56" s="78" t="s">
        <v>36</v>
      </c>
      <c r="F56" s="76" t="s">
        <v>1089</v>
      </c>
      <c r="G56" s="1"/>
      <c r="H56" s="7"/>
      <c r="I56" s="1" t="str">
        <f>IF(NOT(Tableau117579182022[[#This Row],[Qu.]]&gt;=1),"OUI","NON")</f>
        <v>NON</v>
      </c>
      <c r="J56" s="11">
        <f>SUM(1&gt;Tableau117579182022[[#This Row],[Qu.]])</f>
        <v>0</v>
      </c>
      <c r="K56" s="46"/>
    </row>
    <row r="57" spans="2:11" ht="15" customHeight="1" x14ac:dyDescent="0.25">
      <c r="B57" s="34">
        <v>55</v>
      </c>
      <c r="C57" s="12" t="s">
        <v>2859</v>
      </c>
      <c r="D57" s="49">
        <v>1</v>
      </c>
      <c r="E57" s="79" t="s">
        <v>36</v>
      </c>
      <c r="F57" s="77" t="s">
        <v>1089</v>
      </c>
      <c r="G57" s="1"/>
      <c r="H57" s="7"/>
      <c r="I57" s="1" t="str">
        <f>IF(NOT(Tableau117579182022[[#This Row],[Qu.]]&gt;=1),"OUI","NON")</f>
        <v>NON</v>
      </c>
      <c r="J57" s="11">
        <f>SUM(1&gt;Tableau117579182022[[#This Row],[Qu.]])</f>
        <v>0</v>
      </c>
      <c r="K57" s="46"/>
    </row>
    <row r="58" spans="2:11" ht="15" customHeight="1" x14ac:dyDescent="0.25">
      <c r="B58" s="34">
        <v>56</v>
      </c>
      <c r="C58" s="12" t="s">
        <v>2860</v>
      </c>
      <c r="D58" s="49">
        <v>1</v>
      </c>
      <c r="E58" s="78" t="s">
        <v>32</v>
      </c>
      <c r="F58" s="77" t="s">
        <v>1089</v>
      </c>
      <c r="G58" s="1"/>
      <c r="H58" s="7"/>
      <c r="I58" s="1" t="str">
        <f>IF(NOT(Tableau117579182022[[#This Row],[Qu.]]&gt;=1),"OUI","NON")</f>
        <v>NON</v>
      </c>
      <c r="J58" s="11">
        <f>SUM(1&gt;Tableau117579182022[[#This Row],[Qu.]])</f>
        <v>0</v>
      </c>
      <c r="K58" s="46"/>
    </row>
    <row r="59" spans="2:11" ht="15" customHeight="1" x14ac:dyDescent="0.25">
      <c r="B59" s="34">
        <v>57</v>
      </c>
      <c r="C59" s="12" t="s">
        <v>2861</v>
      </c>
      <c r="D59" s="49">
        <v>1</v>
      </c>
      <c r="E59" s="79" t="s">
        <v>32</v>
      </c>
      <c r="F59" s="77" t="s">
        <v>1089</v>
      </c>
      <c r="G59" s="1"/>
      <c r="H59" s="7"/>
      <c r="I59" s="1" t="str">
        <f>IF(NOT(Tableau117579182022[[#This Row],[Qu.]]&gt;=1),"OUI","NON")</f>
        <v>NON</v>
      </c>
      <c r="J59" s="11">
        <f>SUM(1&gt;Tableau117579182022[[#This Row],[Qu.]])</f>
        <v>0</v>
      </c>
      <c r="K59" s="46"/>
    </row>
    <row r="60" spans="2:11" ht="15" customHeight="1" x14ac:dyDescent="0.25">
      <c r="B60" s="34">
        <v>58</v>
      </c>
      <c r="C60" s="12" t="s">
        <v>2862</v>
      </c>
      <c r="D60" s="49">
        <v>1</v>
      </c>
      <c r="E60" s="78" t="s">
        <v>32</v>
      </c>
      <c r="F60" s="77" t="s">
        <v>1089</v>
      </c>
      <c r="G60" s="1"/>
      <c r="H60" s="7"/>
      <c r="I60" s="1" t="str">
        <f>IF(NOT(Tableau117579182022[[#This Row],[Qu.]]&gt;=1),"OUI","NON")</f>
        <v>NON</v>
      </c>
      <c r="J60" s="11">
        <f>SUM(1&gt;Tableau117579182022[[#This Row],[Qu.]])</f>
        <v>0</v>
      </c>
      <c r="K60" s="46"/>
    </row>
    <row r="61" spans="2:11" ht="15" customHeight="1" x14ac:dyDescent="0.25">
      <c r="B61" s="53">
        <v>59</v>
      </c>
      <c r="C61" s="48" t="s">
        <v>2863</v>
      </c>
      <c r="D61" s="49">
        <v>0</v>
      </c>
      <c r="E61" s="79" t="s">
        <v>39</v>
      </c>
      <c r="F61" s="77" t="s">
        <v>1089</v>
      </c>
      <c r="G61" s="1"/>
      <c r="H61" s="7"/>
      <c r="I61" s="1" t="str">
        <f>IF(NOT(Tableau117579182022[[#This Row],[Qu.]]&gt;=1),"OUI","NON")</f>
        <v>OUI</v>
      </c>
      <c r="J61" s="11">
        <f>SUM(1&gt;Tableau117579182022[[#This Row],[Qu.]])</f>
        <v>1</v>
      </c>
      <c r="K61" s="46"/>
    </row>
    <row r="62" spans="2:11" ht="15" customHeight="1" x14ac:dyDescent="0.25">
      <c r="B62" s="34">
        <v>60</v>
      </c>
      <c r="C62" s="12" t="s">
        <v>2864</v>
      </c>
      <c r="D62" s="49">
        <v>1</v>
      </c>
      <c r="E62" s="78" t="s">
        <v>50</v>
      </c>
      <c r="F62" s="77" t="s">
        <v>1089</v>
      </c>
      <c r="G62" s="1"/>
      <c r="H62" s="7"/>
      <c r="I62" s="1" t="str">
        <f>IF(NOT(Tableau117579182022[[#This Row],[Qu.]]&gt;=1),"OUI","NON")</f>
        <v>NON</v>
      </c>
      <c r="J62" s="11">
        <f>SUM(1&gt;Tableau117579182022[[#This Row],[Qu.]])</f>
        <v>0</v>
      </c>
      <c r="K62" s="46"/>
    </row>
    <row r="63" spans="2:11" ht="15" customHeight="1" x14ac:dyDescent="0.25">
      <c r="B63" s="34">
        <v>61</v>
      </c>
      <c r="C63" s="12" t="s">
        <v>2865</v>
      </c>
      <c r="D63" s="49">
        <v>1</v>
      </c>
      <c r="E63" s="79" t="s">
        <v>32</v>
      </c>
      <c r="F63" s="77" t="s">
        <v>1111</v>
      </c>
      <c r="G63" s="1"/>
      <c r="H63" s="7"/>
      <c r="I63" s="1" t="str">
        <f>IF(NOT(Tableau117579182022[[#This Row],[Qu.]]&gt;=1),"OUI","NON")</f>
        <v>NON</v>
      </c>
      <c r="J63" s="11">
        <f>SUM(1&gt;Tableau117579182022[[#This Row],[Qu.]])</f>
        <v>0</v>
      </c>
      <c r="K63" s="46"/>
    </row>
    <row r="64" spans="2:11" ht="15" customHeight="1" x14ac:dyDescent="0.25">
      <c r="B64" s="34">
        <v>62</v>
      </c>
      <c r="C64" s="12" t="s">
        <v>2866</v>
      </c>
      <c r="D64" s="49">
        <v>1</v>
      </c>
      <c r="E64" s="78" t="s">
        <v>36</v>
      </c>
      <c r="F64" s="77" t="s">
        <v>1113</v>
      </c>
      <c r="G64" s="1"/>
      <c r="H64" s="7"/>
      <c r="I64" s="1" t="str">
        <f>IF(NOT(Tableau117579182022[[#This Row],[Qu.]]&gt;=1),"OUI","NON")</f>
        <v>NON</v>
      </c>
      <c r="J64" s="11">
        <f>SUM(1&gt;Tableau117579182022[[#This Row],[Qu.]])</f>
        <v>0</v>
      </c>
      <c r="K64" s="46"/>
    </row>
    <row r="65" spans="2:11" ht="15" customHeight="1" x14ac:dyDescent="0.25">
      <c r="B65" s="53">
        <v>63</v>
      </c>
      <c r="C65" s="48" t="s">
        <v>2867</v>
      </c>
      <c r="D65" s="49">
        <v>1</v>
      </c>
      <c r="E65" s="79" t="s">
        <v>32</v>
      </c>
      <c r="F65" s="77" t="s">
        <v>1089</v>
      </c>
      <c r="G65" s="1"/>
      <c r="H65" s="7"/>
      <c r="I65" s="1" t="str">
        <f>IF(NOT(Tableau117579182022[[#This Row],[Qu.]]&gt;=1),"OUI","NON")</f>
        <v>NON</v>
      </c>
      <c r="J65" s="11">
        <f>SUM(1&gt;Tableau117579182022[[#This Row],[Qu.]])</f>
        <v>0</v>
      </c>
      <c r="K65" s="46"/>
    </row>
    <row r="66" spans="2:11" ht="15" customHeight="1" x14ac:dyDescent="0.25">
      <c r="B66" s="34">
        <v>64</v>
      </c>
      <c r="C66" s="12" t="s">
        <v>2868</v>
      </c>
      <c r="D66" s="49">
        <v>1</v>
      </c>
      <c r="E66" s="78" t="s">
        <v>50</v>
      </c>
      <c r="F66" s="77" t="s">
        <v>1089</v>
      </c>
      <c r="G66" s="1"/>
      <c r="H66" s="7"/>
      <c r="I66" s="1" t="str">
        <f>IF(NOT(Tableau117579182022[[#This Row],[Qu.]]&gt;=1),"OUI","NON")</f>
        <v>NON</v>
      </c>
      <c r="J66" s="11">
        <f>SUM(1&gt;Tableau117579182022[[#This Row],[Qu.]])</f>
        <v>0</v>
      </c>
      <c r="K66" s="46"/>
    </row>
    <row r="67" spans="2:11" ht="15" customHeight="1" x14ac:dyDescent="0.25">
      <c r="B67" s="34">
        <v>65</v>
      </c>
      <c r="C67" s="12" t="s">
        <v>2869</v>
      </c>
      <c r="D67" s="49">
        <v>1</v>
      </c>
      <c r="E67" s="79" t="s">
        <v>32</v>
      </c>
      <c r="F67" s="77" t="s">
        <v>1113</v>
      </c>
      <c r="G67" s="1"/>
      <c r="H67" s="7"/>
      <c r="I67" s="1" t="str">
        <f>IF(NOT(Tableau117579182022[[#This Row],[Qu.]]&gt;=1),"OUI","NON")</f>
        <v>NON</v>
      </c>
      <c r="J67" s="11">
        <f>SUM(1&gt;Tableau117579182022[[#This Row],[Qu.]])</f>
        <v>0</v>
      </c>
      <c r="K67" s="46"/>
    </row>
    <row r="68" spans="2:11" ht="15" customHeight="1" x14ac:dyDescent="0.25">
      <c r="B68" s="34">
        <v>66</v>
      </c>
      <c r="C68" s="12" t="s">
        <v>2870</v>
      </c>
      <c r="D68" s="49">
        <v>0</v>
      </c>
      <c r="E68" s="78" t="s">
        <v>50</v>
      </c>
      <c r="F68" s="77" t="s">
        <v>1111</v>
      </c>
      <c r="G68" s="1"/>
      <c r="H68" s="7"/>
      <c r="I68" s="1" t="str">
        <f>IF(NOT(Tableau117579182022[[#This Row],[Qu.]]&gt;=1),"OUI","NON")</f>
        <v>OUI</v>
      </c>
      <c r="J68" s="11">
        <f>SUM(1&gt;Tableau117579182022[[#This Row],[Qu.]])</f>
        <v>1</v>
      </c>
      <c r="K68" s="46"/>
    </row>
    <row r="69" spans="2:11" ht="15" customHeight="1" x14ac:dyDescent="0.25">
      <c r="B69" s="53">
        <v>67</v>
      </c>
      <c r="C69" s="48" t="s">
        <v>2871</v>
      </c>
      <c r="D69" s="49">
        <v>1</v>
      </c>
      <c r="E69" s="79" t="s">
        <v>32</v>
      </c>
      <c r="F69" s="77" t="s">
        <v>1089</v>
      </c>
      <c r="G69" s="1"/>
      <c r="H69" s="7"/>
      <c r="I69" s="1" t="str">
        <f>IF(NOT(Tableau117579182022[[#This Row],[Qu.]]&gt;=1),"OUI","NON")</f>
        <v>NON</v>
      </c>
      <c r="J69" s="11">
        <f>SUM(1&gt;Tableau117579182022[[#This Row],[Qu.]])</f>
        <v>0</v>
      </c>
      <c r="K69" s="46"/>
    </row>
    <row r="70" spans="2:11" ht="15" customHeight="1" x14ac:dyDescent="0.25">
      <c r="B70" s="34">
        <v>68</v>
      </c>
      <c r="C70" s="12" t="s">
        <v>2872</v>
      </c>
      <c r="D70" s="49">
        <v>1</v>
      </c>
      <c r="E70" s="78" t="s">
        <v>50</v>
      </c>
      <c r="F70" s="77" t="s">
        <v>1089</v>
      </c>
      <c r="G70" s="1"/>
      <c r="H70" s="7"/>
      <c r="I70" s="1" t="str">
        <f>IF(NOT(Tableau117579182022[[#This Row],[Qu.]]&gt;=1),"OUI","NON")</f>
        <v>NON</v>
      </c>
      <c r="J70" s="11">
        <f>SUM(1&gt;Tableau117579182022[[#This Row],[Qu.]])</f>
        <v>0</v>
      </c>
      <c r="K70" s="46"/>
    </row>
    <row r="71" spans="2:11" ht="15" customHeight="1" x14ac:dyDescent="0.25">
      <c r="B71" s="31">
        <v>69</v>
      </c>
      <c r="C71" s="3" t="s">
        <v>2873</v>
      </c>
      <c r="D71" s="49">
        <v>1</v>
      </c>
      <c r="E71" s="79" t="s">
        <v>32</v>
      </c>
      <c r="F71" s="76" t="s">
        <v>1089</v>
      </c>
      <c r="G71" s="1"/>
      <c r="H71" s="7"/>
      <c r="I71" s="1" t="str">
        <f>IF(NOT(Tableau117579182022[[#This Row],[Qu.]]&gt;=1),"OUI","NON")</f>
        <v>NON</v>
      </c>
      <c r="J71" s="11">
        <f>SUM(1&gt;Tableau117579182022[[#This Row],[Qu.]])</f>
        <v>0</v>
      </c>
      <c r="K71" s="46"/>
    </row>
    <row r="72" spans="2:11" ht="15" customHeight="1" x14ac:dyDescent="0.25">
      <c r="B72" s="34">
        <v>70</v>
      </c>
      <c r="C72" s="12" t="s">
        <v>2874</v>
      </c>
      <c r="D72" s="49">
        <v>1</v>
      </c>
      <c r="E72" s="78" t="s">
        <v>32</v>
      </c>
      <c r="F72" s="77" t="s">
        <v>1089</v>
      </c>
      <c r="G72" s="1"/>
      <c r="H72" s="7"/>
      <c r="I72" s="1" t="str">
        <f>IF(NOT(Tableau117579182022[[#This Row],[Qu.]]&gt;=1),"OUI","NON")</f>
        <v>NON</v>
      </c>
      <c r="J72" s="11">
        <f>SUM(1&gt;Tableau117579182022[[#This Row],[Qu.]])</f>
        <v>0</v>
      </c>
      <c r="K72" s="46"/>
    </row>
    <row r="73" spans="2:11" ht="15" customHeight="1" x14ac:dyDescent="0.25">
      <c r="B73" s="31">
        <v>71</v>
      </c>
      <c r="C73" s="3" t="s">
        <v>2875</v>
      </c>
      <c r="D73" s="49">
        <v>1</v>
      </c>
      <c r="E73" s="79" t="s">
        <v>32</v>
      </c>
      <c r="F73" s="76" t="s">
        <v>1089</v>
      </c>
      <c r="G73" s="1"/>
      <c r="H73" s="7"/>
      <c r="I73" s="1" t="str">
        <f>IF(NOT(Tableau117579182022[[#This Row],[Qu.]]&gt;=1),"OUI","NON")</f>
        <v>NON</v>
      </c>
      <c r="J73" s="11">
        <f>SUM(1&gt;Tableau117579182022[[#This Row],[Qu.]])</f>
        <v>0</v>
      </c>
      <c r="K73" s="46"/>
    </row>
    <row r="74" spans="2:11" ht="15" customHeight="1" x14ac:dyDescent="0.25">
      <c r="B74" s="34">
        <v>72</v>
      </c>
      <c r="C74" s="12" t="s">
        <v>2876</v>
      </c>
      <c r="D74" s="49">
        <v>1</v>
      </c>
      <c r="E74" s="78" t="s">
        <v>36</v>
      </c>
      <c r="F74" s="77" t="s">
        <v>1089</v>
      </c>
      <c r="G74" s="1"/>
      <c r="H74" s="7"/>
      <c r="I74" s="1" t="str">
        <f>IF(NOT(Tableau117579182022[[#This Row],[Qu.]]&gt;=1),"OUI","NON")</f>
        <v>NON</v>
      </c>
      <c r="J74" s="11">
        <f>SUM(1&gt;Tableau117579182022[[#This Row],[Qu.]])</f>
        <v>0</v>
      </c>
      <c r="K74" s="46"/>
    </row>
    <row r="75" spans="2:11" ht="15" customHeight="1" x14ac:dyDescent="0.25">
      <c r="B75" s="31">
        <v>73</v>
      </c>
      <c r="C75" s="3" t="s">
        <v>2877</v>
      </c>
      <c r="D75" s="49">
        <v>1</v>
      </c>
      <c r="E75" s="79" t="s">
        <v>36</v>
      </c>
      <c r="F75" s="76" t="s">
        <v>1113</v>
      </c>
      <c r="G75" s="1"/>
      <c r="H75" s="7"/>
      <c r="I75" s="1" t="str">
        <f>IF(NOT(Tableau117579182022[[#This Row],[Qu.]]&gt;=1),"OUI","NON")</f>
        <v>NON</v>
      </c>
      <c r="J75" s="11">
        <f>SUM(1&gt;Tableau117579182022[[#This Row],[Qu.]])</f>
        <v>0</v>
      </c>
      <c r="K75" s="46"/>
    </row>
    <row r="76" spans="2:11" ht="15" customHeight="1" x14ac:dyDescent="0.25">
      <c r="B76" s="34">
        <v>74</v>
      </c>
      <c r="C76" s="12" t="s">
        <v>2878</v>
      </c>
      <c r="D76" s="49">
        <v>1</v>
      </c>
      <c r="E76" s="79" t="s">
        <v>32</v>
      </c>
      <c r="F76" s="77" t="s">
        <v>1089</v>
      </c>
      <c r="G76" s="1"/>
      <c r="H76" s="7"/>
      <c r="I76" s="1" t="str">
        <f>IF(NOT(Tableau117579182022[[#This Row],[Qu.]]&gt;=1),"OUI","NON")</f>
        <v>NON</v>
      </c>
      <c r="J76" s="11">
        <f>SUM(1&gt;Tableau117579182022[[#This Row],[Qu.]])</f>
        <v>0</v>
      </c>
      <c r="K76" s="46"/>
    </row>
    <row r="77" spans="2:11" ht="15" customHeight="1" x14ac:dyDescent="0.25">
      <c r="B77" s="31">
        <v>75</v>
      </c>
      <c r="C77" s="3" t="s">
        <v>2879</v>
      </c>
      <c r="D77" s="49">
        <v>1</v>
      </c>
      <c r="E77" s="78" t="s">
        <v>32</v>
      </c>
      <c r="F77" s="76" t="s">
        <v>1113</v>
      </c>
      <c r="G77" s="1"/>
      <c r="H77" s="7"/>
      <c r="I77" s="1" t="str">
        <f>IF(NOT(Tableau117579182022[[#This Row],[Qu.]]&gt;=1),"OUI","NON")</f>
        <v>NON</v>
      </c>
      <c r="J77" s="11">
        <f>SUM(1&gt;Tableau117579182022[[#This Row],[Qu.]])</f>
        <v>0</v>
      </c>
      <c r="K77" s="46"/>
    </row>
    <row r="78" spans="2:11" ht="15" customHeight="1" x14ac:dyDescent="0.25">
      <c r="B78" s="34">
        <v>76</v>
      </c>
      <c r="C78" s="12" t="s">
        <v>2880</v>
      </c>
      <c r="D78" s="49">
        <v>1</v>
      </c>
      <c r="E78" s="79" t="s">
        <v>32</v>
      </c>
      <c r="F78" s="77" t="s">
        <v>1113</v>
      </c>
      <c r="G78" s="1"/>
      <c r="H78" s="7"/>
      <c r="I78" s="1" t="str">
        <f>IF(NOT(Tableau117579182022[[#This Row],[Qu.]]&gt;=1),"OUI","NON")</f>
        <v>NON</v>
      </c>
      <c r="J78" s="11">
        <f>SUM(1&gt;Tableau117579182022[[#This Row],[Qu.]])</f>
        <v>0</v>
      </c>
      <c r="K78" s="46"/>
    </row>
    <row r="79" spans="2:11" ht="15" customHeight="1" x14ac:dyDescent="0.25">
      <c r="B79" s="53">
        <v>77</v>
      </c>
      <c r="C79" s="48" t="s">
        <v>2881</v>
      </c>
      <c r="D79" s="49">
        <v>1</v>
      </c>
      <c r="E79" s="78" t="s">
        <v>50</v>
      </c>
      <c r="F79" s="77" t="s">
        <v>1113</v>
      </c>
      <c r="G79" s="1"/>
      <c r="H79" s="7"/>
      <c r="I79" s="1" t="str">
        <f>IF(NOT(Tableau117579182022[[#This Row],[Qu.]]&gt;=1),"OUI","NON")</f>
        <v>NON</v>
      </c>
      <c r="J79" s="11">
        <f>SUM(1&gt;Tableau117579182022[[#This Row],[Qu.]])</f>
        <v>0</v>
      </c>
      <c r="K79" s="46"/>
    </row>
    <row r="80" spans="2:11" ht="15" customHeight="1" x14ac:dyDescent="0.25">
      <c r="B80" s="34">
        <v>78</v>
      </c>
      <c r="C80" s="12" t="s">
        <v>2882</v>
      </c>
      <c r="D80" s="49">
        <v>1</v>
      </c>
      <c r="E80" s="79" t="s">
        <v>36</v>
      </c>
      <c r="F80" s="77" t="s">
        <v>1089</v>
      </c>
      <c r="G80" s="1"/>
      <c r="H80" s="7"/>
      <c r="I80" s="1" t="str">
        <f>IF(NOT(Tableau117579182022[[#This Row],[Qu.]]&gt;=1),"OUI","NON")</f>
        <v>NON</v>
      </c>
      <c r="J80" s="11">
        <f>SUM(1&gt;Tableau117579182022[[#This Row],[Qu.]])</f>
        <v>0</v>
      </c>
      <c r="K80" s="46"/>
    </row>
    <row r="81" spans="2:11" ht="15" customHeight="1" x14ac:dyDescent="0.25">
      <c r="B81" s="34">
        <v>79</v>
      </c>
      <c r="C81" s="12" t="s">
        <v>2883</v>
      </c>
      <c r="D81" s="49">
        <v>1</v>
      </c>
      <c r="E81" s="78" t="s">
        <v>32</v>
      </c>
      <c r="F81" s="77" t="s">
        <v>1107</v>
      </c>
      <c r="G81" s="1"/>
      <c r="H81" s="7"/>
      <c r="I81" s="1" t="str">
        <f>IF(NOT(Tableau117579182022[[#This Row],[Qu.]]&gt;=1),"OUI","NON")</f>
        <v>NON</v>
      </c>
      <c r="J81" s="11">
        <f>SUM(1&gt;Tableau117579182022[[#This Row],[Qu.]])</f>
        <v>0</v>
      </c>
      <c r="K81" s="46"/>
    </row>
    <row r="82" spans="2:11" ht="15" customHeight="1" x14ac:dyDescent="0.25">
      <c r="B82" s="34">
        <v>80</v>
      </c>
      <c r="C82" s="12" t="s">
        <v>2884</v>
      </c>
      <c r="D82" s="49">
        <v>1</v>
      </c>
      <c r="E82" s="79" t="s">
        <v>36</v>
      </c>
      <c r="F82" s="77" t="s">
        <v>1089</v>
      </c>
      <c r="G82" s="1"/>
      <c r="H82" s="7"/>
      <c r="I82" s="1" t="str">
        <f>IF(NOT(Tableau117579182022[[#This Row],[Qu.]]&gt;=1),"OUI","NON")</f>
        <v>NON</v>
      </c>
      <c r="J82" s="11">
        <f>SUM(1&gt;Tableau117579182022[[#This Row],[Qu.]])</f>
        <v>0</v>
      </c>
      <c r="K82" s="46"/>
    </row>
    <row r="83" spans="2:11" ht="15" customHeight="1" x14ac:dyDescent="0.25">
      <c r="B83" s="53">
        <v>81</v>
      </c>
      <c r="C83" s="48" t="s">
        <v>2885</v>
      </c>
      <c r="D83" s="49">
        <v>1</v>
      </c>
      <c r="E83" s="78" t="s">
        <v>36</v>
      </c>
      <c r="F83" s="77" t="s">
        <v>1089</v>
      </c>
      <c r="G83" s="1"/>
      <c r="H83" s="7"/>
      <c r="I83" s="1" t="str">
        <f>IF(NOT(Tableau117579182022[[#This Row],[Qu.]]&gt;=1),"OUI","NON")</f>
        <v>NON</v>
      </c>
      <c r="J83" s="11">
        <f>SUM(1&gt;Tableau117579182022[[#This Row],[Qu.]])</f>
        <v>0</v>
      </c>
      <c r="K83" s="46"/>
    </row>
    <row r="84" spans="2:11" ht="15" customHeight="1" x14ac:dyDescent="0.25">
      <c r="B84" s="34">
        <v>82</v>
      </c>
      <c r="C84" s="12" t="s">
        <v>2886</v>
      </c>
      <c r="D84" s="49">
        <v>1</v>
      </c>
      <c r="E84" s="79" t="s">
        <v>36</v>
      </c>
      <c r="F84" s="77" t="s">
        <v>1089</v>
      </c>
      <c r="G84" s="1"/>
      <c r="H84" s="7"/>
      <c r="I84" s="1" t="str">
        <f>IF(NOT(Tableau117579182022[[#This Row],[Qu.]]&gt;=1),"OUI","NON")</f>
        <v>NON</v>
      </c>
      <c r="J84" s="11">
        <f>SUM(1&gt;Tableau117579182022[[#This Row],[Qu.]])</f>
        <v>0</v>
      </c>
      <c r="K84" s="46"/>
    </row>
    <row r="85" spans="2:11" ht="15" customHeight="1" x14ac:dyDescent="0.25">
      <c r="B85" s="31">
        <v>83</v>
      </c>
      <c r="C85" s="3" t="s">
        <v>2887</v>
      </c>
      <c r="D85" s="49">
        <v>1</v>
      </c>
      <c r="E85" s="78" t="s">
        <v>36</v>
      </c>
      <c r="F85" s="76" t="s">
        <v>1107</v>
      </c>
      <c r="G85" s="1"/>
      <c r="H85" s="7"/>
      <c r="I85" s="1" t="str">
        <f>IF(NOT(Tableau117579182022[[#This Row],[Qu.]]&gt;=1),"OUI","NON")</f>
        <v>NON</v>
      </c>
      <c r="J85" s="11">
        <f>SUM(1&gt;Tableau117579182022[[#This Row],[Qu.]])</f>
        <v>0</v>
      </c>
      <c r="K85" s="46"/>
    </row>
    <row r="86" spans="2:11" ht="15" customHeight="1" x14ac:dyDescent="0.25">
      <c r="B86" s="34">
        <v>84</v>
      </c>
      <c r="C86" s="12" t="s">
        <v>2888</v>
      </c>
      <c r="D86" s="49">
        <v>1</v>
      </c>
      <c r="E86" s="79" t="s">
        <v>32</v>
      </c>
      <c r="F86" s="77" t="s">
        <v>1113</v>
      </c>
      <c r="G86" s="1"/>
      <c r="H86" s="7"/>
      <c r="I86" s="1" t="str">
        <f>IF(NOT(Tableau117579182022[[#This Row],[Qu.]]&gt;=1),"OUI","NON")</f>
        <v>NON</v>
      </c>
      <c r="J86" s="11">
        <f>SUM(1&gt;Tableau117579182022[[#This Row],[Qu.]])</f>
        <v>0</v>
      </c>
      <c r="K86" s="46"/>
    </row>
    <row r="87" spans="2:11" ht="15" customHeight="1" x14ac:dyDescent="0.25">
      <c r="B87" s="53">
        <v>85</v>
      </c>
      <c r="C87" s="48" t="s">
        <v>2889</v>
      </c>
      <c r="D87" s="49">
        <v>1</v>
      </c>
      <c r="E87" s="78" t="s">
        <v>36</v>
      </c>
      <c r="F87" s="77" t="s">
        <v>1089</v>
      </c>
      <c r="G87" s="1"/>
      <c r="H87" s="7"/>
      <c r="I87" s="1" t="str">
        <f>IF(NOT(Tableau117579182022[[#This Row],[Qu.]]&gt;=1),"OUI","NON")</f>
        <v>NON</v>
      </c>
      <c r="J87" s="11">
        <f>SUM(1&gt;Tableau117579182022[[#This Row],[Qu.]])</f>
        <v>0</v>
      </c>
      <c r="K87" s="46"/>
    </row>
    <row r="88" spans="2:11" ht="15" customHeight="1" x14ac:dyDescent="0.25">
      <c r="B88" s="31">
        <v>86</v>
      </c>
      <c r="C88" s="3" t="s">
        <v>2890</v>
      </c>
      <c r="D88" s="49">
        <v>0</v>
      </c>
      <c r="E88" s="79" t="s">
        <v>50</v>
      </c>
      <c r="F88" s="76" t="s">
        <v>1099</v>
      </c>
      <c r="G88" s="1"/>
      <c r="H88" s="7"/>
      <c r="I88" s="1" t="str">
        <f>IF(NOT(Tableau117579182022[[#This Row],[Qu.]]&gt;=1),"OUI","NON")</f>
        <v>OUI</v>
      </c>
      <c r="J88" s="11">
        <f>SUM(1&gt;Tableau117579182022[[#This Row],[Qu.]])</f>
        <v>1</v>
      </c>
      <c r="K88" s="46"/>
    </row>
    <row r="89" spans="2:11" ht="15" customHeight="1" x14ac:dyDescent="0.25">
      <c r="B89" s="53">
        <v>87</v>
      </c>
      <c r="C89" s="48" t="s">
        <v>2891</v>
      </c>
      <c r="D89" s="49">
        <v>1</v>
      </c>
      <c r="E89" s="78" t="s">
        <v>50</v>
      </c>
      <c r="F89" s="77" t="s">
        <v>1089</v>
      </c>
      <c r="G89" s="1"/>
      <c r="H89" s="7"/>
      <c r="I89" s="1" t="str">
        <f>IF(NOT(Tableau117579182022[[#This Row],[Qu.]]&gt;=1),"OUI","NON")</f>
        <v>NON</v>
      </c>
      <c r="J89" s="11">
        <f>SUM(1&gt;Tableau117579182022[[#This Row],[Qu.]])</f>
        <v>0</v>
      </c>
      <c r="K89" s="46"/>
    </row>
    <row r="90" spans="2:11" ht="15" customHeight="1" x14ac:dyDescent="0.25">
      <c r="B90" s="34">
        <v>88</v>
      </c>
      <c r="C90" s="12" t="s">
        <v>2892</v>
      </c>
      <c r="D90" s="49">
        <v>0</v>
      </c>
      <c r="E90" s="79" t="s">
        <v>39</v>
      </c>
      <c r="F90" s="77" t="s">
        <v>1089</v>
      </c>
      <c r="G90" s="1"/>
      <c r="H90" s="7"/>
      <c r="I90" s="1" t="str">
        <f>IF(NOT(Tableau117579182022[[#This Row],[Qu.]]&gt;=1),"OUI","NON")</f>
        <v>OUI</v>
      </c>
      <c r="J90" s="11">
        <f>SUM(1&gt;Tableau117579182022[[#This Row],[Qu.]])</f>
        <v>1</v>
      </c>
      <c r="K90" s="46"/>
    </row>
    <row r="91" spans="2:11" ht="15" customHeight="1" x14ac:dyDescent="0.25">
      <c r="B91" s="31">
        <v>89</v>
      </c>
      <c r="C91" s="3" t="s">
        <v>2893</v>
      </c>
      <c r="D91" s="49">
        <v>1</v>
      </c>
      <c r="E91" s="78" t="s">
        <v>32</v>
      </c>
      <c r="F91" s="76" t="s">
        <v>1089</v>
      </c>
      <c r="G91" s="1"/>
      <c r="H91" s="7"/>
      <c r="I91" s="1" t="str">
        <f>IF(NOT(Tableau117579182022[[#This Row],[Qu.]]&gt;=1),"OUI","NON")</f>
        <v>NON</v>
      </c>
      <c r="J91" s="11">
        <f>SUM(1&gt;Tableau117579182022[[#This Row],[Qu.]])</f>
        <v>0</v>
      </c>
      <c r="K91" s="46"/>
    </row>
    <row r="92" spans="2:11" ht="15" customHeight="1" x14ac:dyDescent="0.25">
      <c r="B92" s="34">
        <v>90</v>
      </c>
      <c r="C92" s="12" t="s">
        <v>2894</v>
      </c>
      <c r="D92" s="49">
        <v>1</v>
      </c>
      <c r="E92" s="78" t="s">
        <v>50</v>
      </c>
      <c r="F92" s="77" t="s">
        <v>1107</v>
      </c>
      <c r="G92" s="1"/>
      <c r="H92" s="7"/>
      <c r="I92" s="1" t="str">
        <f>IF(NOT(Tableau117579182022[[#This Row],[Qu.]]&gt;=1),"OUI","NON")</f>
        <v>NON</v>
      </c>
      <c r="J92" s="11">
        <f>SUM(1&gt;Tableau117579182022[[#This Row],[Qu.]])</f>
        <v>0</v>
      </c>
      <c r="K92" s="46"/>
    </row>
    <row r="93" spans="2:11" ht="15" customHeight="1" x14ac:dyDescent="0.25">
      <c r="B93" s="34">
        <v>91</v>
      </c>
      <c r="C93" s="12" t="s">
        <v>2895</v>
      </c>
      <c r="D93" s="49">
        <v>1</v>
      </c>
      <c r="E93" s="79" t="s">
        <v>32</v>
      </c>
      <c r="F93" s="77" t="s">
        <v>1089</v>
      </c>
      <c r="G93" s="1"/>
      <c r="H93" s="7"/>
      <c r="I93" s="1" t="str">
        <f>IF(NOT(Tableau117579182022[[#This Row],[Qu.]]&gt;=1),"OUI","NON")</f>
        <v>NON</v>
      </c>
      <c r="J93" s="11">
        <f>SUM(1&gt;Tableau117579182022[[#This Row],[Qu.]])</f>
        <v>0</v>
      </c>
      <c r="K93" s="46"/>
    </row>
    <row r="94" spans="2:11" ht="15" customHeight="1" x14ac:dyDescent="0.25">
      <c r="B94" s="34">
        <v>92</v>
      </c>
      <c r="C94" s="12" t="s">
        <v>2896</v>
      </c>
      <c r="D94" s="49">
        <v>1</v>
      </c>
      <c r="E94" s="78" t="s">
        <v>50</v>
      </c>
      <c r="F94" s="77" t="s">
        <v>1111</v>
      </c>
      <c r="G94" s="1"/>
      <c r="H94" s="7"/>
      <c r="I94" s="1" t="str">
        <f>IF(NOT(Tableau117579182022[[#This Row],[Qu.]]&gt;=1),"OUI","NON")</f>
        <v>NON</v>
      </c>
      <c r="J94" s="11">
        <f>SUM(1&gt;Tableau117579182022[[#This Row],[Qu.]])</f>
        <v>0</v>
      </c>
      <c r="K94" s="46"/>
    </row>
    <row r="95" spans="2:11" ht="15" customHeight="1" x14ac:dyDescent="0.25">
      <c r="B95" s="53">
        <v>93</v>
      </c>
      <c r="C95" s="48" t="s">
        <v>2897</v>
      </c>
      <c r="D95" s="49">
        <v>1</v>
      </c>
      <c r="E95" s="79" t="s">
        <v>32</v>
      </c>
      <c r="F95" s="77" t="s">
        <v>1107</v>
      </c>
      <c r="G95" s="1"/>
      <c r="H95" s="7"/>
      <c r="I95" s="1" t="str">
        <f>IF(NOT(Tableau117579182022[[#This Row],[Qu.]]&gt;=1),"OUI","NON")</f>
        <v>NON</v>
      </c>
      <c r="J95" s="11">
        <f>SUM(1&gt;Tableau117579182022[[#This Row],[Qu.]])</f>
        <v>0</v>
      </c>
      <c r="K95" s="46"/>
    </row>
    <row r="96" spans="2:11" ht="15" customHeight="1" x14ac:dyDescent="0.25">
      <c r="B96" s="34">
        <v>94</v>
      </c>
      <c r="C96" s="12" t="s">
        <v>2898</v>
      </c>
      <c r="D96" s="49">
        <v>1</v>
      </c>
      <c r="E96" s="78" t="s">
        <v>50</v>
      </c>
      <c r="F96" s="77" t="s">
        <v>1113</v>
      </c>
      <c r="G96" s="1"/>
      <c r="H96" s="7"/>
      <c r="I96" s="1" t="str">
        <f>IF(NOT(Tableau117579182022[[#This Row],[Qu.]]&gt;=1),"OUI","NON")</f>
        <v>NON</v>
      </c>
      <c r="J96" s="11">
        <f>SUM(1&gt;Tableau117579182022[[#This Row],[Qu.]])</f>
        <v>0</v>
      </c>
      <c r="K96" s="46"/>
    </row>
    <row r="97" spans="2:11" ht="15" customHeight="1" x14ac:dyDescent="0.25">
      <c r="B97" s="34">
        <v>95</v>
      </c>
      <c r="C97" s="12" t="s">
        <v>2899</v>
      </c>
      <c r="D97" s="49">
        <v>1</v>
      </c>
      <c r="E97" s="79" t="s">
        <v>32</v>
      </c>
      <c r="F97" s="77" t="s">
        <v>1089</v>
      </c>
      <c r="G97" s="1"/>
      <c r="H97" s="7"/>
      <c r="I97" s="1" t="str">
        <f>IF(NOT(Tableau117579182022[[#This Row],[Qu.]]&gt;=1),"OUI","NON")</f>
        <v>NON</v>
      </c>
      <c r="J97" s="11">
        <f>SUM(1&gt;Tableau117579182022[[#This Row],[Qu.]])</f>
        <v>0</v>
      </c>
      <c r="K97" s="46"/>
    </row>
    <row r="98" spans="2:11" ht="15" customHeight="1" x14ac:dyDescent="0.25">
      <c r="B98" s="34">
        <v>96</v>
      </c>
      <c r="C98" s="12" t="s">
        <v>2900</v>
      </c>
      <c r="D98" s="49">
        <v>1</v>
      </c>
      <c r="E98" s="78" t="s">
        <v>32</v>
      </c>
      <c r="F98" s="77" t="s">
        <v>1107</v>
      </c>
      <c r="G98" s="1"/>
      <c r="H98" s="7"/>
      <c r="I98" s="1" t="str">
        <f>IF(NOT(Tableau117579182022[[#This Row],[Qu.]]&gt;=1),"OUI","NON")</f>
        <v>NON</v>
      </c>
      <c r="J98" s="11">
        <f>SUM(1&gt;Tableau117579182022[[#This Row],[Qu.]])</f>
        <v>0</v>
      </c>
      <c r="K98" s="46"/>
    </row>
    <row r="99" spans="2:11" ht="15" customHeight="1" x14ac:dyDescent="0.25">
      <c r="B99" s="53">
        <v>97</v>
      </c>
      <c r="C99" s="48" t="s">
        <v>2901</v>
      </c>
      <c r="D99" s="49">
        <v>1</v>
      </c>
      <c r="E99" s="79" t="s">
        <v>36</v>
      </c>
      <c r="F99" s="77" t="s">
        <v>1089</v>
      </c>
      <c r="G99" s="1"/>
      <c r="H99" s="7"/>
      <c r="I99" s="1" t="str">
        <f>IF(NOT(Tableau117579182022[[#This Row],[Qu.]]&gt;=1),"OUI","NON")</f>
        <v>NON</v>
      </c>
      <c r="J99" s="11">
        <f>SUM(1&gt;Tableau117579182022[[#This Row],[Qu.]])</f>
        <v>0</v>
      </c>
      <c r="K99" s="46"/>
    </row>
    <row r="100" spans="2:11" ht="15" customHeight="1" x14ac:dyDescent="0.25">
      <c r="B100" s="34">
        <v>98</v>
      </c>
      <c r="C100" s="12" t="s">
        <v>2902</v>
      </c>
      <c r="D100" s="49">
        <v>1</v>
      </c>
      <c r="E100" s="78" t="s">
        <v>36</v>
      </c>
      <c r="F100" s="77" t="s">
        <v>1089</v>
      </c>
      <c r="G100" s="1"/>
      <c r="H100" s="7"/>
      <c r="I100" s="1" t="str">
        <f>IF(NOT(Tableau117579182022[[#This Row],[Qu.]]&gt;=1),"OUI","NON")</f>
        <v>NON</v>
      </c>
      <c r="J100" s="11">
        <f>SUM(1&gt;Tableau117579182022[[#This Row],[Qu.]])</f>
        <v>0</v>
      </c>
      <c r="K100" s="46"/>
    </row>
    <row r="101" spans="2:11" ht="15" customHeight="1" x14ac:dyDescent="0.25">
      <c r="B101" s="31">
        <v>99</v>
      </c>
      <c r="C101" s="3" t="s">
        <v>2903</v>
      </c>
      <c r="D101" s="49">
        <v>0</v>
      </c>
      <c r="E101" s="79" t="s">
        <v>50</v>
      </c>
      <c r="F101" s="76" t="s">
        <v>1089</v>
      </c>
      <c r="G101" s="1"/>
      <c r="H101" s="7"/>
      <c r="I101" s="1" t="str">
        <f>IF(NOT(Tableau117579182022[[#This Row],[Qu.]]&gt;=1),"OUI","NON")</f>
        <v>OUI</v>
      </c>
      <c r="J101" s="11">
        <f>SUM(1&gt;Tableau117579182022[[#This Row],[Qu.]])</f>
        <v>1</v>
      </c>
      <c r="K101" s="46"/>
    </row>
    <row r="102" spans="2:11" ht="15" customHeight="1" x14ac:dyDescent="0.25">
      <c r="B102" s="34">
        <v>100</v>
      </c>
      <c r="C102" s="12" t="s">
        <v>2904</v>
      </c>
      <c r="D102" s="49">
        <v>1</v>
      </c>
      <c r="E102" s="78" t="s">
        <v>50</v>
      </c>
      <c r="F102" s="77" t="s">
        <v>1099</v>
      </c>
      <c r="G102" s="1"/>
      <c r="H102" s="7"/>
      <c r="I102" s="1" t="str">
        <f>IF(NOT(Tableau117579182022[[#This Row],[Qu.]]&gt;=1),"OUI","NON")</f>
        <v>NON</v>
      </c>
      <c r="J102" s="11">
        <f>SUM(1&gt;Tableau117579182022[[#This Row],[Qu.]])</f>
        <v>0</v>
      </c>
      <c r="K102" s="46"/>
    </row>
    <row r="103" spans="2:11" ht="15" customHeight="1" x14ac:dyDescent="0.25">
      <c r="B103" s="34">
        <v>101</v>
      </c>
      <c r="C103" s="12" t="s">
        <v>2905</v>
      </c>
      <c r="D103" s="49">
        <v>1</v>
      </c>
      <c r="E103" s="79" t="s">
        <v>32</v>
      </c>
      <c r="F103" s="77" t="s">
        <v>1089</v>
      </c>
      <c r="G103" s="1"/>
      <c r="H103" s="7"/>
      <c r="I103" s="1" t="str">
        <f>IF(NOT(Tableau117579182022[[#This Row],[Qu.]]&gt;=1),"OUI","NON")</f>
        <v>NON</v>
      </c>
      <c r="J103" s="11">
        <f>SUM(1&gt;Tableau117579182022[[#This Row],[Qu.]])</f>
        <v>0</v>
      </c>
      <c r="K103" s="46"/>
    </row>
    <row r="104" spans="2:11" ht="15" customHeight="1" x14ac:dyDescent="0.25">
      <c r="B104" s="34">
        <v>102</v>
      </c>
      <c r="C104" s="12" t="s">
        <v>2906</v>
      </c>
      <c r="D104" s="49">
        <v>1</v>
      </c>
      <c r="E104" s="78" t="s">
        <v>36</v>
      </c>
      <c r="F104" s="77" t="s">
        <v>1089</v>
      </c>
      <c r="G104" s="1"/>
      <c r="H104" s="7"/>
      <c r="I104" s="1" t="str">
        <f>IF(NOT(Tableau117579182022[[#This Row],[Qu.]]&gt;=1),"OUI","NON")</f>
        <v>NON</v>
      </c>
      <c r="J104" s="11">
        <f>SUM(1&gt;Tableau117579182022[[#This Row],[Qu.]])</f>
        <v>0</v>
      </c>
      <c r="K104" s="46"/>
    </row>
    <row r="105" spans="2:11" ht="15" customHeight="1" x14ac:dyDescent="0.25">
      <c r="B105" s="34">
        <v>103</v>
      </c>
      <c r="C105" s="12" t="s">
        <v>2907</v>
      </c>
      <c r="D105" s="49">
        <v>1</v>
      </c>
      <c r="E105" s="79" t="s">
        <v>50</v>
      </c>
      <c r="F105" s="77" t="s">
        <v>1111</v>
      </c>
      <c r="G105" s="1"/>
      <c r="H105" s="7"/>
      <c r="I105" s="1" t="str">
        <f>IF(NOT(Tableau117579182022[[#This Row],[Qu.]]&gt;=1),"OUI","NON")</f>
        <v>NON</v>
      </c>
      <c r="J105" s="11">
        <f>SUM(1&gt;Tableau117579182022[[#This Row],[Qu.]])</f>
        <v>0</v>
      </c>
      <c r="K105" s="46"/>
    </row>
    <row r="106" spans="2:11" ht="15" customHeight="1" x14ac:dyDescent="0.25">
      <c r="B106" s="34">
        <v>104</v>
      </c>
      <c r="C106" s="12" t="s">
        <v>2908</v>
      </c>
      <c r="D106" s="49">
        <v>1</v>
      </c>
      <c r="E106" s="78" t="s">
        <v>32</v>
      </c>
      <c r="F106" s="77" t="s">
        <v>1089</v>
      </c>
      <c r="G106" s="1"/>
      <c r="H106" s="7"/>
      <c r="I106" s="1" t="str">
        <f>IF(NOT(Tableau117579182022[[#This Row],[Qu.]]&gt;=1),"OUI","NON")</f>
        <v>NON</v>
      </c>
      <c r="J106" s="11">
        <f>SUM(1&gt;Tableau117579182022[[#This Row],[Qu.]])</f>
        <v>0</v>
      </c>
      <c r="K106" s="46"/>
    </row>
    <row r="107" spans="2:11" ht="15" customHeight="1" x14ac:dyDescent="0.25">
      <c r="B107" s="31">
        <v>105</v>
      </c>
      <c r="C107" s="3" t="s">
        <v>2909</v>
      </c>
      <c r="D107" s="49">
        <v>1</v>
      </c>
      <c r="E107" s="79" t="s">
        <v>32</v>
      </c>
      <c r="F107" s="76" t="s">
        <v>1089</v>
      </c>
      <c r="G107" s="1"/>
      <c r="H107" s="7"/>
      <c r="I107" s="1" t="str">
        <f>IF(NOT(Tableau117579182022[[#This Row],[Qu.]]&gt;=1),"OUI","NON")</f>
        <v>NON</v>
      </c>
      <c r="J107" s="11">
        <f>SUM(1&gt;Tableau117579182022[[#This Row],[Qu.]])</f>
        <v>0</v>
      </c>
      <c r="K107" s="46"/>
    </row>
    <row r="108" spans="2:11" ht="15" customHeight="1" x14ac:dyDescent="0.25">
      <c r="B108" s="34">
        <v>106</v>
      </c>
      <c r="C108" s="12" t="s">
        <v>2910</v>
      </c>
      <c r="D108" s="49">
        <v>1</v>
      </c>
      <c r="E108" s="78" t="s">
        <v>32</v>
      </c>
      <c r="F108" s="77" t="s">
        <v>1113</v>
      </c>
      <c r="G108" s="1"/>
      <c r="H108" s="7"/>
      <c r="I108" s="1" t="str">
        <f>IF(NOT(Tableau117579182022[[#This Row],[Qu.]]&gt;=1),"OUI","NON")</f>
        <v>NON</v>
      </c>
      <c r="J108" s="11">
        <f>SUM(1&gt;Tableau117579182022[[#This Row],[Qu.]])</f>
        <v>0</v>
      </c>
      <c r="K108" s="46"/>
    </row>
    <row r="109" spans="2:11" ht="15" customHeight="1" x14ac:dyDescent="0.25">
      <c r="B109" s="34">
        <v>107</v>
      </c>
      <c r="C109" s="12" t="s">
        <v>2911</v>
      </c>
      <c r="D109" s="49">
        <v>1</v>
      </c>
      <c r="E109" s="79" t="s">
        <v>36</v>
      </c>
      <c r="F109" s="77" t="s">
        <v>1089</v>
      </c>
      <c r="G109" s="1"/>
      <c r="H109" s="7"/>
      <c r="I109" s="1" t="str">
        <f>IF(NOT(Tableau117579182022[[#This Row],[Qu.]]&gt;=1),"OUI","NON")</f>
        <v>NON</v>
      </c>
      <c r="J109" s="11">
        <f>SUM(1&gt;Tableau117579182022[[#This Row],[Qu.]])</f>
        <v>0</v>
      </c>
      <c r="K109" s="46"/>
    </row>
    <row r="110" spans="2:11" ht="15" customHeight="1" x14ac:dyDescent="0.25">
      <c r="B110" s="34">
        <v>108</v>
      </c>
      <c r="C110" s="12" t="s">
        <v>2912</v>
      </c>
      <c r="D110" s="49">
        <v>1</v>
      </c>
      <c r="E110" s="78" t="s">
        <v>32</v>
      </c>
      <c r="F110" s="77" t="s">
        <v>1089</v>
      </c>
      <c r="G110" s="1"/>
      <c r="H110" s="7"/>
      <c r="I110" s="1" t="str">
        <f>IF(NOT(Tableau117579182022[[#This Row],[Qu.]]&gt;=1),"OUI","NON")</f>
        <v>NON</v>
      </c>
      <c r="J110" s="11">
        <f>SUM(1&gt;Tableau117579182022[[#This Row],[Qu.]])</f>
        <v>0</v>
      </c>
      <c r="K110" s="46"/>
    </row>
    <row r="111" spans="2:11" ht="15" customHeight="1" x14ac:dyDescent="0.25">
      <c r="B111" s="31">
        <v>109</v>
      </c>
      <c r="C111" s="3" t="s">
        <v>2913</v>
      </c>
      <c r="D111" s="49">
        <v>1</v>
      </c>
      <c r="E111" s="79" t="s">
        <v>36</v>
      </c>
      <c r="F111" s="76" t="s">
        <v>1113</v>
      </c>
      <c r="G111" s="1"/>
      <c r="H111" s="7"/>
      <c r="I111" s="1" t="str">
        <f>IF(NOT(Tableau117579182022[[#This Row],[Qu.]]&gt;=1),"OUI","NON")</f>
        <v>NON</v>
      </c>
      <c r="J111" s="11">
        <f>SUM(1&gt;Tableau117579182022[[#This Row],[Qu.]])</f>
        <v>0</v>
      </c>
      <c r="K111" s="46"/>
    </row>
    <row r="112" spans="2:11" ht="15" customHeight="1" x14ac:dyDescent="0.25">
      <c r="B112" s="53">
        <v>110</v>
      </c>
      <c r="C112" s="48" t="s">
        <v>2914</v>
      </c>
      <c r="D112" s="49">
        <v>1</v>
      </c>
      <c r="E112" s="78" t="s">
        <v>36</v>
      </c>
      <c r="F112" s="77" t="s">
        <v>1107</v>
      </c>
      <c r="G112" s="1"/>
      <c r="H112" s="7"/>
      <c r="I112" s="1" t="str">
        <f>IF(NOT(Tableau117579182022[[#This Row],[Qu.]]&gt;=1),"OUI","NON")</f>
        <v>NON</v>
      </c>
      <c r="J112" s="11">
        <f>SUM(1&gt;Tableau117579182022[[#This Row],[Qu.]])</f>
        <v>0</v>
      </c>
      <c r="K112" s="46"/>
    </row>
    <row r="113" spans="2:11" ht="15" customHeight="1" x14ac:dyDescent="0.25">
      <c r="B113" s="53">
        <v>111</v>
      </c>
      <c r="C113" s="48" t="s">
        <v>2915</v>
      </c>
      <c r="D113" s="49">
        <v>1</v>
      </c>
      <c r="E113" s="79" t="s">
        <v>39</v>
      </c>
      <c r="F113" s="77" t="s">
        <v>1089</v>
      </c>
      <c r="G113" s="1"/>
      <c r="H113" s="7"/>
      <c r="I113" s="1" t="str">
        <f>IF(NOT(Tableau117579182022[[#This Row],[Qu.]]&gt;=1),"OUI","NON")</f>
        <v>NON</v>
      </c>
      <c r="J113" s="11">
        <f>SUM(1&gt;Tableau117579182022[[#This Row],[Qu.]])</f>
        <v>0</v>
      </c>
      <c r="K113" s="46"/>
    </row>
    <row r="114" spans="2:11" ht="15" customHeight="1" x14ac:dyDescent="0.25">
      <c r="B114" s="34">
        <v>112</v>
      </c>
      <c r="C114" s="12" t="s">
        <v>2916</v>
      </c>
      <c r="D114" s="49">
        <v>1</v>
      </c>
      <c r="E114" s="78" t="s">
        <v>36</v>
      </c>
      <c r="F114" s="77" t="s">
        <v>1111</v>
      </c>
      <c r="G114" s="1"/>
      <c r="H114" s="7"/>
      <c r="I114" s="1" t="str">
        <f>IF(NOT(Tableau117579182022[[#This Row],[Qu.]]&gt;=1),"OUI","NON")</f>
        <v>NON</v>
      </c>
      <c r="J114" s="11">
        <f>SUM(1&gt;Tableau117579182022[[#This Row],[Qu.]])</f>
        <v>0</v>
      </c>
      <c r="K114" s="46"/>
    </row>
    <row r="115" spans="2:11" ht="15" customHeight="1" x14ac:dyDescent="0.25">
      <c r="B115" s="53">
        <v>113</v>
      </c>
      <c r="C115" s="48" t="s">
        <v>2917</v>
      </c>
      <c r="D115" s="49">
        <v>1</v>
      </c>
      <c r="E115" s="79" t="s">
        <v>36</v>
      </c>
      <c r="F115" s="77" t="s">
        <v>1107</v>
      </c>
      <c r="G115" s="1"/>
      <c r="H115" s="7"/>
      <c r="I115" s="1" t="str">
        <f>IF(NOT(Tableau117579182022[[#This Row],[Qu.]]&gt;=1),"OUI","NON")</f>
        <v>NON</v>
      </c>
      <c r="J115" s="11">
        <f>SUM(1&gt;Tableau117579182022[[#This Row],[Qu.]])</f>
        <v>0</v>
      </c>
      <c r="K115" s="46"/>
    </row>
    <row r="116" spans="2:11" ht="15" customHeight="1" x14ac:dyDescent="0.25">
      <c r="B116" s="34">
        <v>114</v>
      </c>
      <c r="C116" s="12" t="s">
        <v>2918</v>
      </c>
      <c r="D116" s="49">
        <v>1</v>
      </c>
      <c r="E116" s="78" t="s">
        <v>32</v>
      </c>
      <c r="F116" s="77" t="s">
        <v>1107</v>
      </c>
      <c r="G116" s="1"/>
      <c r="H116" s="7"/>
      <c r="I116" s="1" t="str">
        <f>IF(NOT(Tableau117579182022[[#This Row],[Qu.]]&gt;=1),"OUI","NON")</f>
        <v>NON</v>
      </c>
      <c r="J116" s="11">
        <f>SUM(1&gt;Tableau117579182022[[#This Row],[Qu.]])</f>
        <v>0</v>
      </c>
      <c r="K116" s="46"/>
    </row>
    <row r="117" spans="2:11" ht="15" customHeight="1" x14ac:dyDescent="0.25">
      <c r="B117" s="34">
        <v>115</v>
      </c>
      <c r="C117" s="12" t="s">
        <v>2919</v>
      </c>
      <c r="D117" s="49">
        <v>1</v>
      </c>
      <c r="E117" s="79" t="s">
        <v>50</v>
      </c>
      <c r="F117" s="77" t="s">
        <v>1089</v>
      </c>
      <c r="G117" s="1"/>
      <c r="H117" s="7"/>
      <c r="I117" s="1" t="str">
        <f>IF(NOT(Tableau117579182022[[#This Row],[Qu.]]&gt;=1),"OUI","NON")</f>
        <v>NON</v>
      </c>
      <c r="J117" s="11">
        <f>SUM(1&gt;Tableau117579182022[[#This Row],[Qu.]])</f>
        <v>0</v>
      </c>
      <c r="K117" s="46"/>
    </row>
    <row r="118" spans="2:11" ht="15" customHeight="1" x14ac:dyDescent="0.25">
      <c r="B118" s="34">
        <v>116</v>
      </c>
      <c r="C118" s="12" t="s">
        <v>2920</v>
      </c>
      <c r="D118" s="49">
        <v>1</v>
      </c>
      <c r="E118" s="78" t="s">
        <v>32</v>
      </c>
      <c r="F118" s="77" t="s">
        <v>1089</v>
      </c>
      <c r="G118" s="1"/>
      <c r="H118" s="7"/>
      <c r="I118" s="1" t="str">
        <f>IF(NOT(Tableau117579182022[[#This Row],[Qu.]]&gt;=1),"OUI","NON")</f>
        <v>NON</v>
      </c>
      <c r="J118" s="11">
        <f>SUM(1&gt;Tableau117579182022[[#This Row],[Qu.]])</f>
        <v>0</v>
      </c>
      <c r="K118" s="46"/>
    </row>
    <row r="119" spans="2:11" ht="15" customHeight="1" x14ac:dyDescent="0.25">
      <c r="B119" s="34">
        <v>117</v>
      </c>
      <c r="C119" s="12" t="s">
        <v>2921</v>
      </c>
      <c r="D119" s="49">
        <v>1</v>
      </c>
      <c r="E119" s="79" t="s">
        <v>36</v>
      </c>
      <c r="F119" s="77" t="s">
        <v>1089</v>
      </c>
      <c r="G119" s="1"/>
      <c r="H119" s="7"/>
      <c r="I119" s="1" t="str">
        <f>IF(NOT(Tableau117579182022[[#This Row],[Qu.]]&gt;=1),"OUI","NON")</f>
        <v>NON</v>
      </c>
      <c r="J119" s="11">
        <f>SUM(1&gt;Tableau117579182022[[#This Row],[Qu.]])</f>
        <v>0</v>
      </c>
      <c r="K119" s="46"/>
    </row>
    <row r="120" spans="2:11" ht="15" customHeight="1" x14ac:dyDescent="0.25">
      <c r="B120" s="53">
        <v>118</v>
      </c>
      <c r="C120" s="48" t="s">
        <v>2922</v>
      </c>
      <c r="D120" s="49">
        <v>1</v>
      </c>
      <c r="E120" s="78" t="s">
        <v>32</v>
      </c>
      <c r="F120" s="77" t="s">
        <v>1089</v>
      </c>
      <c r="G120" s="1"/>
      <c r="H120" s="7"/>
      <c r="I120" s="1" t="str">
        <f>IF(NOT(Tableau117579182022[[#This Row],[Qu.]]&gt;=1),"OUI","NON")</f>
        <v>NON</v>
      </c>
      <c r="J120" s="11">
        <f>SUM(1&gt;Tableau117579182022[[#This Row],[Qu.]])</f>
        <v>0</v>
      </c>
      <c r="K120" s="46"/>
    </row>
    <row r="121" spans="2:11" ht="15" customHeight="1" x14ac:dyDescent="0.25">
      <c r="B121" s="34">
        <v>119</v>
      </c>
      <c r="C121" s="12" t="s">
        <v>2923</v>
      </c>
      <c r="D121" s="49">
        <v>1</v>
      </c>
      <c r="E121" s="79" t="s">
        <v>32</v>
      </c>
      <c r="F121" s="77" t="s">
        <v>1089</v>
      </c>
      <c r="G121" s="1"/>
      <c r="H121" s="7"/>
      <c r="I121" s="1" t="str">
        <f>IF(NOT(Tableau117579182022[[#This Row],[Qu.]]&gt;=1),"OUI","NON")</f>
        <v>NON</v>
      </c>
      <c r="J121" s="11">
        <f>SUM(1&gt;Tableau117579182022[[#This Row],[Qu.]])</f>
        <v>0</v>
      </c>
      <c r="K121" s="46"/>
    </row>
    <row r="122" spans="2:11" ht="15" customHeight="1" x14ac:dyDescent="0.25">
      <c r="B122" s="34">
        <v>120</v>
      </c>
      <c r="C122" s="12" t="s">
        <v>2924</v>
      </c>
      <c r="D122" s="49">
        <v>1</v>
      </c>
      <c r="E122" s="78" t="s">
        <v>32</v>
      </c>
      <c r="F122" s="77" t="s">
        <v>1111</v>
      </c>
      <c r="G122" s="1"/>
      <c r="H122" s="7"/>
      <c r="I122" s="1" t="str">
        <f>IF(NOT(Tableau117579182022[[#This Row],[Qu.]]&gt;=1),"OUI","NON")</f>
        <v>NON</v>
      </c>
      <c r="J122" s="11">
        <f>SUM(1&gt;Tableau117579182022[[#This Row],[Qu.]])</f>
        <v>0</v>
      </c>
      <c r="K122" s="46"/>
    </row>
    <row r="123" spans="2:11" ht="15" customHeight="1" x14ac:dyDescent="0.25">
      <c r="B123" s="53">
        <v>121</v>
      </c>
      <c r="C123" s="48" t="s">
        <v>2925</v>
      </c>
      <c r="D123" s="49">
        <v>1</v>
      </c>
      <c r="E123" s="79" t="s">
        <v>50</v>
      </c>
      <c r="F123" s="77" t="s">
        <v>1089</v>
      </c>
      <c r="G123" s="1"/>
      <c r="H123" s="7"/>
      <c r="I123" s="1" t="str">
        <f>IF(NOT(Tableau117579182022[[#This Row],[Qu.]]&gt;=1),"OUI","NON")</f>
        <v>NON</v>
      </c>
      <c r="J123" s="11">
        <f>SUM(1&gt;Tableau117579182022[[#This Row],[Qu.]])</f>
        <v>0</v>
      </c>
      <c r="K123" s="46"/>
    </row>
    <row r="124" spans="2:11" ht="15" customHeight="1" x14ac:dyDescent="0.25">
      <c r="B124" s="34">
        <v>122</v>
      </c>
      <c r="C124" s="12" t="s">
        <v>2926</v>
      </c>
      <c r="D124" s="49">
        <v>1</v>
      </c>
      <c r="E124" s="78" t="s">
        <v>32</v>
      </c>
      <c r="F124" s="76" t="s">
        <v>1107</v>
      </c>
      <c r="G124" s="1"/>
      <c r="H124" s="7"/>
      <c r="I124" s="1" t="str">
        <f>IF(NOT(Tableau117579182022[[#This Row],[Qu.]]&gt;=1),"OUI","NON")</f>
        <v>NON</v>
      </c>
      <c r="J124" s="11">
        <f>SUM(1&gt;Tableau117579182022[[#This Row],[Qu.]])</f>
        <v>0</v>
      </c>
      <c r="K124" s="46"/>
    </row>
    <row r="125" spans="2:11" ht="15" customHeight="1" x14ac:dyDescent="0.25">
      <c r="B125" s="34">
        <v>123</v>
      </c>
      <c r="C125" s="12" t="s">
        <v>2927</v>
      </c>
      <c r="D125" s="49">
        <v>1</v>
      </c>
      <c r="E125" s="79" t="s">
        <v>36</v>
      </c>
      <c r="F125" s="77" t="s">
        <v>1089</v>
      </c>
      <c r="G125" s="1"/>
      <c r="H125" s="7"/>
      <c r="I125" s="1" t="str">
        <f>IF(NOT(Tableau117579182022[[#This Row],[Qu.]]&gt;=1),"OUI","NON")</f>
        <v>NON</v>
      </c>
      <c r="J125" s="11">
        <f>SUM(1&gt;Tableau117579182022[[#This Row],[Qu.]])</f>
        <v>0</v>
      </c>
      <c r="K125" s="46"/>
    </row>
    <row r="126" spans="2:11" ht="15" customHeight="1" x14ac:dyDescent="0.25">
      <c r="B126" s="31">
        <v>124</v>
      </c>
      <c r="C126" s="3" t="s">
        <v>2928</v>
      </c>
      <c r="D126" s="49">
        <v>1</v>
      </c>
      <c r="E126" s="78" t="s">
        <v>36</v>
      </c>
      <c r="F126" s="76" t="s">
        <v>1089</v>
      </c>
      <c r="G126" s="1"/>
      <c r="H126" s="7"/>
      <c r="I126" s="1" t="str">
        <f>IF(NOT(Tableau117579182022[[#This Row],[Qu.]]&gt;=1),"OUI","NON")</f>
        <v>NON</v>
      </c>
      <c r="J126" s="11">
        <f>SUM(1&gt;Tableau117579182022[[#This Row],[Qu.]])</f>
        <v>0</v>
      </c>
      <c r="K126" s="46"/>
    </row>
    <row r="127" spans="2:11" ht="15" customHeight="1" x14ac:dyDescent="0.25">
      <c r="B127" s="53">
        <v>125</v>
      </c>
      <c r="C127" s="48" t="s">
        <v>2929</v>
      </c>
      <c r="D127" s="49">
        <v>1</v>
      </c>
      <c r="E127" s="79" t="s">
        <v>32</v>
      </c>
      <c r="F127" s="77" t="s">
        <v>1089</v>
      </c>
      <c r="G127" s="1"/>
      <c r="H127" s="7"/>
      <c r="I127" s="1" t="str">
        <f>IF(NOT(Tableau117579182022[[#This Row],[Qu.]]&gt;=1),"OUI","NON")</f>
        <v>NON</v>
      </c>
      <c r="J127" s="11">
        <f>SUM(1&gt;Tableau117579182022[[#This Row],[Qu.]])</f>
        <v>0</v>
      </c>
      <c r="K127" s="46"/>
    </row>
    <row r="128" spans="2:11" ht="15" customHeight="1" x14ac:dyDescent="0.25">
      <c r="B128" s="34">
        <v>126</v>
      </c>
      <c r="C128" s="12" t="s">
        <v>2930</v>
      </c>
      <c r="D128" s="49">
        <v>1</v>
      </c>
      <c r="E128" s="78" t="s">
        <v>36</v>
      </c>
      <c r="F128" s="77" t="s">
        <v>1089</v>
      </c>
      <c r="G128" s="1"/>
      <c r="H128" s="7"/>
      <c r="I128" s="1" t="str">
        <f>IF(NOT(Tableau117579182022[[#This Row],[Qu.]]&gt;=1),"OUI","NON")</f>
        <v>NON</v>
      </c>
      <c r="J128" s="11">
        <f>SUM(1&gt;Tableau117579182022[[#This Row],[Qu.]])</f>
        <v>0</v>
      </c>
      <c r="K128" s="46"/>
    </row>
    <row r="129" spans="2:11" ht="15" customHeight="1" x14ac:dyDescent="0.25">
      <c r="B129" s="34">
        <v>127</v>
      </c>
      <c r="C129" s="12" t="s">
        <v>2931</v>
      </c>
      <c r="D129" s="49">
        <v>1</v>
      </c>
      <c r="E129" s="79" t="s">
        <v>50</v>
      </c>
      <c r="F129" s="77" t="s">
        <v>1089</v>
      </c>
      <c r="G129" s="1"/>
      <c r="H129" s="7"/>
      <c r="I129" s="1" t="str">
        <f>IF(NOT(Tableau117579182022[[#This Row],[Qu.]]&gt;=1),"OUI","NON")</f>
        <v>NON</v>
      </c>
      <c r="J129" s="11">
        <f>SUM(1&gt;Tableau117579182022[[#This Row],[Qu.]])</f>
        <v>0</v>
      </c>
      <c r="K129" s="46"/>
    </row>
    <row r="130" spans="2:11" ht="15" customHeight="1" x14ac:dyDescent="0.25">
      <c r="B130" s="34">
        <v>128</v>
      </c>
      <c r="C130" s="12" t="s">
        <v>2932</v>
      </c>
      <c r="D130" s="49">
        <v>1</v>
      </c>
      <c r="E130" s="78" t="s">
        <v>36</v>
      </c>
      <c r="F130" s="77" t="s">
        <v>1113</v>
      </c>
      <c r="G130" s="1"/>
      <c r="H130" s="7"/>
      <c r="I130" s="1" t="str">
        <f>IF(NOT(Tableau117579182022[[#This Row],[Qu.]]&gt;=1),"OUI","NON")</f>
        <v>NON</v>
      </c>
      <c r="J130" s="11">
        <f>SUM(1&gt;Tableau117579182022[[#This Row],[Qu.]])</f>
        <v>0</v>
      </c>
      <c r="K130" s="46"/>
    </row>
    <row r="131" spans="2:11" ht="15" customHeight="1" x14ac:dyDescent="0.25">
      <c r="B131" s="53">
        <v>129</v>
      </c>
      <c r="C131" s="48" t="s">
        <v>2933</v>
      </c>
      <c r="D131" s="49">
        <v>1</v>
      </c>
      <c r="E131" s="79" t="s">
        <v>36</v>
      </c>
      <c r="F131" s="77" t="s">
        <v>1089</v>
      </c>
      <c r="G131" s="1"/>
      <c r="H131" s="7"/>
      <c r="I131" s="1" t="str">
        <f>IF(NOT(Tableau117579182022[[#This Row],[Qu.]]&gt;=1),"OUI","NON")</f>
        <v>NON</v>
      </c>
      <c r="J131" s="11">
        <f>SUM(1&gt;Tableau117579182022[[#This Row],[Qu.]])</f>
        <v>0</v>
      </c>
      <c r="K131" s="46"/>
    </row>
    <row r="132" spans="2:11" ht="15" customHeight="1" x14ac:dyDescent="0.25">
      <c r="B132" s="34">
        <v>130</v>
      </c>
      <c r="C132" s="12" t="s">
        <v>2934</v>
      </c>
      <c r="D132" s="49">
        <v>0</v>
      </c>
      <c r="E132" s="78" t="s">
        <v>50</v>
      </c>
      <c r="F132" s="77" t="s">
        <v>1099</v>
      </c>
      <c r="G132" s="1"/>
      <c r="H132" s="7"/>
      <c r="I132" s="1" t="str">
        <f>IF(NOT(Tableau117579182022[[#This Row],[Qu.]]&gt;=1),"OUI","NON")</f>
        <v>OUI</v>
      </c>
      <c r="J132" s="11">
        <f>SUM(1&gt;Tableau117579182022[[#This Row],[Qu.]])</f>
        <v>1</v>
      </c>
      <c r="K132" s="46"/>
    </row>
    <row r="133" spans="2:11" ht="15" customHeight="1" x14ac:dyDescent="0.25">
      <c r="B133" s="53">
        <v>131</v>
      </c>
      <c r="C133" s="48" t="s">
        <v>2935</v>
      </c>
      <c r="D133" s="49">
        <v>1</v>
      </c>
      <c r="E133" s="79" t="s">
        <v>32</v>
      </c>
      <c r="F133" s="77" t="s">
        <v>1089</v>
      </c>
      <c r="G133" s="1"/>
      <c r="H133" s="7"/>
      <c r="I133" s="1" t="str">
        <f>IF(NOT(Tableau117579182022[[#This Row],[Qu.]]&gt;=1),"OUI","NON")</f>
        <v>NON</v>
      </c>
      <c r="J133" s="11">
        <f>SUM(1&gt;Tableau117579182022[[#This Row],[Qu.]])</f>
        <v>0</v>
      </c>
      <c r="K133" s="46"/>
    </row>
    <row r="134" spans="2:11" ht="15" customHeight="1" x14ac:dyDescent="0.25">
      <c r="B134" s="34">
        <v>132</v>
      </c>
      <c r="C134" s="12" t="s">
        <v>2936</v>
      </c>
      <c r="D134" s="49">
        <v>1</v>
      </c>
      <c r="E134" s="78" t="s">
        <v>32</v>
      </c>
      <c r="F134" s="77" t="s">
        <v>1089</v>
      </c>
      <c r="G134" s="1"/>
      <c r="H134" s="7"/>
      <c r="I134" s="1" t="str">
        <f>IF(NOT(Tableau117579182022[[#This Row],[Qu.]]&gt;=1),"OUI","NON")</f>
        <v>NON</v>
      </c>
      <c r="J134" s="11">
        <f>SUM(1&gt;Tableau117579182022[[#This Row],[Qu.]])</f>
        <v>0</v>
      </c>
      <c r="K134" s="46"/>
    </row>
    <row r="135" spans="2:11" ht="15" customHeight="1" x14ac:dyDescent="0.25">
      <c r="B135" s="53">
        <v>133</v>
      </c>
      <c r="C135" s="48" t="s">
        <v>2937</v>
      </c>
      <c r="D135" s="49">
        <v>1</v>
      </c>
      <c r="E135" s="79" t="s">
        <v>32</v>
      </c>
      <c r="F135" s="77" t="s">
        <v>1113</v>
      </c>
      <c r="G135" s="1"/>
      <c r="H135" s="7"/>
      <c r="I135" s="1" t="str">
        <f>IF(NOT(Tableau117579182022[[#This Row],[Qu.]]&gt;=1),"OUI","NON")</f>
        <v>NON</v>
      </c>
      <c r="J135" s="11">
        <f>SUM(1&gt;Tableau117579182022[[#This Row],[Qu.]])</f>
        <v>0</v>
      </c>
      <c r="K135" s="46"/>
    </row>
    <row r="136" spans="2:11" ht="15" customHeight="1" x14ac:dyDescent="0.25">
      <c r="B136" s="34">
        <v>134</v>
      </c>
      <c r="C136" s="12" t="s">
        <v>2938</v>
      </c>
      <c r="D136" s="49">
        <v>1</v>
      </c>
      <c r="E136" s="78" t="s">
        <v>32</v>
      </c>
      <c r="F136" s="77" t="s">
        <v>1089</v>
      </c>
      <c r="G136" s="1"/>
      <c r="H136" s="7"/>
      <c r="I136" s="1" t="str">
        <f>IF(NOT(Tableau117579182022[[#This Row],[Qu.]]&gt;=1),"OUI","NON")</f>
        <v>NON</v>
      </c>
      <c r="J136" s="11">
        <f>SUM(1&gt;Tableau117579182022[[#This Row],[Qu.]])</f>
        <v>0</v>
      </c>
      <c r="K136" s="46"/>
    </row>
    <row r="137" spans="2:11" ht="15" customHeight="1" x14ac:dyDescent="0.25">
      <c r="B137" s="31">
        <v>135</v>
      </c>
      <c r="C137" s="3" t="s">
        <v>2939</v>
      </c>
      <c r="D137" s="49">
        <v>1</v>
      </c>
      <c r="E137" s="79" t="s">
        <v>32</v>
      </c>
      <c r="F137" s="76" t="s">
        <v>1089</v>
      </c>
      <c r="G137" s="1"/>
      <c r="H137" s="7"/>
      <c r="I137" s="1" t="str">
        <f>IF(NOT(Tableau117579182022[[#This Row],[Qu.]]&gt;=1),"OUI","NON")</f>
        <v>NON</v>
      </c>
      <c r="J137" s="11">
        <f>SUM(1&gt;Tableau117579182022[[#This Row],[Qu.]])</f>
        <v>0</v>
      </c>
      <c r="K137" s="46"/>
    </row>
    <row r="138" spans="2:11" ht="15" customHeight="1" x14ac:dyDescent="0.25">
      <c r="B138" s="31">
        <v>136</v>
      </c>
      <c r="C138" s="3" t="s">
        <v>2940</v>
      </c>
      <c r="D138" s="49">
        <v>0</v>
      </c>
      <c r="E138" s="78" t="s">
        <v>50</v>
      </c>
      <c r="F138" s="76" t="s">
        <v>1089</v>
      </c>
      <c r="G138" s="1"/>
      <c r="H138" s="7"/>
      <c r="I138" s="1" t="str">
        <f>IF(NOT(Tableau117579182022[[#This Row],[Qu.]]&gt;=1),"OUI","NON")</f>
        <v>OUI</v>
      </c>
      <c r="J138" s="11">
        <f>SUM(1&gt;Tableau117579182022[[#This Row],[Qu.]])</f>
        <v>1</v>
      </c>
      <c r="K138" s="46"/>
    </row>
    <row r="139" spans="2:11" ht="15" customHeight="1" x14ac:dyDescent="0.25">
      <c r="B139" s="34">
        <v>137</v>
      </c>
      <c r="C139" s="12" t="s">
        <v>2941</v>
      </c>
      <c r="D139" s="49">
        <v>1</v>
      </c>
      <c r="E139" s="79" t="s">
        <v>32</v>
      </c>
      <c r="F139" s="77" t="s">
        <v>1089</v>
      </c>
      <c r="G139" s="1"/>
      <c r="H139" s="7"/>
      <c r="I139" s="1" t="str">
        <f>IF(NOT(Tableau117579182022[[#This Row],[Qu.]]&gt;=1),"OUI","NON")</f>
        <v>NON</v>
      </c>
      <c r="J139" s="11">
        <f>SUM(1&gt;Tableau117579182022[[#This Row],[Qu.]])</f>
        <v>0</v>
      </c>
      <c r="K139" s="46"/>
    </row>
    <row r="140" spans="2:11" ht="15" customHeight="1" x14ac:dyDescent="0.25">
      <c r="B140" s="53">
        <v>138</v>
      </c>
      <c r="C140" s="48" t="s">
        <v>2942</v>
      </c>
      <c r="D140" s="49">
        <v>1</v>
      </c>
      <c r="E140" s="78" t="s">
        <v>32</v>
      </c>
      <c r="F140" s="77" t="s">
        <v>1089</v>
      </c>
      <c r="G140" s="1"/>
      <c r="H140" s="7"/>
      <c r="I140" s="1" t="str">
        <f>IF(NOT(Tableau117579182022[[#This Row],[Qu.]]&gt;=1),"OUI","NON")</f>
        <v>NON</v>
      </c>
      <c r="J140" s="11">
        <f>SUM(1&gt;Tableau117579182022[[#This Row],[Qu.]])</f>
        <v>0</v>
      </c>
      <c r="K140" s="46"/>
    </row>
    <row r="141" spans="2:11" ht="15" customHeight="1" x14ac:dyDescent="0.25">
      <c r="B141" s="53">
        <v>139</v>
      </c>
      <c r="C141" s="48" t="s">
        <v>2943</v>
      </c>
      <c r="D141" s="49">
        <v>1</v>
      </c>
      <c r="E141" s="79" t="s">
        <v>32</v>
      </c>
      <c r="F141" s="77" t="s">
        <v>1107</v>
      </c>
      <c r="G141" s="1"/>
      <c r="H141" s="7"/>
      <c r="I141" s="1" t="str">
        <f>IF(NOT(Tableau117579182022[[#This Row],[Qu.]]&gt;=1),"OUI","NON")</f>
        <v>NON</v>
      </c>
      <c r="J141" s="11">
        <f>SUM(1&gt;Tableau117579182022[[#This Row],[Qu.]])</f>
        <v>0</v>
      </c>
      <c r="K141" s="46"/>
    </row>
    <row r="142" spans="2:11" ht="15" customHeight="1" x14ac:dyDescent="0.25">
      <c r="B142" s="53">
        <v>140</v>
      </c>
      <c r="C142" s="48" t="s">
        <v>2944</v>
      </c>
      <c r="D142" s="49">
        <v>1</v>
      </c>
      <c r="E142" s="78" t="s">
        <v>32</v>
      </c>
      <c r="F142" s="77" t="s">
        <v>1089</v>
      </c>
      <c r="G142" s="1"/>
      <c r="H142" s="7"/>
      <c r="I142" s="1" t="str">
        <f>IF(NOT(Tableau117579182022[[#This Row],[Qu.]]&gt;=1),"OUI","NON")</f>
        <v>NON</v>
      </c>
      <c r="J142" s="11">
        <f>SUM(1&gt;Tableau117579182022[[#This Row],[Qu.]])</f>
        <v>0</v>
      </c>
      <c r="K142" s="46"/>
    </row>
    <row r="143" spans="2:11" ht="15" customHeight="1" x14ac:dyDescent="0.25">
      <c r="B143" s="34">
        <v>141</v>
      </c>
      <c r="C143" s="12" t="s">
        <v>2945</v>
      </c>
      <c r="D143" s="49">
        <v>1</v>
      </c>
      <c r="E143" s="79" t="s">
        <v>32</v>
      </c>
      <c r="F143" s="77" t="s">
        <v>1089</v>
      </c>
      <c r="G143" s="1"/>
      <c r="H143" s="7"/>
      <c r="I143" s="1" t="str">
        <f>IF(NOT(Tableau117579182022[[#This Row],[Qu.]]&gt;=1),"OUI","NON")</f>
        <v>NON</v>
      </c>
      <c r="J143" s="11">
        <f>SUM(1&gt;Tableau117579182022[[#This Row],[Qu.]])</f>
        <v>0</v>
      </c>
      <c r="K143" s="46"/>
    </row>
    <row r="144" spans="2:11" ht="15" customHeight="1" x14ac:dyDescent="0.25">
      <c r="B144" s="31">
        <v>142</v>
      </c>
      <c r="C144" s="3" t="s">
        <v>2946</v>
      </c>
      <c r="D144" s="49">
        <v>0</v>
      </c>
      <c r="E144" s="78" t="s">
        <v>50</v>
      </c>
      <c r="F144" s="76" t="s">
        <v>1111</v>
      </c>
      <c r="G144" s="1"/>
      <c r="H144" s="7"/>
      <c r="I144" s="1" t="str">
        <f>IF(NOT(Tableau117579182022[[#This Row],[Qu.]]&gt;=1),"OUI","NON")</f>
        <v>OUI</v>
      </c>
      <c r="J144" s="11">
        <f>SUM(1&gt;Tableau117579182022[[#This Row],[Qu.]])</f>
        <v>1</v>
      </c>
      <c r="K144" s="46"/>
    </row>
    <row r="145" spans="2:11" ht="15" customHeight="1" x14ac:dyDescent="0.25">
      <c r="B145" s="34">
        <v>143</v>
      </c>
      <c r="C145" s="12" t="s">
        <v>308</v>
      </c>
      <c r="D145" s="49">
        <v>1</v>
      </c>
      <c r="E145" s="79" t="s">
        <v>32</v>
      </c>
      <c r="F145" s="77" t="s">
        <v>1107</v>
      </c>
      <c r="G145" s="1"/>
      <c r="H145" s="7"/>
      <c r="I145" s="1" t="str">
        <f>IF(NOT(Tableau117579182022[[#This Row],[Qu.]]&gt;=1),"OUI","NON")</f>
        <v>NON</v>
      </c>
      <c r="J145" s="11">
        <f>SUM(1&gt;Tableau117579182022[[#This Row],[Qu.]])</f>
        <v>0</v>
      </c>
      <c r="K145" s="46"/>
    </row>
    <row r="146" spans="2:11" ht="15" customHeight="1" x14ac:dyDescent="0.25">
      <c r="B146" s="34">
        <v>144</v>
      </c>
      <c r="C146" s="12" t="s">
        <v>2947</v>
      </c>
      <c r="D146" s="49">
        <v>0</v>
      </c>
      <c r="E146" s="78" t="s">
        <v>39</v>
      </c>
      <c r="F146" s="77" t="s">
        <v>1089</v>
      </c>
      <c r="G146" s="1"/>
      <c r="H146" s="7"/>
      <c r="I146" s="1" t="str">
        <f>IF(NOT(Tableau117579182022[[#This Row],[Qu.]]&gt;=1),"OUI","NON")</f>
        <v>OUI</v>
      </c>
      <c r="J146" s="11">
        <f>SUM(1&gt;Tableau117579182022[[#This Row],[Qu.]])</f>
        <v>1</v>
      </c>
      <c r="K146" s="46"/>
    </row>
    <row r="147" spans="2:11" ht="15" customHeight="1" x14ac:dyDescent="0.25">
      <c r="B147" s="31">
        <v>145</v>
      </c>
      <c r="C147" s="3" t="s">
        <v>2948</v>
      </c>
      <c r="D147" s="49">
        <v>1</v>
      </c>
      <c r="E147" s="79" t="s">
        <v>36</v>
      </c>
      <c r="F147" s="76" t="s">
        <v>1113</v>
      </c>
      <c r="G147" s="1"/>
      <c r="H147" s="7"/>
      <c r="I147" s="1" t="str">
        <f>IF(NOT(Tableau117579182022[[#This Row],[Qu.]]&gt;=1),"OUI","NON")</f>
        <v>NON</v>
      </c>
      <c r="J147" s="11">
        <f>SUM(1&gt;Tableau117579182022[[#This Row],[Qu.]])</f>
        <v>0</v>
      </c>
      <c r="K147" s="46"/>
    </row>
    <row r="148" spans="2:11" ht="15" customHeight="1" x14ac:dyDescent="0.25">
      <c r="B148" s="34">
        <v>146</v>
      </c>
      <c r="C148" s="12" t="s">
        <v>2949</v>
      </c>
      <c r="D148" s="49">
        <v>1</v>
      </c>
      <c r="E148" s="78" t="s">
        <v>36</v>
      </c>
      <c r="F148" s="77" t="s">
        <v>1089</v>
      </c>
      <c r="G148" s="1"/>
      <c r="H148" s="7"/>
      <c r="I148" s="1" t="str">
        <f>IF(NOT(Tableau117579182022[[#This Row],[Qu.]]&gt;=1),"OUI","NON")</f>
        <v>NON</v>
      </c>
      <c r="J148" s="11">
        <f>SUM(1&gt;Tableau117579182022[[#This Row],[Qu.]])</f>
        <v>0</v>
      </c>
      <c r="K148" s="46"/>
    </row>
    <row r="149" spans="2:11" ht="15" customHeight="1" x14ac:dyDescent="0.25">
      <c r="B149" s="34">
        <v>147</v>
      </c>
      <c r="C149" s="12" t="s">
        <v>2950</v>
      </c>
      <c r="D149" s="49">
        <v>1</v>
      </c>
      <c r="E149" s="79" t="s">
        <v>50</v>
      </c>
      <c r="F149" s="77" t="s">
        <v>1089</v>
      </c>
      <c r="G149" s="1"/>
      <c r="H149" s="7"/>
      <c r="I149" s="1" t="str">
        <f>IF(NOT(Tableau117579182022[[#This Row],[Qu.]]&gt;=1),"OUI","NON")</f>
        <v>NON</v>
      </c>
      <c r="J149" s="11">
        <f>SUM(1&gt;Tableau117579182022[[#This Row],[Qu.]])</f>
        <v>0</v>
      </c>
      <c r="K149" s="46"/>
    </row>
    <row r="150" spans="2:11" ht="15" customHeight="1" x14ac:dyDescent="0.25">
      <c r="B150" s="31">
        <v>148</v>
      </c>
      <c r="C150" s="3" t="s">
        <v>2951</v>
      </c>
      <c r="D150" s="49">
        <v>1</v>
      </c>
      <c r="E150" s="78" t="s">
        <v>36</v>
      </c>
      <c r="F150" s="76" t="s">
        <v>1089</v>
      </c>
      <c r="G150" s="1"/>
      <c r="H150" s="7"/>
      <c r="I150" s="1" t="str">
        <f>IF(NOT(Tableau117579182022[[#This Row],[Qu.]]&gt;=1),"OUI","NON")</f>
        <v>NON</v>
      </c>
      <c r="J150" s="11">
        <f>SUM(1&gt;Tableau117579182022[[#This Row],[Qu.]])</f>
        <v>0</v>
      </c>
      <c r="K150" s="46"/>
    </row>
    <row r="151" spans="2:11" ht="15" customHeight="1" x14ac:dyDescent="0.25">
      <c r="B151" s="31">
        <v>149</v>
      </c>
      <c r="C151" s="3" t="s">
        <v>2952</v>
      </c>
      <c r="D151" s="49">
        <v>1</v>
      </c>
      <c r="E151" s="79" t="s">
        <v>36</v>
      </c>
      <c r="F151" s="76" t="s">
        <v>1113</v>
      </c>
      <c r="G151" s="1"/>
      <c r="H151" s="7"/>
      <c r="I151" s="1" t="str">
        <f>IF(NOT(Tableau117579182022[[#This Row],[Qu.]]&gt;=1),"OUI","NON")</f>
        <v>NON</v>
      </c>
      <c r="J151" s="11">
        <f>SUM(1&gt;Tableau117579182022[[#This Row],[Qu.]])</f>
        <v>0</v>
      </c>
      <c r="K151" s="46"/>
    </row>
    <row r="152" spans="2:11" ht="15" customHeight="1" x14ac:dyDescent="0.25">
      <c r="B152" s="53">
        <v>150</v>
      </c>
      <c r="C152" s="48" t="s">
        <v>2953</v>
      </c>
      <c r="D152" s="49">
        <v>0</v>
      </c>
      <c r="E152" s="78" t="s">
        <v>50</v>
      </c>
      <c r="F152" s="77" t="s">
        <v>1089</v>
      </c>
      <c r="G152" s="1"/>
      <c r="H152" s="7"/>
      <c r="I152" s="1" t="str">
        <f>IF(NOT(Tableau117579182022[[#This Row],[Qu.]]&gt;=1),"OUI","NON")</f>
        <v>OUI</v>
      </c>
      <c r="J152" s="11">
        <f>SUM(1&gt;Tableau117579182022[[#This Row],[Qu.]])</f>
        <v>1</v>
      </c>
      <c r="K152" s="46"/>
    </row>
    <row r="153" spans="2:11" ht="15" customHeight="1" x14ac:dyDescent="0.25">
      <c r="B153" s="53">
        <v>151</v>
      </c>
      <c r="C153" s="48" t="s">
        <v>2954</v>
      </c>
      <c r="D153" s="49">
        <v>1</v>
      </c>
      <c r="E153" s="79" t="s">
        <v>50</v>
      </c>
      <c r="F153" s="77" t="s">
        <v>1089</v>
      </c>
      <c r="G153" s="1"/>
      <c r="H153" s="7"/>
      <c r="I153" s="1" t="str">
        <f>IF(NOT(Tableau117579182022[[#This Row],[Qu.]]&gt;=1),"OUI","NON")</f>
        <v>NON</v>
      </c>
      <c r="J153" s="11">
        <f>SUM(1&gt;Tableau117579182022[[#This Row],[Qu.]])</f>
        <v>0</v>
      </c>
      <c r="K153" s="46"/>
    </row>
    <row r="154" spans="2:11" ht="15" customHeight="1" x14ac:dyDescent="0.25">
      <c r="B154" s="34">
        <v>152</v>
      </c>
      <c r="C154" s="12" t="s">
        <v>2955</v>
      </c>
      <c r="D154" s="49">
        <v>1</v>
      </c>
      <c r="E154" s="78" t="s">
        <v>39</v>
      </c>
      <c r="F154" s="77" t="s">
        <v>2478</v>
      </c>
      <c r="G154" s="1"/>
      <c r="H154" s="7"/>
      <c r="I154" s="1" t="str">
        <f>IF(NOT(Tableau117579182022[[#This Row],[Qu.]]&gt;=1),"OUI","NON")</f>
        <v>NON</v>
      </c>
      <c r="J154" s="11">
        <f>SUM(1&gt;Tableau117579182022[[#This Row],[Qu.]])</f>
        <v>0</v>
      </c>
      <c r="K154" s="46"/>
    </row>
    <row r="155" spans="2:11" ht="15" customHeight="1" x14ac:dyDescent="0.25">
      <c r="B155" s="53">
        <v>153</v>
      </c>
      <c r="C155" s="48" t="s">
        <v>2956</v>
      </c>
      <c r="D155" s="49">
        <v>1</v>
      </c>
      <c r="E155" s="79" t="s">
        <v>36</v>
      </c>
      <c r="F155" s="77" t="s">
        <v>1089</v>
      </c>
      <c r="G155" s="1"/>
      <c r="H155" s="7"/>
      <c r="I155" s="1" t="str">
        <f>IF(NOT(Tableau117579182022[[#This Row],[Qu.]]&gt;=1),"OUI","NON")</f>
        <v>NON</v>
      </c>
      <c r="J155" s="11">
        <f>SUM(1&gt;Tableau117579182022[[#This Row],[Qu.]])</f>
        <v>0</v>
      </c>
      <c r="K155" s="46"/>
    </row>
    <row r="156" spans="2:11" ht="15" customHeight="1" x14ac:dyDescent="0.25">
      <c r="B156" s="34">
        <v>154</v>
      </c>
      <c r="C156" s="12" t="s">
        <v>2957</v>
      </c>
      <c r="D156" s="49">
        <v>0</v>
      </c>
      <c r="E156" s="78" t="s">
        <v>39</v>
      </c>
      <c r="F156" s="77" t="s">
        <v>1099</v>
      </c>
      <c r="G156" s="1"/>
      <c r="H156" s="7"/>
      <c r="I156" s="1" t="str">
        <f>IF(NOT(Tableau117579182022[[#This Row],[Qu.]]&gt;=1),"OUI","NON")</f>
        <v>OUI</v>
      </c>
      <c r="J156" s="11">
        <f>SUM(1&gt;Tableau117579182022[[#This Row],[Qu.]])</f>
        <v>1</v>
      </c>
      <c r="K156" s="46"/>
    </row>
    <row r="157" spans="2:11" ht="15" customHeight="1" x14ac:dyDescent="0.25">
      <c r="B157" s="31">
        <v>155</v>
      </c>
      <c r="C157" s="3" t="s">
        <v>2958</v>
      </c>
      <c r="D157" s="49">
        <v>1</v>
      </c>
      <c r="E157" s="79" t="s">
        <v>36</v>
      </c>
      <c r="F157" s="76" t="s">
        <v>1089</v>
      </c>
      <c r="G157" s="1"/>
      <c r="H157" s="7"/>
      <c r="I157" s="1" t="str">
        <f>IF(NOT(Tableau117579182022[[#This Row],[Qu.]]&gt;=1),"OUI","NON")</f>
        <v>NON</v>
      </c>
      <c r="J157" s="11">
        <f>SUM(1&gt;Tableau117579182022[[#This Row],[Qu.]])</f>
        <v>0</v>
      </c>
      <c r="K157" s="46"/>
    </row>
    <row r="158" spans="2:11" ht="15" customHeight="1" x14ac:dyDescent="0.25">
      <c r="B158" s="34">
        <v>156</v>
      </c>
      <c r="C158" s="12" t="s">
        <v>2959</v>
      </c>
      <c r="D158" s="49">
        <v>1</v>
      </c>
      <c r="E158" s="78" t="s">
        <v>36</v>
      </c>
      <c r="F158" s="77" t="s">
        <v>1089</v>
      </c>
      <c r="G158" s="1"/>
      <c r="H158" s="7"/>
      <c r="I158" s="1" t="str">
        <f>IF(NOT(Tableau117579182022[[#This Row],[Qu.]]&gt;=1),"OUI","NON")</f>
        <v>NON</v>
      </c>
      <c r="J158" s="11">
        <f>SUM(1&gt;Tableau117579182022[[#This Row],[Qu.]])</f>
        <v>0</v>
      </c>
      <c r="K158" s="46"/>
    </row>
    <row r="159" spans="2:11" ht="15" customHeight="1" x14ac:dyDescent="0.25">
      <c r="B159" s="34">
        <v>157</v>
      </c>
      <c r="C159" s="12" t="s">
        <v>2960</v>
      </c>
      <c r="D159" s="49">
        <v>1</v>
      </c>
      <c r="E159" s="79" t="s">
        <v>39</v>
      </c>
      <c r="F159" s="77" t="s">
        <v>1099</v>
      </c>
      <c r="G159" s="1"/>
      <c r="H159" s="7"/>
      <c r="I159" s="1" t="str">
        <f>IF(NOT(Tableau117579182022[[#This Row],[Qu.]]&gt;=1),"OUI","NON")</f>
        <v>NON</v>
      </c>
      <c r="J159" s="11">
        <f>SUM(1&gt;Tableau117579182022[[#This Row],[Qu.]])</f>
        <v>0</v>
      </c>
      <c r="K159" s="46"/>
    </row>
    <row r="160" spans="2:11" ht="15" customHeight="1" x14ac:dyDescent="0.25">
      <c r="B160" s="34">
        <v>158</v>
      </c>
      <c r="C160" s="12" t="s">
        <v>2961</v>
      </c>
      <c r="D160" s="49">
        <v>1</v>
      </c>
      <c r="E160" s="78" t="s">
        <v>50</v>
      </c>
      <c r="F160" s="77" t="s">
        <v>1197</v>
      </c>
      <c r="G160" s="1"/>
      <c r="H160" s="7"/>
      <c r="I160" s="1" t="str">
        <f>IF(NOT(Tableau117579182022[[#This Row],[Qu.]]&gt;=1),"OUI","NON")</f>
        <v>NON</v>
      </c>
      <c r="J160" s="11">
        <f>SUM(1&gt;Tableau117579182022[[#This Row],[Qu.]])</f>
        <v>0</v>
      </c>
      <c r="K160" s="46"/>
    </row>
    <row r="161" spans="2:11" ht="15" customHeight="1" x14ac:dyDescent="0.25">
      <c r="B161" s="34">
        <v>159</v>
      </c>
      <c r="C161" s="12" t="s">
        <v>2962</v>
      </c>
      <c r="D161" s="49">
        <v>1</v>
      </c>
      <c r="E161" s="78" t="s">
        <v>39</v>
      </c>
      <c r="F161" s="77" t="s">
        <v>2478</v>
      </c>
      <c r="G161" s="1"/>
      <c r="H161" s="7"/>
      <c r="I161" s="1" t="str">
        <f>IF(NOT(Tableau117579182022[[#This Row],[Qu.]]&gt;=1),"OUI","NON")</f>
        <v>NON</v>
      </c>
      <c r="J161" s="11">
        <f>SUM(1&gt;Tableau117579182022[[#This Row],[Qu.]])</f>
        <v>0</v>
      </c>
      <c r="K161" s="46"/>
    </row>
    <row r="162" spans="2:11" ht="15" customHeight="1" x14ac:dyDescent="0.25">
      <c r="B162" s="34">
        <v>160</v>
      </c>
      <c r="C162" s="12" t="s">
        <v>2963</v>
      </c>
      <c r="D162" s="49">
        <v>1</v>
      </c>
      <c r="E162" s="79" t="s">
        <v>50</v>
      </c>
      <c r="F162" s="77" t="s">
        <v>1197</v>
      </c>
      <c r="G162" s="1"/>
      <c r="H162" s="7"/>
      <c r="I162" s="1" t="str">
        <f>IF(NOT(Tableau117579182022[[#This Row],[Qu.]]&gt;=1),"OUI","NON")</f>
        <v>NON</v>
      </c>
      <c r="J162" s="11">
        <f>SUM(1&gt;Tableau117579182022[[#This Row],[Qu.]])</f>
        <v>0</v>
      </c>
      <c r="K162" s="46"/>
    </row>
    <row r="163" spans="2:11" ht="15" customHeight="1" x14ac:dyDescent="0.25">
      <c r="B163" s="34">
        <v>161</v>
      </c>
      <c r="C163" s="12" t="s">
        <v>2964</v>
      </c>
      <c r="D163" s="49">
        <v>1</v>
      </c>
      <c r="E163" s="79" t="s">
        <v>36</v>
      </c>
      <c r="F163" s="77" t="s">
        <v>1089</v>
      </c>
      <c r="G163" s="1"/>
      <c r="H163" s="7"/>
      <c r="I163" s="1" t="str">
        <f>IF(NOT(Tableau117579182022[[#This Row],[Qu.]]&gt;=1),"OUI","NON")</f>
        <v>NON</v>
      </c>
      <c r="J163" s="11">
        <f>SUM(1&gt;Tableau117579182022[[#This Row],[Qu.]])</f>
        <v>0</v>
      </c>
      <c r="K163" s="46"/>
    </row>
    <row r="164" spans="2:11" ht="15" customHeight="1" x14ac:dyDescent="0.25">
      <c r="B164" s="34">
        <v>162</v>
      </c>
      <c r="C164" s="12" t="s">
        <v>2965</v>
      </c>
      <c r="D164" s="49">
        <v>0</v>
      </c>
      <c r="E164" s="78" t="s">
        <v>39</v>
      </c>
      <c r="F164" s="77" t="s">
        <v>1099</v>
      </c>
      <c r="G164" s="1"/>
      <c r="H164" s="7"/>
      <c r="I164" s="1" t="str">
        <f>IF(NOT(Tableau117579182022[[#This Row],[Qu.]]&gt;=1),"OUI","NON")</f>
        <v>OUI</v>
      </c>
      <c r="J164" s="11">
        <f>SUM(1&gt;Tableau117579182022[[#This Row],[Qu.]])</f>
        <v>1</v>
      </c>
      <c r="K164" s="46"/>
    </row>
    <row r="165" spans="2:11" ht="15" customHeight="1" x14ac:dyDescent="0.25">
      <c r="B165" s="34">
        <v>163</v>
      </c>
      <c r="C165" s="12" t="s">
        <v>2966</v>
      </c>
      <c r="D165" s="49">
        <v>1</v>
      </c>
      <c r="E165" s="79" t="s">
        <v>36</v>
      </c>
      <c r="F165" s="77" t="s">
        <v>1089</v>
      </c>
      <c r="G165" s="1"/>
      <c r="H165" s="7"/>
      <c r="I165" s="1" t="str">
        <f>IF(NOT(Tableau117579182022[[#This Row],[Qu.]]&gt;=1),"OUI","NON")</f>
        <v>NON</v>
      </c>
      <c r="J165" s="11">
        <f>SUM(1&gt;Tableau117579182022[[#This Row],[Qu.]])</f>
        <v>0</v>
      </c>
      <c r="K165" s="46"/>
    </row>
    <row r="166" spans="2:11" ht="15" customHeight="1" x14ac:dyDescent="0.25">
      <c r="B166" s="34">
        <v>164</v>
      </c>
      <c r="C166" s="12" t="s">
        <v>2967</v>
      </c>
      <c r="D166" s="49">
        <v>1</v>
      </c>
      <c r="E166" s="78" t="s">
        <v>36</v>
      </c>
      <c r="F166" s="77" t="s">
        <v>1089</v>
      </c>
      <c r="G166" s="1"/>
      <c r="H166" s="7"/>
      <c r="I166" s="1" t="str">
        <f>IF(NOT(Tableau117579182022[[#This Row],[Qu.]]&gt;=1),"OUI","NON")</f>
        <v>NON</v>
      </c>
      <c r="J166" s="11">
        <f>SUM(1&gt;Tableau117579182022[[#This Row],[Qu.]])</f>
        <v>0</v>
      </c>
      <c r="K166" s="46"/>
    </row>
    <row r="167" spans="2:11" ht="15" customHeight="1" x14ac:dyDescent="0.25">
      <c r="B167" s="34">
        <v>165</v>
      </c>
      <c r="C167" s="12" t="s">
        <v>2968</v>
      </c>
      <c r="D167" s="49">
        <v>1</v>
      </c>
      <c r="E167" s="78" t="s">
        <v>50</v>
      </c>
      <c r="F167" s="77" t="s">
        <v>1197</v>
      </c>
      <c r="G167" s="1"/>
      <c r="H167" s="7"/>
      <c r="I167" s="1" t="str">
        <f>IF(NOT(Tableau117579182022[[#This Row],[Qu.]]&gt;=1),"OUI","NON")</f>
        <v>NON</v>
      </c>
      <c r="J167" s="11">
        <f>SUM(1&gt;Tableau117579182022[[#This Row],[Qu.]])</f>
        <v>0</v>
      </c>
      <c r="K167" s="46"/>
    </row>
    <row r="168" spans="2:11" ht="15" customHeight="1" x14ac:dyDescent="0.25">
      <c r="B168" s="34">
        <v>166</v>
      </c>
      <c r="C168" s="12" t="s">
        <v>2969</v>
      </c>
      <c r="D168" s="49">
        <v>1</v>
      </c>
      <c r="E168" s="79" t="s">
        <v>50</v>
      </c>
      <c r="F168" s="77" t="s">
        <v>1197</v>
      </c>
      <c r="G168" s="1"/>
      <c r="H168" s="7"/>
      <c r="I168" s="1" t="str">
        <f>IF(NOT(Tableau117579182022[[#This Row],[Qu.]]&gt;=1),"OUI","NON")</f>
        <v>NON</v>
      </c>
      <c r="J168" s="11">
        <f>SUM(1&gt;Tableau117579182022[[#This Row],[Qu.]])</f>
        <v>0</v>
      </c>
      <c r="K168" s="46"/>
    </row>
    <row r="169" spans="2:11" ht="15" customHeight="1" x14ac:dyDescent="0.25">
      <c r="B169" s="34">
        <v>167</v>
      </c>
      <c r="C169" s="12" t="s">
        <v>2970</v>
      </c>
      <c r="D169" s="49">
        <v>1</v>
      </c>
      <c r="E169" s="79" t="s">
        <v>50</v>
      </c>
      <c r="F169" s="77" t="s">
        <v>1089</v>
      </c>
      <c r="G169" s="1"/>
      <c r="H169" s="7"/>
      <c r="I169" s="1" t="str">
        <f>IF(NOT(Tableau117579182022[[#This Row],[Qu.]]&gt;=1),"OUI","NON")</f>
        <v>NON</v>
      </c>
      <c r="J169" s="11">
        <f>SUM(1&gt;Tableau117579182022[[#This Row],[Qu.]])</f>
        <v>0</v>
      </c>
      <c r="K169" s="46"/>
    </row>
    <row r="170" spans="2:11" ht="15" customHeight="1" x14ac:dyDescent="0.25">
      <c r="B170" s="34">
        <v>168</v>
      </c>
      <c r="C170" s="12" t="s">
        <v>2971</v>
      </c>
      <c r="D170" s="49">
        <v>1</v>
      </c>
      <c r="E170" s="78" t="s">
        <v>36</v>
      </c>
      <c r="F170" s="77" t="s">
        <v>1089</v>
      </c>
      <c r="G170" s="1"/>
      <c r="H170" s="7"/>
      <c r="I170" s="1" t="str">
        <f>IF(NOT(Tableau117579182022[[#This Row],[Qu.]]&gt;=1),"OUI","NON")</f>
        <v>NON</v>
      </c>
      <c r="J170" s="11">
        <f>SUM(1&gt;Tableau117579182022[[#This Row],[Qu.]])</f>
        <v>0</v>
      </c>
      <c r="K170" s="46"/>
    </row>
    <row r="171" spans="2:11" ht="15" customHeight="1" x14ac:dyDescent="0.25">
      <c r="B171" s="53">
        <v>169</v>
      </c>
      <c r="C171" s="48" t="s">
        <v>2972</v>
      </c>
      <c r="D171" s="49">
        <v>1</v>
      </c>
      <c r="E171" s="78" t="s">
        <v>36</v>
      </c>
      <c r="F171" s="77" t="s">
        <v>1089</v>
      </c>
      <c r="G171" s="1"/>
      <c r="H171" s="7"/>
      <c r="I171" s="1" t="str">
        <f>IF(NOT(Tableau117579182022[[#This Row],[Qu.]]&gt;=1),"OUI","NON")</f>
        <v>NON</v>
      </c>
      <c r="J171" s="11">
        <f>SUM(1&gt;Tableau117579182022[[#This Row],[Qu.]])</f>
        <v>0</v>
      </c>
      <c r="K171" s="46"/>
    </row>
    <row r="172" spans="2:11" ht="15" customHeight="1" x14ac:dyDescent="0.25">
      <c r="B172" s="34">
        <v>170</v>
      </c>
      <c r="C172" s="12" t="s">
        <v>2973</v>
      </c>
      <c r="D172" s="49">
        <v>1</v>
      </c>
      <c r="E172" s="79" t="s">
        <v>36</v>
      </c>
      <c r="F172" s="77" t="s">
        <v>1089</v>
      </c>
      <c r="G172" s="1"/>
      <c r="H172" s="7"/>
      <c r="I172" s="1" t="str">
        <f>IF(NOT(Tableau117579182022[[#This Row],[Qu.]]&gt;=1),"OUI","NON")</f>
        <v>NON</v>
      </c>
      <c r="J172" s="11">
        <f>SUM(1&gt;Tableau117579182022[[#This Row],[Qu.]])</f>
        <v>0</v>
      </c>
      <c r="K172" s="46"/>
    </row>
    <row r="173" spans="2:11" ht="15" customHeight="1" x14ac:dyDescent="0.25">
      <c r="B173" s="34">
        <v>171</v>
      </c>
      <c r="C173" s="12" t="s">
        <v>2974</v>
      </c>
      <c r="D173" s="49">
        <v>1</v>
      </c>
      <c r="E173" s="78" t="s">
        <v>50</v>
      </c>
      <c r="F173" s="77" t="s">
        <v>1089</v>
      </c>
      <c r="G173" s="1"/>
      <c r="H173" s="7"/>
      <c r="I173" s="1" t="str">
        <f>IF(NOT(Tableau117579182022[[#This Row],[Qu.]]&gt;=1),"OUI","NON")</f>
        <v>NON</v>
      </c>
      <c r="J173" s="11">
        <f>SUM(1&gt;Tableau117579182022[[#This Row],[Qu.]])</f>
        <v>0</v>
      </c>
      <c r="K173" s="46"/>
    </row>
    <row r="174" spans="2:11" ht="15" customHeight="1" x14ac:dyDescent="0.25">
      <c r="B174" s="34">
        <v>172</v>
      </c>
      <c r="C174" s="12" t="s">
        <v>2975</v>
      </c>
      <c r="D174" s="49">
        <v>1</v>
      </c>
      <c r="E174" s="79" t="s">
        <v>36</v>
      </c>
      <c r="F174" s="77" t="s">
        <v>1089</v>
      </c>
      <c r="G174" s="1"/>
      <c r="H174" s="7"/>
      <c r="I174" s="1" t="str">
        <f>IF(NOT(Tableau117579182022[[#This Row],[Qu.]]&gt;=1),"OUI","NON")</f>
        <v>NON</v>
      </c>
      <c r="J174" s="11">
        <f>SUM(1&gt;Tableau117579182022[[#This Row],[Qu.]])</f>
        <v>0</v>
      </c>
      <c r="K174" s="46"/>
    </row>
    <row r="175" spans="2:11" ht="15" customHeight="1" x14ac:dyDescent="0.25">
      <c r="B175" s="34">
        <v>173</v>
      </c>
      <c r="C175" s="12" t="s">
        <v>2976</v>
      </c>
      <c r="D175" s="49">
        <v>0</v>
      </c>
      <c r="E175" s="79" t="s">
        <v>50</v>
      </c>
      <c r="F175" s="77" t="s">
        <v>1197</v>
      </c>
      <c r="G175" s="1"/>
      <c r="H175" s="7"/>
      <c r="I175" s="1" t="str">
        <f>IF(NOT(Tableau117579182022[[#This Row],[Qu.]]&gt;=1),"OUI","NON")</f>
        <v>OUI</v>
      </c>
      <c r="J175" s="11">
        <f>SUM(1&gt;Tableau117579182022[[#This Row],[Qu.]])</f>
        <v>1</v>
      </c>
      <c r="K175" s="46"/>
    </row>
    <row r="176" spans="2:11" ht="15" customHeight="1" x14ac:dyDescent="0.25">
      <c r="B176" s="34">
        <v>174</v>
      </c>
      <c r="C176" s="12" t="s">
        <v>2977</v>
      </c>
      <c r="D176" s="49">
        <v>1</v>
      </c>
      <c r="E176" s="78" t="s">
        <v>39</v>
      </c>
      <c r="F176" s="77" t="s">
        <v>1099</v>
      </c>
      <c r="G176" s="1"/>
      <c r="H176" s="7"/>
      <c r="I176" s="1" t="str">
        <f>IF(NOT(Tableau117579182022[[#This Row],[Qu.]]&gt;=1),"OUI","NON")</f>
        <v>NON</v>
      </c>
      <c r="J176" s="11">
        <f>SUM(1&gt;Tableau117579182022[[#This Row],[Qu.]])</f>
        <v>0</v>
      </c>
      <c r="K176" s="46"/>
    </row>
    <row r="177" spans="2:12" ht="15" customHeight="1" x14ac:dyDescent="0.25">
      <c r="B177" s="53">
        <v>175</v>
      </c>
      <c r="C177" s="48" t="s">
        <v>2978</v>
      </c>
      <c r="D177" s="49">
        <v>0</v>
      </c>
      <c r="E177" s="79" t="s">
        <v>50</v>
      </c>
      <c r="F177" s="77" t="s">
        <v>1291</v>
      </c>
      <c r="G177" s="1"/>
      <c r="H177" s="7"/>
      <c r="I177" s="1" t="str">
        <f>IF(NOT(Tableau117579182022[[#This Row],[Qu.]]&gt;=1),"OUI","NON")</f>
        <v>OUI</v>
      </c>
      <c r="J177" s="11">
        <f>SUM(1&gt;Tableau117579182022[[#This Row],[Qu.]])</f>
        <v>1</v>
      </c>
      <c r="K177" s="46"/>
      <c r="L177" s="55"/>
    </row>
    <row r="178" spans="2:12" ht="15" customHeight="1" x14ac:dyDescent="0.25">
      <c r="B178" s="34">
        <v>176</v>
      </c>
      <c r="C178" s="12" t="s">
        <v>2979</v>
      </c>
      <c r="D178" s="49">
        <v>0</v>
      </c>
      <c r="E178" s="79" t="s">
        <v>39</v>
      </c>
      <c r="F178" s="77" t="s">
        <v>1501</v>
      </c>
      <c r="G178" s="1"/>
      <c r="H178" s="7"/>
      <c r="I178" s="1" t="str">
        <f>IF(NOT(Tableau117579182022[[#This Row],[Qu.]]&gt;=1),"OUI","NON")</f>
        <v>OUI</v>
      </c>
      <c r="J178" s="11">
        <f>SUM(1&gt;Tableau117579182022[[#This Row],[Qu.]])</f>
        <v>1</v>
      </c>
      <c r="K178" s="46"/>
      <c r="L178" s="55"/>
    </row>
    <row r="179" spans="2:12" ht="15" customHeight="1" x14ac:dyDescent="0.25">
      <c r="B179" s="34">
        <v>177</v>
      </c>
      <c r="C179" s="12" t="s">
        <v>2980</v>
      </c>
      <c r="D179" s="49">
        <v>0</v>
      </c>
      <c r="E179" s="78" t="s">
        <v>50</v>
      </c>
      <c r="F179" s="77" t="s">
        <v>1291</v>
      </c>
      <c r="G179" s="1"/>
      <c r="H179" s="7"/>
      <c r="I179" s="1" t="str">
        <f>IF(NOT(Tableau117579182022[[#This Row],[Qu.]]&gt;=1),"OUI","NON")</f>
        <v>OUI</v>
      </c>
      <c r="J179" s="11">
        <f>SUM(1&gt;Tableau117579182022[[#This Row],[Qu.]])</f>
        <v>1</v>
      </c>
      <c r="K179" s="46"/>
      <c r="L179" s="55"/>
    </row>
    <row r="180" spans="2:12" ht="15" customHeight="1" x14ac:dyDescent="0.25">
      <c r="B180" s="34">
        <v>178</v>
      </c>
      <c r="C180" s="12" t="s">
        <v>2981</v>
      </c>
      <c r="D180" s="49">
        <v>1</v>
      </c>
      <c r="E180" s="79" t="s">
        <v>32</v>
      </c>
      <c r="F180" s="77" t="s">
        <v>1295</v>
      </c>
      <c r="G180" s="1"/>
      <c r="H180" s="7"/>
      <c r="I180" s="1" t="str">
        <f>IF(NOT(Tableau117579182022[[#This Row],[Qu.]]&gt;=1),"OUI","NON")</f>
        <v>NON</v>
      </c>
      <c r="J180" s="11">
        <f>SUM(1&gt;Tableau117579182022[[#This Row],[Qu.]])</f>
        <v>0</v>
      </c>
      <c r="K180" s="46"/>
      <c r="L180" s="55"/>
    </row>
    <row r="181" spans="2:12" ht="15" customHeight="1" x14ac:dyDescent="0.25">
      <c r="B181" s="53">
        <v>179</v>
      </c>
      <c r="C181" s="48" t="s">
        <v>2982</v>
      </c>
      <c r="D181" s="49">
        <v>1</v>
      </c>
      <c r="E181" s="79" t="s">
        <v>50</v>
      </c>
      <c r="F181" s="77" t="s">
        <v>1295</v>
      </c>
      <c r="G181" s="1"/>
      <c r="H181" s="7"/>
      <c r="I181" s="1" t="str">
        <f>IF(NOT(Tableau117579182022[[#This Row],[Qu.]]&gt;=1),"OUI","NON")</f>
        <v>NON</v>
      </c>
      <c r="J181" s="11">
        <f>SUM(1&gt;Tableau117579182022[[#This Row],[Qu.]])</f>
        <v>0</v>
      </c>
      <c r="K181" s="46"/>
      <c r="L181" s="55"/>
    </row>
    <row r="182" spans="2:12" ht="15" customHeight="1" x14ac:dyDescent="0.25">
      <c r="B182" s="53">
        <v>180</v>
      </c>
      <c r="C182" s="12" t="s">
        <v>2983</v>
      </c>
      <c r="D182" s="49">
        <v>0</v>
      </c>
      <c r="E182" s="78" t="s">
        <v>39</v>
      </c>
      <c r="F182" s="77" t="s">
        <v>1501</v>
      </c>
      <c r="G182" s="1"/>
      <c r="H182" s="7"/>
      <c r="I182" s="1" t="str">
        <f>IF(NOT(Tableau117579182022[[#This Row],[Qu.]]&gt;=1),"OUI","NON")</f>
        <v>OUI</v>
      </c>
      <c r="J182" s="11">
        <f>SUM(1&gt;Tableau117579182022[[#This Row],[Qu.]])</f>
        <v>1</v>
      </c>
      <c r="K182" s="46"/>
      <c r="L182" s="55"/>
    </row>
    <row r="183" spans="2:12" ht="15" customHeight="1" x14ac:dyDescent="0.25">
      <c r="B183" s="34">
        <v>181</v>
      </c>
      <c r="C183" s="12" t="s">
        <v>2984</v>
      </c>
      <c r="D183" s="49">
        <v>1</v>
      </c>
      <c r="E183" s="79" t="s">
        <v>32</v>
      </c>
      <c r="F183" s="77" t="s">
        <v>1291</v>
      </c>
      <c r="G183" s="1"/>
      <c r="H183" s="7"/>
      <c r="I183" s="1" t="str">
        <f>IF(NOT(Tableau117579182022[[#This Row],[Qu.]]&gt;=1),"OUI","NON")</f>
        <v>NON</v>
      </c>
      <c r="J183" s="11">
        <f>SUM(1&gt;Tableau117579182022[[#This Row],[Qu.]])</f>
        <v>0</v>
      </c>
      <c r="K183" s="46"/>
      <c r="L183" s="55"/>
    </row>
    <row r="184" spans="2:12" ht="15" customHeight="1" x14ac:dyDescent="0.25">
      <c r="B184" s="34">
        <v>182</v>
      </c>
      <c r="C184" s="12" t="s">
        <v>2985</v>
      </c>
      <c r="D184" s="49">
        <v>0</v>
      </c>
      <c r="E184" s="78" t="s">
        <v>50</v>
      </c>
      <c r="F184" s="77" t="s">
        <v>1291</v>
      </c>
      <c r="G184" s="1"/>
      <c r="H184" s="7"/>
      <c r="I184" s="1" t="str">
        <f>IF(NOT(Tableau117579182022[[#This Row],[Qu.]]&gt;=1),"OUI","NON")</f>
        <v>OUI</v>
      </c>
      <c r="J184" s="11">
        <f>SUM(1&gt;Tableau117579182022[[#This Row],[Qu.]])</f>
        <v>1</v>
      </c>
      <c r="K184" s="46"/>
      <c r="L184" s="55"/>
    </row>
    <row r="185" spans="2:12" ht="15" customHeight="1" x14ac:dyDescent="0.25">
      <c r="B185" s="34">
        <v>183</v>
      </c>
      <c r="C185" s="12" t="s">
        <v>770</v>
      </c>
      <c r="D185" s="49">
        <v>1</v>
      </c>
      <c r="E185" s="79" t="s">
        <v>32</v>
      </c>
      <c r="F185" s="77" t="s">
        <v>1291</v>
      </c>
      <c r="G185" s="1"/>
      <c r="H185" s="7"/>
      <c r="I185" s="1" t="str">
        <f>IF(NOT(Tableau117579182022[[#This Row],[Qu.]]&gt;=1),"OUI","NON")</f>
        <v>NON</v>
      </c>
      <c r="J185" s="11">
        <f>SUM(1&gt;Tableau117579182022[[#This Row],[Qu.]])</f>
        <v>0</v>
      </c>
      <c r="K185" s="46"/>
      <c r="L185" s="55"/>
    </row>
    <row r="186" spans="2:12" ht="15" customHeight="1" x14ac:dyDescent="0.25">
      <c r="B186" s="31">
        <v>184</v>
      </c>
      <c r="C186" s="3" t="s">
        <v>2506</v>
      </c>
      <c r="D186" s="49">
        <v>1</v>
      </c>
      <c r="E186" s="79" t="s">
        <v>32</v>
      </c>
      <c r="F186" s="76" t="s">
        <v>1291</v>
      </c>
      <c r="G186" s="1"/>
      <c r="H186" s="7"/>
      <c r="I186" s="1" t="str">
        <f>IF(NOT(Tableau117579182022[[#This Row],[Qu.]]&gt;=1),"OUI","NON")</f>
        <v>NON</v>
      </c>
      <c r="J186" s="11">
        <f>SUM(1&gt;Tableau117579182022[[#This Row],[Qu.]])</f>
        <v>0</v>
      </c>
      <c r="K186" s="46"/>
      <c r="L186" s="55"/>
    </row>
    <row r="187" spans="2:12" ht="15" customHeight="1" x14ac:dyDescent="0.25">
      <c r="B187" s="34">
        <v>185</v>
      </c>
      <c r="C187" s="12" t="s">
        <v>2986</v>
      </c>
      <c r="D187" s="49">
        <v>0</v>
      </c>
      <c r="E187" s="78" t="s">
        <v>50</v>
      </c>
      <c r="F187" s="77" t="s">
        <v>1306</v>
      </c>
      <c r="G187" s="1"/>
      <c r="H187" s="7"/>
      <c r="I187" s="1" t="str">
        <f>IF(NOT(Tableau117579182022[[#This Row],[Qu.]]&gt;=1),"OUI","NON")</f>
        <v>OUI</v>
      </c>
      <c r="J187" s="11">
        <f>SUM(1&gt;Tableau117579182022[[#This Row],[Qu.]])</f>
        <v>1</v>
      </c>
      <c r="K187" s="46"/>
      <c r="L187" s="55"/>
    </row>
    <row r="188" spans="2:12" ht="15" customHeight="1" x14ac:dyDescent="0.25">
      <c r="B188" s="34">
        <v>186</v>
      </c>
      <c r="C188" s="12" t="s">
        <v>282</v>
      </c>
      <c r="D188" s="49">
        <v>1</v>
      </c>
      <c r="E188" s="79" t="s">
        <v>32</v>
      </c>
      <c r="F188" s="77" t="s">
        <v>1306</v>
      </c>
      <c r="G188" s="1"/>
      <c r="H188" s="7"/>
      <c r="I188" s="1" t="str">
        <f>IF(NOT(Tableau117579182022[[#This Row],[Qu.]]&gt;=1),"OUI","NON")</f>
        <v>NON</v>
      </c>
      <c r="J188" s="11">
        <f>SUM(1&gt;Tableau117579182022[[#This Row],[Qu.]])</f>
        <v>0</v>
      </c>
      <c r="K188" s="46"/>
      <c r="L188" s="55"/>
    </row>
    <row r="189" spans="2:12" ht="15" customHeight="1" x14ac:dyDescent="0.25">
      <c r="B189" s="34">
        <v>187</v>
      </c>
      <c r="C189" s="12" t="s">
        <v>1059</v>
      </c>
      <c r="D189" s="49">
        <v>1</v>
      </c>
      <c r="E189" s="78" t="s">
        <v>36</v>
      </c>
      <c r="F189" s="76" t="s">
        <v>1306</v>
      </c>
      <c r="G189" s="1"/>
      <c r="H189" s="7"/>
      <c r="I189" s="1" t="str">
        <f>IF(NOT(Tableau117579182022[[#This Row],[Qu.]]&gt;=1),"OUI","NON")</f>
        <v>NON</v>
      </c>
      <c r="J189" s="11">
        <f>SUM(1&gt;Tableau117579182022[[#This Row],[Qu.]])</f>
        <v>0</v>
      </c>
      <c r="K189" s="46"/>
      <c r="L189" s="55"/>
    </row>
    <row r="190" spans="2:12" ht="15" customHeight="1" x14ac:dyDescent="0.25">
      <c r="B190" s="53">
        <v>188</v>
      </c>
      <c r="C190" s="12" t="s">
        <v>1061</v>
      </c>
      <c r="D190" s="49">
        <v>1</v>
      </c>
      <c r="E190" s="79" t="s">
        <v>36</v>
      </c>
      <c r="F190" s="77" t="s">
        <v>1306</v>
      </c>
      <c r="G190" s="1"/>
      <c r="H190" s="7"/>
      <c r="I190" s="1" t="str">
        <f>IF(NOT(Tableau117579182022[[#This Row],[Qu.]]&gt;=1),"OUI","NON")</f>
        <v>NON</v>
      </c>
      <c r="J190" s="11">
        <f>SUM(1&gt;Tableau117579182022[[#This Row],[Qu.]])</f>
        <v>0</v>
      </c>
      <c r="K190" s="46"/>
      <c r="L190" s="55"/>
    </row>
    <row r="191" spans="2:12" ht="15" customHeight="1" x14ac:dyDescent="0.25">
      <c r="B191" s="34">
        <v>189</v>
      </c>
      <c r="C191" s="12" t="s">
        <v>1063</v>
      </c>
      <c r="D191" s="49">
        <v>1</v>
      </c>
      <c r="E191" s="78" t="s">
        <v>36</v>
      </c>
      <c r="F191" s="77" t="s">
        <v>1306</v>
      </c>
      <c r="G191" s="1"/>
      <c r="H191" s="7"/>
      <c r="I191" s="1" t="str">
        <f>IF(NOT(Tableau117579182022[[#This Row],[Qu.]]&gt;=1),"OUI","NON")</f>
        <v>NON</v>
      </c>
      <c r="J191" s="11">
        <f>SUM(1&gt;Tableau117579182022[[#This Row],[Qu.]])</f>
        <v>0</v>
      </c>
      <c r="K191" s="46"/>
      <c r="L191" s="55"/>
    </row>
    <row r="192" spans="2:12" ht="15" customHeight="1" x14ac:dyDescent="0.25">
      <c r="B192" s="34">
        <v>190</v>
      </c>
      <c r="C192" s="12" t="s">
        <v>1065</v>
      </c>
      <c r="D192" s="49">
        <v>1</v>
      </c>
      <c r="E192" s="79" t="s">
        <v>36</v>
      </c>
      <c r="F192" s="77" t="s">
        <v>1306</v>
      </c>
      <c r="G192" s="1"/>
      <c r="H192" s="7"/>
      <c r="I192" s="1" t="str">
        <f>IF(NOT(Tableau117579182022[[#This Row],[Qu.]]&gt;=1),"OUI","NON")</f>
        <v>NON</v>
      </c>
      <c r="J192" s="11">
        <f>SUM(1&gt;Tableau117579182022[[#This Row],[Qu.]])</f>
        <v>0</v>
      </c>
      <c r="K192" s="46"/>
      <c r="L192" s="55"/>
    </row>
    <row r="193" spans="1:12" ht="15" customHeight="1" x14ac:dyDescent="0.25">
      <c r="A193" s="55"/>
      <c r="B193" s="34">
        <v>191</v>
      </c>
      <c r="C193" s="12" t="s">
        <v>1068</v>
      </c>
      <c r="D193" s="49">
        <v>1</v>
      </c>
      <c r="E193" s="78" t="s">
        <v>36</v>
      </c>
      <c r="F193" s="22" t="s">
        <v>1306</v>
      </c>
      <c r="G193" s="1"/>
      <c r="H193" s="18"/>
      <c r="I193" s="25" t="str">
        <f>IF(NOT(Tableau117579182022[[#This Row],[Qu.]]&gt;=1),"OUI","NON")</f>
        <v>NON</v>
      </c>
      <c r="J193" s="25">
        <f>SUM(1&gt;Tableau117579182022[[#This Row],[Qu.]])</f>
        <v>0</v>
      </c>
      <c r="K193" s="11"/>
      <c r="L193" s="46"/>
    </row>
    <row r="194" spans="1:12" ht="15" customHeight="1" x14ac:dyDescent="0.25">
      <c r="A194" s="55"/>
      <c r="B194" s="34">
        <v>192</v>
      </c>
      <c r="C194" s="12" t="s">
        <v>289</v>
      </c>
      <c r="D194" s="49">
        <v>1</v>
      </c>
      <c r="E194" s="79" t="s">
        <v>2987</v>
      </c>
      <c r="F194" s="22" t="s">
        <v>1559</v>
      </c>
      <c r="G194" s="1"/>
      <c r="H194" s="18"/>
      <c r="I194" s="25" t="str">
        <f>IF(NOT(Tableau117579182022[[#This Row],[Qu.]]&gt;=1),"OUI","NON")</f>
        <v>NON</v>
      </c>
      <c r="J194" s="25">
        <f>SUM(1&gt;Tableau117579182022[[#This Row],[Qu.]])</f>
        <v>0</v>
      </c>
      <c r="K194" s="11"/>
      <c r="L194" s="46"/>
    </row>
    <row r="195" spans="1:12" ht="15" customHeight="1" x14ac:dyDescent="0.25">
      <c r="A195" s="55"/>
      <c r="B195" s="34">
        <v>193</v>
      </c>
      <c r="C195" s="12" t="s">
        <v>291</v>
      </c>
      <c r="D195" s="49">
        <v>1</v>
      </c>
      <c r="E195" s="78" t="s">
        <v>2987</v>
      </c>
      <c r="F195" s="22" t="s">
        <v>1559</v>
      </c>
      <c r="G195" s="1"/>
      <c r="H195" s="18"/>
      <c r="I195" s="25" t="str">
        <f>IF(NOT(Tableau117579182022[[#This Row],[Qu.]]&gt;=1),"OUI","NON")</f>
        <v>NON</v>
      </c>
      <c r="J195" s="25">
        <f>SUM(1&gt;Tableau117579182022[[#This Row],[Qu.]])</f>
        <v>0</v>
      </c>
      <c r="K195" s="11"/>
      <c r="L195" s="46"/>
    </row>
    <row r="196" spans="1:12" ht="15" customHeight="1" x14ac:dyDescent="0.25">
      <c r="A196" s="55"/>
      <c r="B196" s="34">
        <v>194</v>
      </c>
      <c r="C196" s="12" t="s">
        <v>292</v>
      </c>
      <c r="D196" s="49">
        <v>1</v>
      </c>
      <c r="E196" s="79" t="s">
        <v>2987</v>
      </c>
      <c r="F196" s="22" t="s">
        <v>1559</v>
      </c>
      <c r="G196" s="1"/>
      <c r="H196" s="49"/>
      <c r="I196" s="25" t="str">
        <f>IF(NOT(Tableau117579182022[[#This Row],[Qu.]]&gt;=1),"OUI","NON")</f>
        <v>NON</v>
      </c>
      <c r="J196" s="25">
        <f>SUM(1&gt;Tableau117579182022[[#This Row],[Qu.]])</f>
        <v>0</v>
      </c>
      <c r="K196" s="11"/>
      <c r="L196" s="46"/>
    </row>
    <row r="197" spans="1:12" ht="15" customHeight="1" x14ac:dyDescent="0.25">
      <c r="A197" s="55"/>
      <c r="B197" s="34">
        <v>195</v>
      </c>
      <c r="C197" s="12" t="s">
        <v>293</v>
      </c>
      <c r="D197" s="49">
        <v>1</v>
      </c>
      <c r="E197" s="78" t="s">
        <v>2987</v>
      </c>
      <c r="F197" s="22" t="s">
        <v>1559</v>
      </c>
      <c r="G197" s="1"/>
      <c r="H197" s="18"/>
      <c r="I197" s="25" t="str">
        <f>IF(NOT(Tableau117579182022[[#This Row],[Qu.]]&gt;=1),"OUI","NON")</f>
        <v>NON</v>
      </c>
      <c r="J197" s="25">
        <f>SUM(1&gt;Tableau117579182022[[#This Row],[Qu.]])</f>
        <v>0</v>
      </c>
      <c r="K197" s="11"/>
      <c r="L197" s="46"/>
    </row>
    <row r="198" spans="1:12" ht="15" customHeight="1" x14ac:dyDescent="0.25">
      <c r="A198" s="55"/>
      <c r="B198" s="34">
        <v>196</v>
      </c>
      <c r="C198" s="12" t="s">
        <v>294</v>
      </c>
      <c r="D198" s="49">
        <v>1</v>
      </c>
      <c r="E198" s="79" t="s">
        <v>2987</v>
      </c>
      <c r="F198" s="22" t="s">
        <v>1559</v>
      </c>
      <c r="G198" s="1"/>
      <c r="H198" s="52"/>
      <c r="I198" s="25" t="str">
        <f>IF(NOT(Tableau117579182022[[#This Row],[Qu.]]&gt;=1),"OUI","NON")</f>
        <v>NON</v>
      </c>
      <c r="J198" s="25">
        <f>SUM(1&gt;Tableau117579182022[[#This Row],[Qu.]])</f>
        <v>0</v>
      </c>
      <c r="K198" s="11"/>
      <c r="L198" s="46"/>
    </row>
    <row r="199" spans="1:12" ht="15" customHeight="1" x14ac:dyDescent="0.25">
      <c r="A199" s="55"/>
      <c r="B199" s="34">
        <v>197</v>
      </c>
      <c r="C199" s="12" t="s">
        <v>2988</v>
      </c>
      <c r="D199" s="49">
        <v>1</v>
      </c>
      <c r="E199" s="78" t="s">
        <v>39</v>
      </c>
      <c r="F199" s="22" t="s">
        <v>2478</v>
      </c>
      <c r="G199" s="1"/>
      <c r="H199" s="49"/>
      <c r="I199" s="25" t="str">
        <f>IF(NOT(Tableau117579182022[[#This Row],[Qu.]]&gt;=1),"OUI","NON")</f>
        <v>NON</v>
      </c>
      <c r="J199" s="25">
        <f>SUM(1&gt;Tableau117579182022[[#This Row],[Qu.]])</f>
        <v>0</v>
      </c>
      <c r="K199" s="11"/>
      <c r="L199" s="46"/>
    </row>
    <row r="200" spans="1:12" ht="15" customHeight="1" x14ac:dyDescent="0.25">
      <c r="A200" s="55"/>
      <c r="B200" s="34">
        <v>198</v>
      </c>
      <c r="C200" s="12" t="s">
        <v>2989</v>
      </c>
      <c r="D200" s="49">
        <v>1</v>
      </c>
      <c r="E200" s="79" t="s">
        <v>32</v>
      </c>
      <c r="F200" s="22" t="s">
        <v>1089</v>
      </c>
      <c r="G200" s="1"/>
      <c r="H200" s="52"/>
      <c r="I200" s="25" t="str">
        <f>IF(NOT(Tableau117579182022[[#This Row],[Qu.]]&gt;=1),"OUI","NON")</f>
        <v>NON</v>
      </c>
      <c r="J200" s="25">
        <f>SUM(1&gt;Tableau117579182022[[#This Row],[Qu.]])</f>
        <v>0</v>
      </c>
      <c r="K200" s="11"/>
      <c r="L200" s="46"/>
    </row>
    <row r="201" spans="1:12" ht="15" customHeight="1" x14ac:dyDescent="0.25">
      <c r="A201" s="55"/>
      <c r="B201" s="34">
        <v>199</v>
      </c>
      <c r="C201" s="12" t="s">
        <v>2990</v>
      </c>
      <c r="D201" s="49">
        <v>1</v>
      </c>
      <c r="E201" s="75" t="s">
        <v>36</v>
      </c>
      <c r="F201" s="22" t="s">
        <v>1089</v>
      </c>
      <c r="G201" s="1"/>
      <c r="H201" s="18"/>
      <c r="I201" s="25" t="str">
        <f>IF(NOT(Tableau117579182022[[#This Row],[Qu.]]&gt;=1),"OUI","NON")</f>
        <v>NON</v>
      </c>
      <c r="J201" s="25">
        <f>SUM(1&gt;Tableau117579182022[[#This Row],[Qu.]])</f>
        <v>0</v>
      </c>
      <c r="K201" s="11"/>
      <c r="L201" s="46"/>
    </row>
    <row r="202" spans="1:12" ht="15" customHeight="1" x14ac:dyDescent="0.25">
      <c r="A202" s="55"/>
      <c r="B202" s="34">
        <v>200</v>
      </c>
      <c r="C202" s="12" t="s">
        <v>2991</v>
      </c>
      <c r="D202" s="49">
        <v>1</v>
      </c>
      <c r="E202" s="75" t="s">
        <v>50</v>
      </c>
      <c r="F202" s="22" t="s">
        <v>1113</v>
      </c>
      <c r="G202" s="1"/>
      <c r="H202" s="18"/>
      <c r="I202" s="25" t="str">
        <f>IF(NOT(Tableau117579182022[[#This Row],[Qu.]]&gt;=1),"OUI","NON")</f>
        <v>NON</v>
      </c>
      <c r="J202" s="25">
        <f>SUM(1&gt;Tableau117579182022[[#This Row],[Qu.]])</f>
        <v>0</v>
      </c>
      <c r="K202" s="11"/>
      <c r="L202" s="46"/>
    </row>
    <row r="203" spans="1:12" ht="15" customHeight="1" x14ac:dyDescent="0.25">
      <c r="A203" s="55"/>
      <c r="B203" s="34">
        <v>201</v>
      </c>
      <c r="C203" s="12" t="s">
        <v>2992</v>
      </c>
      <c r="D203" s="49">
        <v>1</v>
      </c>
      <c r="E203" s="75" t="s">
        <v>39</v>
      </c>
      <c r="F203" s="22" t="s">
        <v>2478</v>
      </c>
      <c r="G203" s="1"/>
      <c r="H203" s="1"/>
      <c r="I203" s="25" t="str">
        <f>IF(NOT(Tableau117579182022[[#This Row],[Qu.]]&gt;=1),"OUI","NON")</f>
        <v>NON</v>
      </c>
      <c r="J203" s="25">
        <f>SUM(1&gt;Tableau117579182022[[#This Row],[Qu.]])</f>
        <v>0</v>
      </c>
      <c r="K203" s="11"/>
      <c r="L203" s="46"/>
    </row>
    <row r="204" spans="1:12" ht="15" customHeight="1" x14ac:dyDescent="0.25">
      <c r="A204" s="55"/>
      <c r="B204" s="34">
        <v>202</v>
      </c>
      <c r="C204" s="12" t="s">
        <v>2993</v>
      </c>
      <c r="D204" s="49">
        <v>1</v>
      </c>
      <c r="E204" s="75" t="s">
        <v>36</v>
      </c>
      <c r="F204" s="22" t="s">
        <v>1089</v>
      </c>
      <c r="G204" s="1"/>
      <c r="H204" s="18"/>
      <c r="I204" s="25" t="str">
        <f>IF(NOT(Tableau117579182022[[#This Row],[Qu.]]&gt;=1),"OUI","NON")</f>
        <v>NON</v>
      </c>
      <c r="J204" s="25">
        <f>SUM(1&gt;Tableau117579182022[[#This Row],[Qu.]])</f>
        <v>0</v>
      </c>
      <c r="K204" s="11"/>
      <c r="L204" s="55"/>
    </row>
    <row r="205" spans="1:12" ht="15" customHeight="1" x14ac:dyDescent="0.25">
      <c r="A205" s="55"/>
      <c r="B205" s="34">
        <v>203</v>
      </c>
      <c r="C205" s="12" t="s">
        <v>2994</v>
      </c>
      <c r="D205" s="49">
        <v>1</v>
      </c>
      <c r="E205" s="75" t="s">
        <v>32</v>
      </c>
      <c r="F205" s="22" t="s">
        <v>1089</v>
      </c>
      <c r="G205" s="1"/>
      <c r="H205" s="49"/>
      <c r="I205" s="25" t="str">
        <f>IF(NOT(Tableau117579182022[[#This Row],[Qu.]]&gt;=1),"OUI","NON")</f>
        <v>NON</v>
      </c>
      <c r="J205" s="25">
        <f>SUM(1&gt;Tableau117579182022[[#This Row],[Qu.]])</f>
        <v>0</v>
      </c>
      <c r="K205" s="11"/>
      <c r="L205" s="55"/>
    </row>
    <row r="206" spans="1:12" ht="15" customHeight="1" x14ac:dyDescent="0.25">
      <c r="A206" s="55"/>
      <c r="B206" s="34">
        <v>204</v>
      </c>
      <c r="C206" s="12" t="s">
        <v>2995</v>
      </c>
      <c r="D206" s="49">
        <v>1</v>
      </c>
      <c r="E206" s="75" t="s">
        <v>50</v>
      </c>
      <c r="F206" s="22" t="s">
        <v>1113</v>
      </c>
      <c r="G206" s="1"/>
      <c r="H206" s="52"/>
      <c r="I206" s="25" t="str">
        <f>IF(NOT(Tableau117579182022[[#This Row],[Qu.]]&gt;=1),"OUI","NON")</f>
        <v>NON</v>
      </c>
      <c r="J206" s="25">
        <f>SUM(1&gt;Tableau117579182022[[#This Row],[Qu.]])</f>
        <v>0</v>
      </c>
      <c r="K206" s="11"/>
      <c r="L206" s="55"/>
    </row>
    <row r="207" spans="1:12" ht="15" customHeight="1" x14ac:dyDescent="0.25">
      <c r="A207" s="55"/>
      <c r="B207" s="34">
        <v>205</v>
      </c>
      <c r="C207" s="12" t="s">
        <v>771</v>
      </c>
      <c r="D207" s="49">
        <v>1</v>
      </c>
      <c r="E207" s="75" t="s">
        <v>32</v>
      </c>
      <c r="F207" s="22" t="s">
        <v>1306</v>
      </c>
      <c r="G207" s="1"/>
      <c r="H207" s="49"/>
      <c r="I207" s="25" t="str">
        <f>IF(NOT(Tableau117579182022[[#This Row],[Qu.]]&gt;=1),"OUI","NON")</f>
        <v>NON</v>
      </c>
      <c r="J207" s="25">
        <f>SUM(1&gt;Tableau117579182022[[#This Row],[Qu.]])</f>
        <v>0</v>
      </c>
      <c r="K207" s="11"/>
      <c r="L207" s="55"/>
    </row>
    <row r="208" spans="1:12" ht="15" customHeight="1" x14ac:dyDescent="0.25">
      <c r="A208" s="22"/>
      <c r="B208" s="22"/>
      <c r="C208" s="12"/>
      <c r="D208" s="13"/>
      <c r="E208" s="57"/>
      <c r="F208" s="22"/>
      <c r="G208" s="1"/>
      <c r="H208" s="18"/>
      <c r="I208" s="25"/>
      <c r="J208" s="25"/>
      <c r="K208" s="11"/>
      <c r="L208" s="55"/>
    </row>
    <row r="209" spans="1:11" ht="15" customHeight="1" x14ac:dyDescent="0.25">
      <c r="A209" s="22"/>
      <c r="B209" s="22"/>
      <c r="C209" s="12"/>
      <c r="D209" s="13"/>
      <c r="E209" s="57"/>
      <c r="F209" s="22"/>
      <c r="G209" s="1"/>
      <c r="H209" s="18"/>
      <c r="I209" s="25"/>
      <c r="J209" s="25"/>
      <c r="K209" s="11"/>
    </row>
    <row r="210" spans="1:11" ht="15" customHeight="1" x14ac:dyDescent="0.25">
      <c r="A210" s="22"/>
      <c r="B210" s="22"/>
      <c r="C210" s="12"/>
      <c r="D210" s="13"/>
      <c r="E210" s="57"/>
      <c r="F210" s="22"/>
      <c r="G210" s="1"/>
      <c r="H210" s="18"/>
      <c r="I210" s="25"/>
      <c r="J210" s="25"/>
      <c r="K210" s="11"/>
    </row>
    <row r="211" spans="1:11" ht="15" customHeight="1" x14ac:dyDescent="0.25">
      <c r="A211" s="22"/>
      <c r="B211" s="22"/>
      <c r="C211" s="12"/>
      <c r="D211" s="13"/>
      <c r="E211" s="57"/>
      <c r="F211" s="22"/>
      <c r="G211" s="1"/>
      <c r="H211" s="18"/>
      <c r="I211" s="25"/>
      <c r="J211" s="25"/>
      <c r="K211" s="11"/>
    </row>
    <row r="212" spans="1:11" ht="15" customHeight="1" x14ac:dyDescent="0.25">
      <c r="A212" s="22"/>
      <c r="B212" s="22"/>
      <c r="C212" s="12"/>
      <c r="D212" s="13"/>
      <c r="E212" s="57"/>
      <c r="F212" s="22"/>
      <c r="G212" s="1"/>
      <c r="H212" s="49"/>
      <c r="I212" s="25"/>
      <c r="J212" s="25"/>
      <c r="K212" s="11"/>
    </row>
    <row r="213" spans="1:11" ht="15" customHeight="1" x14ac:dyDescent="0.25">
      <c r="A213" s="22"/>
      <c r="B213" s="22"/>
      <c r="C213" s="12"/>
      <c r="D213" s="13"/>
      <c r="E213" s="57"/>
      <c r="F213" s="22"/>
      <c r="G213" s="1"/>
      <c r="H213" s="1"/>
      <c r="I213" s="25"/>
      <c r="J213" s="25"/>
      <c r="K213" s="11"/>
    </row>
    <row r="214" spans="1:11" ht="15" customHeight="1" x14ac:dyDescent="0.25">
      <c r="A214" s="22"/>
      <c r="B214" s="22"/>
      <c r="C214" s="12"/>
      <c r="D214" s="13"/>
      <c r="E214" s="57"/>
      <c r="F214" s="22"/>
      <c r="G214" s="1"/>
      <c r="H214" s="1"/>
      <c r="I214" s="25"/>
      <c r="J214" s="25"/>
      <c r="K214" s="11"/>
    </row>
    <row r="215" spans="1:11" ht="15" customHeight="1" x14ac:dyDescent="0.25">
      <c r="A215" s="22"/>
      <c r="B215" s="22"/>
      <c r="C215" s="22"/>
      <c r="D215" s="22"/>
      <c r="E215" s="22"/>
      <c r="F215" s="22"/>
      <c r="G215" s="1"/>
      <c r="H215" s="49"/>
      <c r="I215" s="25"/>
      <c r="J215" s="25"/>
      <c r="K215" s="11"/>
    </row>
    <row r="216" spans="1:11" ht="15" customHeight="1" x14ac:dyDescent="0.25">
      <c r="A216" s="22"/>
      <c r="B216" s="22"/>
      <c r="C216" s="22"/>
      <c r="D216" s="22"/>
      <c r="E216" s="22"/>
      <c r="F216" s="22"/>
      <c r="G216" s="1"/>
      <c r="H216" s="1"/>
      <c r="I216" s="25"/>
      <c r="J216" s="25"/>
      <c r="K216" s="11"/>
    </row>
    <row r="217" spans="1:11" ht="15" customHeight="1" x14ac:dyDescent="0.25">
      <c r="A217" s="22"/>
      <c r="B217" s="22"/>
      <c r="C217" s="22"/>
      <c r="D217" s="22"/>
      <c r="E217" s="22"/>
      <c r="F217" s="22"/>
      <c r="G217" s="1"/>
      <c r="H217" s="52"/>
      <c r="I217" s="25"/>
      <c r="J217" s="25"/>
      <c r="K217" s="11"/>
    </row>
    <row r="218" spans="1:11" ht="15" customHeight="1" x14ac:dyDescent="0.25">
      <c r="A218" s="22"/>
      <c r="B218" s="22"/>
      <c r="C218" s="22"/>
      <c r="D218" s="22"/>
      <c r="E218" s="22"/>
      <c r="F218" s="22"/>
      <c r="G218" s="1"/>
      <c r="H218" s="18"/>
      <c r="I218" s="25"/>
      <c r="J218" s="25"/>
      <c r="K218" s="11"/>
    </row>
    <row r="219" spans="1:11" ht="15" customHeight="1" x14ac:dyDescent="0.25">
      <c r="A219" s="22"/>
      <c r="B219" s="22"/>
      <c r="C219" s="22"/>
      <c r="D219" s="22"/>
      <c r="E219" s="22"/>
      <c r="F219" s="22"/>
      <c r="G219" s="1"/>
      <c r="H219" s="18"/>
      <c r="I219" s="25"/>
      <c r="J219" s="25"/>
      <c r="K219" s="11"/>
    </row>
    <row r="220" spans="1:11" ht="15" customHeight="1" x14ac:dyDescent="0.25">
      <c r="A220" s="22"/>
      <c r="B220" s="22"/>
      <c r="C220" s="22"/>
      <c r="D220" s="22"/>
      <c r="E220" s="22"/>
      <c r="F220" s="22"/>
      <c r="G220" s="1"/>
      <c r="H220" s="1"/>
      <c r="I220" s="25"/>
      <c r="J220" s="25"/>
      <c r="K220" s="11"/>
    </row>
    <row r="221" spans="1:11" ht="15" customHeight="1" x14ac:dyDescent="0.25">
      <c r="A221" s="22"/>
      <c r="B221" s="22"/>
      <c r="C221" s="22"/>
      <c r="D221" s="22"/>
      <c r="E221" s="22"/>
      <c r="F221" s="22"/>
      <c r="G221" s="1"/>
      <c r="H221" s="1"/>
      <c r="I221" s="25"/>
      <c r="J221" s="25"/>
      <c r="K221" s="11"/>
    </row>
    <row r="222" spans="1:11" ht="15" customHeight="1" x14ac:dyDescent="0.25">
      <c r="A222" s="22"/>
      <c r="B222" s="22"/>
      <c r="C222" s="22"/>
      <c r="D222" s="22"/>
      <c r="E222" s="22"/>
      <c r="F222" s="22"/>
      <c r="G222" s="1"/>
      <c r="H222" s="49"/>
      <c r="I222" s="25"/>
      <c r="J222" s="25"/>
      <c r="K222" s="11"/>
    </row>
    <row r="223" spans="1:11" ht="15" customHeight="1" x14ac:dyDescent="0.25">
      <c r="A223" s="22"/>
      <c r="B223" s="22"/>
      <c r="C223" s="22"/>
      <c r="D223" s="22"/>
      <c r="E223" s="22"/>
      <c r="F223" s="22"/>
      <c r="G223" s="1"/>
      <c r="H223" s="49"/>
      <c r="I223" s="25"/>
      <c r="J223" s="25"/>
      <c r="K223" s="11"/>
    </row>
    <row r="224" spans="1:11" ht="15" customHeight="1" x14ac:dyDescent="0.25">
      <c r="A224" s="22"/>
      <c r="B224" s="22"/>
      <c r="C224" s="22"/>
      <c r="D224" s="22"/>
      <c r="E224" s="22"/>
      <c r="F224" s="22"/>
      <c r="G224" s="1"/>
      <c r="H224" s="18"/>
      <c r="I224" s="25"/>
      <c r="J224" s="25"/>
      <c r="K224" s="11"/>
    </row>
    <row r="225" spans="1:11" ht="15" customHeight="1" x14ac:dyDescent="0.25">
      <c r="A225" s="22"/>
      <c r="B225" s="22"/>
      <c r="C225" s="22"/>
      <c r="D225" s="22"/>
      <c r="E225" s="22"/>
      <c r="F225" s="22"/>
      <c r="G225" s="1"/>
      <c r="H225" s="49"/>
      <c r="I225" s="25"/>
      <c r="J225" s="25"/>
      <c r="K225" s="11"/>
    </row>
    <row r="226" spans="1:11" ht="15" customHeight="1" x14ac:dyDescent="0.25">
      <c r="A226" s="22"/>
      <c r="B226" s="22"/>
      <c r="C226" s="22"/>
      <c r="D226" s="22"/>
      <c r="E226" s="22"/>
      <c r="F226" s="22"/>
      <c r="G226" s="1"/>
      <c r="H226" s="18"/>
      <c r="I226" s="25"/>
      <c r="J226" s="25"/>
      <c r="K226" s="11"/>
    </row>
    <row r="227" spans="1:11" ht="15" customHeight="1" x14ac:dyDescent="0.25">
      <c r="A227" s="22"/>
      <c r="B227" s="22"/>
      <c r="C227" s="22"/>
      <c r="D227" s="22"/>
      <c r="E227" s="22"/>
      <c r="F227" s="22"/>
      <c r="G227" s="1"/>
      <c r="H227" s="52"/>
      <c r="I227" s="25"/>
      <c r="J227" s="25"/>
      <c r="K227" s="11"/>
    </row>
    <row r="228" spans="1:11" ht="15" customHeight="1" x14ac:dyDescent="0.25">
      <c r="A228" s="22"/>
      <c r="B228" s="22"/>
      <c r="C228" s="22"/>
      <c r="D228" s="22"/>
      <c r="E228" s="22"/>
      <c r="F228" s="22"/>
      <c r="G228" s="1"/>
      <c r="H228" s="18"/>
      <c r="I228" s="25"/>
      <c r="J228" s="25"/>
      <c r="K228" s="11"/>
    </row>
    <row r="229" spans="1:11" ht="15" customHeight="1" x14ac:dyDescent="0.25">
      <c r="A229" s="22"/>
      <c r="B229" s="22"/>
      <c r="C229" s="22"/>
      <c r="D229" s="22"/>
      <c r="E229" s="22"/>
      <c r="F229" s="22"/>
      <c r="G229" s="1"/>
      <c r="H229" s="49"/>
      <c r="I229" s="25"/>
      <c r="J229" s="25"/>
      <c r="K229" s="11"/>
    </row>
    <row r="230" spans="1:11" ht="15" customHeight="1" x14ac:dyDescent="0.25">
      <c r="A230" s="22"/>
      <c r="B230" s="22"/>
      <c r="C230" s="22"/>
      <c r="D230" s="22"/>
      <c r="E230" s="22"/>
      <c r="F230" s="22"/>
      <c r="G230" s="1"/>
      <c r="H230" s="18"/>
      <c r="I230" s="25"/>
      <c r="J230" s="25"/>
      <c r="K230" s="11"/>
    </row>
    <row r="231" spans="1:11" ht="15" customHeight="1" x14ac:dyDescent="0.25">
      <c r="A231" s="22"/>
      <c r="B231" s="22"/>
      <c r="C231" s="22"/>
      <c r="D231" s="22"/>
      <c r="E231" s="22"/>
      <c r="F231" s="22"/>
      <c r="G231" s="1"/>
      <c r="H231" s="1"/>
      <c r="I231" s="25"/>
      <c r="J231" s="25"/>
      <c r="K231" s="11"/>
    </row>
    <row r="232" spans="1:11" ht="15" customHeight="1" x14ac:dyDescent="0.25">
      <c r="A232" s="22"/>
      <c r="B232" s="22"/>
      <c r="C232" s="22"/>
      <c r="D232" s="22"/>
      <c r="E232" s="22"/>
      <c r="F232" s="22"/>
      <c r="G232" s="1"/>
      <c r="H232" s="49"/>
      <c r="I232" s="25"/>
      <c r="J232" s="25"/>
      <c r="K232" s="11"/>
    </row>
    <row r="233" spans="1:11" ht="15" customHeight="1" x14ac:dyDescent="0.25">
      <c r="A233" s="22"/>
      <c r="B233" s="22"/>
      <c r="C233" s="22"/>
      <c r="D233" s="22"/>
      <c r="E233" s="22"/>
      <c r="F233" s="22"/>
      <c r="G233" s="1"/>
      <c r="H233" s="18"/>
      <c r="I233" s="25"/>
      <c r="J233" s="25"/>
      <c r="K233" s="11"/>
    </row>
    <row r="234" spans="1:11" ht="15" customHeight="1" x14ac:dyDescent="0.25">
      <c r="A234" s="22"/>
      <c r="B234" s="22"/>
      <c r="C234" s="22"/>
      <c r="D234" s="22"/>
      <c r="E234" s="22"/>
      <c r="F234" s="22"/>
      <c r="G234" s="1"/>
      <c r="H234" s="18"/>
      <c r="I234" s="25"/>
      <c r="J234" s="25"/>
      <c r="K234" s="11"/>
    </row>
    <row r="235" spans="1:11" ht="15" customHeight="1" x14ac:dyDescent="0.25">
      <c r="A235" s="22"/>
      <c r="B235" s="22"/>
      <c r="C235" s="22"/>
      <c r="D235" s="22"/>
      <c r="E235" s="22"/>
      <c r="F235" s="22"/>
      <c r="G235" s="1"/>
      <c r="H235" s="49"/>
      <c r="I235" s="25"/>
      <c r="J235" s="25"/>
      <c r="K235" s="11"/>
    </row>
    <row r="236" spans="1:11" ht="15" customHeight="1" x14ac:dyDescent="0.25">
      <c r="A236" s="22"/>
      <c r="B236" s="22"/>
      <c r="C236" s="22"/>
      <c r="D236" s="22"/>
      <c r="E236" s="22"/>
      <c r="F236" s="22"/>
      <c r="G236" s="1"/>
      <c r="H236" s="49"/>
      <c r="I236" s="25"/>
      <c r="J236" s="25"/>
      <c r="K236" s="11"/>
    </row>
    <row r="237" spans="1:11" ht="15" customHeight="1" x14ac:dyDescent="0.25">
      <c r="A237" s="22"/>
      <c r="B237" s="22"/>
      <c r="C237" s="22"/>
      <c r="D237" s="22"/>
      <c r="E237" s="22"/>
      <c r="F237" s="22"/>
      <c r="G237" s="1"/>
      <c r="H237" s="52"/>
      <c r="I237" s="25"/>
      <c r="J237" s="25"/>
      <c r="K237" s="11"/>
    </row>
    <row r="238" spans="1:11" ht="15" customHeight="1" x14ac:dyDescent="0.25">
      <c r="A238" s="22"/>
      <c r="B238" s="22"/>
      <c r="C238" s="22"/>
      <c r="D238" s="22"/>
      <c r="E238" s="22"/>
      <c r="F238" s="22"/>
      <c r="G238" s="1"/>
      <c r="H238" s="49"/>
      <c r="I238" s="25"/>
      <c r="J238" s="25"/>
      <c r="K238" s="11"/>
    </row>
    <row r="239" spans="1:11" ht="15" customHeight="1" x14ac:dyDescent="0.25">
      <c r="A239" s="22"/>
      <c r="B239" s="22"/>
      <c r="C239" s="22"/>
      <c r="D239" s="22"/>
      <c r="E239" s="22"/>
      <c r="F239" s="22"/>
      <c r="G239" s="1"/>
      <c r="H239" s="52"/>
      <c r="I239" s="25"/>
      <c r="J239" s="25"/>
      <c r="K239" s="11"/>
    </row>
    <row r="240" spans="1:11" ht="15" customHeight="1" x14ac:dyDescent="0.25">
      <c r="A240" s="22"/>
      <c r="B240" s="22"/>
      <c r="C240" s="22"/>
      <c r="D240" s="22"/>
      <c r="E240" s="22"/>
      <c r="F240" s="22"/>
      <c r="G240" s="1"/>
      <c r="H240" s="18"/>
      <c r="I240" s="25"/>
      <c r="J240" s="25"/>
      <c r="K240" s="11"/>
    </row>
    <row r="241" spans="1:11" ht="15" customHeight="1" x14ac:dyDescent="0.25">
      <c r="A241" s="22"/>
      <c r="B241" s="22"/>
      <c r="C241" s="22"/>
      <c r="D241" s="22"/>
      <c r="E241" s="22"/>
      <c r="F241" s="22"/>
      <c r="G241" s="1"/>
      <c r="H241" s="1"/>
      <c r="I241" s="25"/>
      <c r="J241" s="25"/>
      <c r="K241" s="11"/>
    </row>
    <row r="242" spans="1:11" ht="15" customHeight="1" x14ac:dyDescent="0.25">
      <c r="A242" s="22"/>
      <c r="B242" s="22"/>
      <c r="C242" s="22"/>
      <c r="D242" s="22"/>
      <c r="E242" s="22"/>
      <c r="F242" s="22"/>
      <c r="G242" s="1"/>
      <c r="H242" s="1"/>
      <c r="I242" s="25"/>
      <c r="J242" s="25"/>
      <c r="K242" s="11"/>
    </row>
    <row r="243" spans="1:11" ht="15" customHeight="1" x14ac:dyDescent="0.25">
      <c r="A243" s="22"/>
      <c r="B243" s="22"/>
      <c r="C243" s="22"/>
      <c r="D243" s="22"/>
      <c r="E243" s="22"/>
      <c r="F243" s="22"/>
      <c r="G243" s="1"/>
      <c r="H243" s="49"/>
      <c r="I243" s="25"/>
      <c r="J243" s="25"/>
      <c r="K243" s="11"/>
    </row>
    <row r="244" spans="1:11" ht="15" customHeight="1" x14ac:dyDescent="0.25">
      <c r="A244" s="22"/>
      <c r="B244" s="22"/>
      <c r="C244" s="22"/>
      <c r="D244" s="22"/>
      <c r="E244" s="22"/>
      <c r="F244" s="22"/>
      <c r="G244" s="1"/>
      <c r="H244" s="49"/>
      <c r="I244" s="25"/>
      <c r="J244" s="25"/>
      <c r="K244" s="11"/>
    </row>
    <row r="245" spans="1:11" ht="15" customHeight="1" x14ac:dyDescent="0.25">
      <c r="A245" s="22"/>
      <c r="B245" s="22"/>
      <c r="C245" s="22"/>
      <c r="D245" s="22"/>
      <c r="E245" s="22"/>
      <c r="F245" s="22"/>
      <c r="G245" s="1"/>
      <c r="H245" s="18"/>
      <c r="I245" s="25"/>
      <c r="J245" s="25"/>
      <c r="K245" s="11"/>
    </row>
    <row r="246" spans="1:11" ht="15" customHeight="1" x14ac:dyDescent="0.25">
      <c r="A246" s="22"/>
      <c r="B246" s="22"/>
      <c r="C246" s="22"/>
      <c r="D246" s="22"/>
      <c r="E246" s="22"/>
      <c r="F246" s="22"/>
      <c r="G246" s="1"/>
      <c r="H246" s="18"/>
      <c r="I246" s="25"/>
      <c r="J246" s="25"/>
      <c r="K246" s="11"/>
    </row>
    <row r="247" spans="1:11" ht="15" customHeight="1" x14ac:dyDescent="0.25">
      <c r="A247" s="22"/>
      <c r="B247" s="22"/>
      <c r="C247" s="22"/>
      <c r="D247" s="22"/>
      <c r="E247" s="22"/>
      <c r="F247" s="22"/>
      <c r="G247" s="1"/>
      <c r="H247" s="18"/>
      <c r="I247" s="25"/>
      <c r="J247" s="25"/>
      <c r="K247" s="11"/>
    </row>
    <row r="248" spans="1:11" ht="15" customHeight="1" x14ac:dyDescent="0.25">
      <c r="A248" s="22"/>
      <c r="B248" s="22"/>
      <c r="C248" s="22"/>
      <c r="D248" s="22"/>
      <c r="E248" s="22"/>
      <c r="F248" s="22"/>
      <c r="G248" s="1"/>
      <c r="H248" s="18"/>
      <c r="I248" s="25"/>
      <c r="J248" s="25"/>
      <c r="K248" s="11"/>
    </row>
    <row r="249" spans="1:11" ht="15" customHeight="1" x14ac:dyDescent="0.25">
      <c r="A249" s="22"/>
      <c r="B249" s="22"/>
      <c r="C249" s="22"/>
      <c r="D249" s="22"/>
      <c r="E249" s="22"/>
      <c r="F249" s="22"/>
      <c r="G249" s="1"/>
      <c r="H249" s="49"/>
      <c r="I249" s="25"/>
      <c r="J249" s="25"/>
      <c r="K249" s="11"/>
    </row>
    <row r="250" spans="1:11" ht="15" customHeight="1" x14ac:dyDescent="0.25">
      <c r="A250" s="22"/>
      <c r="B250" s="22"/>
      <c r="C250" s="22"/>
      <c r="D250" s="22"/>
      <c r="E250" s="22"/>
      <c r="F250" s="22"/>
      <c r="G250" s="1"/>
      <c r="H250" s="18"/>
      <c r="I250" s="25"/>
      <c r="J250" s="25"/>
      <c r="K250" s="11"/>
    </row>
    <row r="251" spans="1:11" ht="15" customHeight="1" x14ac:dyDescent="0.25">
      <c r="A251" s="22"/>
      <c r="B251" s="22"/>
      <c r="C251" s="22"/>
      <c r="D251" s="22"/>
      <c r="E251" s="22"/>
      <c r="F251" s="22"/>
      <c r="G251" s="1"/>
      <c r="H251" s="18"/>
      <c r="I251" s="25"/>
      <c r="J251" s="25"/>
      <c r="K251" s="11"/>
    </row>
    <row r="252" spans="1:11" ht="15" customHeight="1" x14ac:dyDescent="0.25">
      <c r="A252" s="22"/>
      <c r="B252" s="22"/>
      <c r="C252" s="22"/>
      <c r="D252" s="22"/>
      <c r="E252" s="22"/>
      <c r="F252" s="22"/>
      <c r="G252" s="1"/>
      <c r="H252" s="49"/>
      <c r="I252" s="25"/>
      <c r="J252" s="25"/>
      <c r="K252" s="11"/>
    </row>
    <row r="253" spans="1:11" ht="15" customHeight="1" x14ac:dyDescent="0.25">
      <c r="A253" s="22"/>
      <c r="B253" s="22"/>
      <c r="C253" s="22"/>
      <c r="D253" s="22"/>
      <c r="E253" s="22"/>
      <c r="F253" s="22"/>
      <c r="G253" s="1"/>
      <c r="H253" s="18"/>
      <c r="I253" s="25"/>
      <c r="J253" s="25"/>
      <c r="K253" s="55"/>
    </row>
    <row r="254" spans="1:11" ht="15" customHeight="1" x14ac:dyDescent="0.25">
      <c r="A254" s="22"/>
      <c r="B254" s="22"/>
      <c r="C254" s="22"/>
      <c r="D254" s="22"/>
      <c r="E254" s="22"/>
      <c r="F254" s="22"/>
      <c r="G254" s="1"/>
      <c r="H254" s="18"/>
      <c r="I254" s="25"/>
      <c r="J254" s="25"/>
      <c r="K254" s="55"/>
    </row>
    <row r="255" spans="1:11" ht="15" customHeight="1" x14ac:dyDescent="0.25">
      <c r="A255" s="22"/>
      <c r="B255" s="22"/>
      <c r="C255" s="22"/>
      <c r="D255" s="22"/>
      <c r="E255" s="22"/>
      <c r="F255" s="22"/>
      <c r="G255" s="1"/>
      <c r="H255" s="18"/>
      <c r="I255" s="25"/>
      <c r="J255" s="25"/>
      <c r="K255" s="55"/>
    </row>
    <row r="256" spans="1:11" ht="15" customHeight="1" x14ac:dyDescent="0.25">
      <c r="A256" s="22"/>
      <c r="B256" s="22"/>
      <c r="C256" s="22"/>
      <c r="D256" s="22"/>
      <c r="E256" s="22"/>
      <c r="F256" s="22"/>
      <c r="G256" s="1"/>
      <c r="H256" s="18"/>
      <c r="I256" s="25"/>
      <c r="J256" s="25"/>
      <c r="K256" s="55"/>
    </row>
    <row r="257" spans="1:11" ht="15" customHeight="1" x14ac:dyDescent="0.25">
      <c r="A257" s="22"/>
      <c r="B257" s="22"/>
      <c r="C257" s="22"/>
      <c r="D257" s="22"/>
      <c r="E257" s="22"/>
      <c r="F257" s="22"/>
      <c r="G257" s="1"/>
      <c r="H257" s="18"/>
      <c r="I257" s="25"/>
      <c r="J257" s="25"/>
      <c r="K257" s="55"/>
    </row>
    <row r="258" spans="1:11" ht="15" customHeight="1" x14ac:dyDescent="0.25">
      <c r="A258" s="22"/>
      <c r="B258" s="22"/>
      <c r="C258" s="22"/>
      <c r="D258" s="22"/>
      <c r="E258" s="22"/>
      <c r="F258" s="22"/>
      <c r="G258" s="1"/>
      <c r="H258" s="9"/>
      <c r="I258" s="25"/>
      <c r="J258" s="25"/>
      <c r="K258" s="55"/>
    </row>
    <row r="259" spans="1:11" ht="15" customHeight="1" x14ac:dyDescent="0.25">
      <c r="A259" s="22"/>
      <c r="B259" s="22"/>
      <c r="C259" s="22"/>
      <c r="D259" s="22"/>
      <c r="E259" s="22"/>
      <c r="F259" s="22"/>
      <c r="G259" s="1"/>
      <c r="H259" s="9"/>
      <c r="I259" s="25"/>
      <c r="J259" s="25"/>
      <c r="K259" s="55"/>
    </row>
    <row r="260" spans="1:11" ht="15" customHeight="1" x14ac:dyDescent="0.25">
      <c r="A260" s="22"/>
      <c r="B260" s="22"/>
      <c r="C260" s="22"/>
      <c r="D260" s="22"/>
      <c r="E260" s="22"/>
      <c r="F260" s="22"/>
      <c r="G260" s="1"/>
      <c r="H260" s="9"/>
      <c r="I260" s="25"/>
      <c r="J260" s="25"/>
      <c r="K260" s="55"/>
    </row>
    <row r="261" spans="1:11" ht="15" customHeight="1" x14ac:dyDescent="0.25">
      <c r="A261" s="22"/>
      <c r="B261" s="22"/>
      <c r="C261" s="22"/>
      <c r="D261" s="22"/>
      <c r="E261" s="22"/>
      <c r="F261" s="22"/>
      <c r="G261" s="1"/>
      <c r="H261" s="9"/>
      <c r="I261" s="25"/>
      <c r="J261" s="25"/>
      <c r="K261" s="55"/>
    </row>
    <row r="262" spans="1:11" ht="15" customHeight="1" x14ac:dyDescent="0.25">
      <c r="A262" s="22"/>
      <c r="B262" s="22"/>
      <c r="C262" s="22"/>
      <c r="D262" s="22"/>
      <c r="E262" s="22"/>
      <c r="F262" s="22"/>
      <c r="G262" s="1"/>
      <c r="H262" s="9"/>
      <c r="I262" s="25"/>
      <c r="J262" s="25"/>
      <c r="K262" s="55"/>
    </row>
    <row r="263" spans="1:11" ht="15" customHeight="1" x14ac:dyDescent="0.25">
      <c r="A263" s="22"/>
      <c r="B263" s="22"/>
      <c r="C263" s="22"/>
      <c r="D263" s="22"/>
      <c r="E263" s="22"/>
      <c r="F263" s="22"/>
      <c r="G263" s="1"/>
      <c r="H263" s="9"/>
      <c r="I263" s="25"/>
      <c r="J263" s="25"/>
      <c r="K263" s="55"/>
    </row>
    <row r="264" spans="1:11" ht="15" customHeight="1" x14ac:dyDescent="0.25">
      <c r="A264" s="22"/>
      <c r="B264" s="22"/>
      <c r="C264" s="22"/>
      <c r="D264" s="22"/>
      <c r="E264" s="22"/>
      <c r="F264" s="22"/>
      <c r="G264" s="1"/>
      <c r="H264" s="9"/>
      <c r="I264" s="25"/>
      <c r="J264" s="25"/>
      <c r="K264" s="55"/>
    </row>
    <row r="265" spans="1:11" ht="15" customHeight="1" x14ac:dyDescent="0.25">
      <c r="A265" s="22"/>
      <c r="B265" s="22"/>
      <c r="C265" s="22"/>
      <c r="D265" s="22"/>
      <c r="E265" s="22"/>
      <c r="F265" s="22"/>
      <c r="G265" s="1"/>
      <c r="H265" s="9"/>
      <c r="I265" s="25"/>
      <c r="J265" s="25"/>
      <c r="K265" s="55"/>
    </row>
    <row r="266" spans="1:11" ht="15" customHeight="1" x14ac:dyDescent="0.25">
      <c r="A266" s="22"/>
      <c r="B266" s="22"/>
      <c r="C266" s="22"/>
      <c r="D266" s="22"/>
      <c r="E266" s="22"/>
      <c r="F266" s="22"/>
      <c r="G266" s="1"/>
      <c r="H266" s="9"/>
      <c r="I266" s="25"/>
      <c r="J266" s="25"/>
      <c r="K266" s="55"/>
    </row>
    <row r="267" spans="1:11" ht="15" customHeight="1" x14ac:dyDescent="0.25">
      <c r="A267" s="22"/>
      <c r="B267" s="22"/>
      <c r="C267" s="22"/>
      <c r="D267" s="22"/>
      <c r="E267" s="22"/>
      <c r="F267" s="22"/>
      <c r="G267" s="1"/>
      <c r="H267" s="9"/>
      <c r="I267" s="25"/>
      <c r="J267" s="25"/>
      <c r="K267" s="55"/>
    </row>
    <row r="268" spans="1:11" ht="15" customHeight="1" x14ac:dyDescent="0.25">
      <c r="A268" s="22"/>
      <c r="B268" s="22"/>
      <c r="C268" s="22"/>
      <c r="D268" s="22"/>
      <c r="E268" s="22"/>
      <c r="F268" s="22"/>
      <c r="G268" s="1"/>
      <c r="H268" s="9"/>
      <c r="I268" s="25"/>
      <c r="J268" s="25"/>
      <c r="K268" s="55"/>
    </row>
    <row r="269" spans="1:11" ht="15" customHeight="1" x14ac:dyDescent="0.25">
      <c r="A269" s="22"/>
      <c r="B269" s="22"/>
      <c r="C269" s="22"/>
      <c r="D269" s="22"/>
      <c r="E269" s="22"/>
      <c r="F269" s="22"/>
      <c r="G269" s="1"/>
      <c r="H269" s="9"/>
      <c r="I269" s="25"/>
      <c r="J269" s="25"/>
      <c r="K269" s="55"/>
    </row>
    <row r="270" spans="1:11" ht="15" customHeight="1" x14ac:dyDescent="0.25">
      <c r="A270" s="22"/>
      <c r="B270" s="22"/>
      <c r="C270" s="22"/>
      <c r="D270" s="22"/>
      <c r="E270" s="22"/>
      <c r="F270" s="22"/>
      <c r="G270" s="1"/>
      <c r="H270" s="9"/>
      <c r="I270" s="25"/>
      <c r="J270" s="25"/>
      <c r="K270" s="55"/>
    </row>
    <row r="271" spans="1:11" ht="15" customHeight="1" x14ac:dyDescent="0.25">
      <c r="A271" s="22"/>
      <c r="B271" s="22"/>
      <c r="C271" s="22"/>
      <c r="D271" s="22"/>
      <c r="E271" s="22"/>
      <c r="F271" s="22"/>
      <c r="G271" s="1"/>
      <c r="H271" s="9"/>
      <c r="I271" s="25"/>
      <c r="J271" s="25"/>
      <c r="K271" s="55"/>
    </row>
    <row r="272" spans="1:11" ht="15" customHeight="1" x14ac:dyDescent="0.25">
      <c r="A272" s="22"/>
      <c r="B272" s="22"/>
      <c r="C272" s="22"/>
      <c r="D272" s="22"/>
      <c r="E272" s="22"/>
      <c r="F272" s="22"/>
      <c r="G272" s="1"/>
      <c r="H272" s="9"/>
      <c r="I272" s="25"/>
      <c r="J272" s="25"/>
      <c r="K272" s="55"/>
    </row>
    <row r="273" spans="1:11" ht="15" customHeight="1" x14ac:dyDescent="0.25">
      <c r="A273" s="22"/>
      <c r="B273" s="22"/>
      <c r="C273" s="22"/>
      <c r="D273" s="22"/>
      <c r="E273" s="22"/>
      <c r="F273" s="22"/>
      <c r="G273" s="1"/>
      <c r="H273" s="9"/>
      <c r="I273" s="25"/>
      <c r="J273" s="25"/>
      <c r="K273" s="55"/>
    </row>
    <row r="274" spans="1:11" ht="15" customHeight="1" x14ac:dyDescent="0.25">
      <c r="A274" s="22"/>
      <c r="B274" s="22"/>
      <c r="C274" s="22"/>
      <c r="D274" s="22"/>
      <c r="E274" s="22"/>
      <c r="F274" s="22"/>
      <c r="G274" s="1"/>
      <c r="H274" s="9"/>
      <c r="I274" s="25"/>
      <c r="J274" s="25"/>
      <c r="K274" s="55"/>
    </row>
    <row r="275" spans="1:11" ht="15" customHeight="1" x14ac:dyDescent="0.25">
      <c r="A275" s="22"/>
      <c r="B275" s="22"/>
      <c r="C275" s="22"/>
      <c r="D275" s="22"/>
      <c r="E275" s="22"/>
      <c r="F275" s="22"/>
      <c r="G275" s="1"/>
      <c r="H275" s="9"/>
      <c r="I275" s="25"/>
      <c r="J275" s="25"/>
      <c r="K275" s="55"/>
    </row>
    <row r="276" spans="1:11" ht="15" customHeight="1" x14ac:dyDescent="0.25">
      <c r="A276" s="22"/>
      <c r="B276" s="22"/>
      <c r="C276" s="22"/>
      <c r="D276" s="22"/>
      <c r="E276" s="22"/>
      <c r="F276" s="22"/>
      <c r="G276" s="1"/>
      <c r="H276" s="9"/>
      <c r="I276" s="25"/>
      <c r="J276" s="25"/>
      <c r="K276" s="55"/>
    </row>
    <row r="277" spans="1:11" ht="15" customHeight="1" x14ac:dyDescent="0.25">
      <c r="A277" s="22"/>
      <c r="B277" s="22"/>
      <c r="C277" s="22"/>
      <c r="D277" s="22"/>
      <c r="E277" s="22"/>
      <c r="F277" s="22"/>
      <c r="G277" s="1"/>
      <c r="H277" s="9"/>
      <c r="I277" s="25"/>
      <c r="J277" s="25"/>
      <c r="K277" s="55"/>
    </row>
    <row r="278" spans="1:11" ht="15" customHeight="1" x14ac:dyDescent="0.25">
      <c r="A278" s="22"/>
      <c r="B278" s="22"/>
      <c r="C278" s="22"/>
      <c r="D278" s="22"/>
      <c r="E278" s="22"/>
      <c r="F278" s="22"/>
      <c r="G278" s="1"/>
      <c r="H278" s="9"/>
      <c r="I278" s="25"/>
      <c r="J278" s="25"/>
      <c r="K278" s="55"/>
    </row>
    <row r="279" spans="1:11" ht="15" customHeight="1" x14ac:dyDescent="0.25">
      <c r="A279" s="22"/>
      <c r="B279" s="22"/>
      <c r="C279" s="22"/>
      <c r="D279" s="22"/>
      <c r="E279" s="22"/>
      <c r="F279" s="22"/>
      <c r="G279" s="1"/>
      <c r="H279" s="9"/>
      <c r="I279" s="25"/>
      <c r="J279" s="25"/>
      <c r="K279" s="55"/>
    </row>
    <row r="280" spans="1:11" ht="15" customHeight="1" x14ac:dyDescent="0.25">
      <c r="A280" s="22"/>
      <c r="B280" s="22"/>
      <c r="C280" s="22"/>
      <c r="D280" s="22"/>
      <c r="E280" s="22"/>
      <c r="F280" s="22"/>
      <c r="G280" s="1"/>
      <c r="H280" s="9"/>
      <c r="I280" s="25"/>
      <c r="J280" s="25"/>
      <c r="K280" s="55"/>
    </row>
    <row r="281" spans="1:11" ht="15" customHeight="1" x14ac:dyDescent="0.25">
      <c r="A281" s="22"/>
      <c r="B281" s="22"/>
      <c r="C281" s="22"/>
      <c r="D281" s="22"/>
      <c r="E281" s="22"/>
      <c r="F281" s="22"/>
      <c r="G281" s="1"/>
      <c r="H281" s="9"/>
      <c r="I281" s="25"/>
      <c r="J281" s="25"/>
      <c r="K281" s="55"/>
    </row>
    <row r="282" spans="1:11" ht="15" customHeight="1" x14ac:dyDescent="0.25">
      <c r="A282" s="22"/>
      <c r="B282" s="22"/>
      <c r="C282" s="22"/>
      <c r="D282" s="22"/>
      <c r="E282" s="22"/>
      <c r="F282" s="22"/>
      <c r="G282" s="1"/>
      <c r="H282" s="9"/>
      <c r="I282" s="25"/>
      <c r="J282" s="25"/>
      <c r="K282" s="55"/>
    </row>
    <row r="283" spans="1:11" ht="15" customHeight="1" x14ac:dyDescent="0.25">
      <c r="A283" s="22"/>
      <c r="B283" s="22"/>
      <c r="C283" s="22"/>
      <c r="D283" s="22"/>
      <c r="E283" s="22"/>
      <c r="F283" s="22"/>
      <c r="G283" s="1"/>
      <c r="H283" s="9"/>
      <c r="I283" s="25"/>
      <c r="J283" s="25"/>
      <c r="K283" s="55"/>
    </row>
    <row r="284" spans="1:11" ht="15" customHeight="1" x14ac:dyDescent="0.25">
      <c r="A284" s="22"/>
      <c r="B284" s="22"/>
      <c r="C284" s="22"/>
      <c r="D284" s="22"/>
      <c r="E284" s="22"/>
      <c r="F284" s="22"/>
      <c r="G284" s="1"/>
      <c r="H284" s="9"/>
      <c r="I284" s="25"/>
      <c r="J284" s="25"/>
      <c r="K284" s="55"/>
    </row>
    <row r="285" spans="1:11" ht="15" customHeight="1" x14ac:dyDescent="0.25">
      <c r="A285" s="22"/>
      <c r="B285" s="22"/>
      <c r="C285" s="22"/>
      <c r="D285" s="22"/>
      <c r="E285" s="22"/>
      <c r="F285" s="22"/>
      <c r="G285" s="1"/>
      <c r="H285" s="9"/>
      <c r="I285" s="25"/>
      <c r="J285" s="25"/>
      <c r="K285" s="55"/>
    </row>
    <row r="286" spans="1:11" ht="15" customHeight="1" x14ac:dyDescent="0.25">
      <c r="A286" s="22"/>
      <c r="B286" s="22"/>
      <c r="C286" s="22"/>
      <c r="D286" s="22"/>
      <c r="E286" s="22"/>
      <c r="F286" s="22"/>
      <c r="G286" s="1"/>
      <c r="H286" s="9"/>
      <c r="I286" s="25"/>
      <c r="J286" s="25"/>
      <c r="K286" s="55"/>
    </row>
    <row r="287" spans="1:11" ht="15" customHeight="1" x14ac:dyDescent="0.25">
      <c r="A287" s="22"/>
      <c r="B287" s="22"/>
      <c r="C287" s="22"/>
      <c r="D287" s="22"/>
      <c r="E287" s="22"/>
      <c r="F287" s="22"/>
      <c r="G287" s="1"/>
      <c r="H287" s="9"/>
      <c r="I287" s="25"/>
      <c r="J287" s="25"/>
      <c r="K287" s="55"/>
    </row>
    <row r="288" spans="1:11" ht="15" customHeight="1" x14ac:dyDescent="0.25">
      <c r="A288" s="22"/>
      <c r="B288" s="22"/>
      <c r="C288" s="22"/>
      <c r="D288" s="22"/>
      <c r="E288" s="22"/>
      <c r="F288" s="22"/>
      <c r="G288" s="1"/>
      <c r="H288" s="9"/>
      <c r="I288" s="25"/>
      <c r="J288" s="25"/>
      <c r="K288" s="55"/>
    </row>
    <row r="289" spans="1:11" ht="15" customHeight="1" x14ac:dyDescent="0.25">
      <c r="A289" s="22"/>
      <c r="B289" s="22"/>
      <c r="C289" s="22"/>
      <c r="D289" s="22"/>
      <c r="E289" s="22"/>
      <c r="F289" s="22"/>
      <c r="G289" s="1"/>
      <c r="H289" s="9"/>
      <c r="I289" s="25"/>
      <c r="J289" s="25"/>
      <c r="K289" s="11"/>
    </row>
    <row r="290" spans="1:11" ht="15" customHeight="1" x14ac:dyDescent="0.25">
      <c r="A290" s="22"/>
      <c r="B290" s="22"/>
      <c r="C290" s="22"/>
      <c r="D290" s="22"/>
      <c r="E290" s="22"/>
      <c r="F290" s="22"/>
      <c r="G290" s="1"/>
      <c r="H290" s="9"/>
      <c r="I290" s="25"/>
      <c r="J290" s="25"/>
      <c r="K290" s="11"/>
    </row>
    <row r="291" spans="1:11" ht="15" customHeight="1" x14ac:dyDescent="0.25">
      <c r="A291" s="22"/>
      <c r="B291" s="22"/>
      <c r="C291" s="22"/>
      <c r="D291" s="22"/>
      <c r="E291" s="22"/>
      <c r="F291" s="22"/>
      <c r="G291" s="1"/>
      <c r="H291" s="9"/>
      <c r="I291" s="25"/>
      <c r="J291" s="25"/>
      <c r="K291" s="11"/>
    </row>
    <row r="292" spans="1:11" ht="15" customHeight="1" x14ac:dyDescent="0.25">
      <c r="A292" s="22"/>
      <c r="B292" s="22"/>
      <c r="C292" s="22"/>
      <c r="D292" s="22"/>
      <c r="E292" s="22"/>
      <c r="F292" s="22"/>
      <c r="G292" s="1"/>
      <c r="H292" s="9"/>
      <c r="I292" s="11"/>
      <c r="J292" s="1"/>
      <c r="K292" s="11"/>
    </row>
    <row r="293" spans="1:11" ht="15" customHeight="1" x14ac:dyDescent="0.25">
      <c r="A293" s="22"/>
      <c r="B293" s="22"/>
      <c r="C293" s="22"/>
      <c r="D293" s="22"/>
      <c r="E293" s="22"/>
      <c r="F293" s="22"/>
      <c r="G293" s="1"/>
      <c r="H293" s="9"/>
      <c r="I293" s="11"/>
      <c r="J293" s="1"/>
      <c r="K293" s="11"/>
    </row>
    <row r="294" spans="1:11" ht="15" customHeight="1" x14ac:dyDescent="0.25">
      <c r="A294" s="22"/>
      <c r="B294" s="22"/>
      <c r="C294" s="22"/>
      <c r="D294" s="22"/>
      <c r="E294" s="22"/>
      <c r="F294" s="22"/>
      <c r="G294" s="1"/>
      <c r="H294" s="9"/>
      <c r="I294" s="11"/>
      <c r="J294" s="1"/>
      <c r="K294" s="11"/>
    </row>
    <row r="295" spans="1:11" ht="15" customHeight="1" x14ac:dyDescent="0.25">
      <c r="A295" s="22"/>
      <c r="B295" s="22"/>
      <c r="C295" s="22"/>
      <c r="D295" s="22"/>
      <c r="E295" s="22"/>
      <c r="F295" s="22"/>
      <c r="G295" s="1"/>
      <c r="H295" s="9"/>
      <c r="I295" s="11"/>
      <c r="J295" s="1"/>
      <c r="K295" s="11"/>
    </row>
    <row r="296" spans="1:11" ht="15" customHeight="1" x14ac:dyDescent="0.25">
      <c r="A296" s="22"/>
      <c r="B296" s="22"/>
      <c r="C296" s="22"/>
      <c r="D296" s="22"/>
      <c r="E296" s="22"/>
      <c r="F296" s="22"/>
      <c r="G296" s="1"/>
      <c r="H296" s="9"/>
      <c r="I296" s="11"/>
      <c r="J296" s="1"/>
      <c r="K296" s="11"/>
    </row>
    <row r="297" spans="1:11" ht="15" customHeight="1" x14ac:dyDescent="0.25">
      <c r="A297" s="22"/>
      <c r="B297" s="22"/>
      <c r="C297" s="22"/>
      <c r="D297" s="22"/>
      <c r="E297" s="22"/>
      <c r="F297" s="22"/>
      <c r="G297" s="1"/>
      <c r="H297" s="9"/>
      <c r="I297" s="11"/>
      <c r="J297" s="1"/>
      <c r="K297" s="11"/>
    </row>
    <row r="298" spans="1:11" ht="15" customHeight="1" x14ac:dyDescent="0.25">
      <c r="A298" s="22"/>
      <c r="B298" s="22"/>
      <c r="C298" s="22"/>
      <c r="D298" s="22"/>
      <c r="E298" s="22"/>
      <c r="F298" s="22"/>
      <c r="G298" s="1"/>
      <c r="H298" s="9"/>
      <c r="I298" s="11"/>
      <c r="J298" s="1"/>
      <c r="K298" s="11"/>
    </row>
    <row r="299" spans="1:11" ht="15" customHeight="1" x14ac:dyDescent="0.25">
      <c r="A299" s="22"/>
      <c r="B299" s="22"/>
      <c r="C299" s="22"/>
      <c r="D299" s="22"/>
      <c r="E299" s="22"/>
      <c r="F299" s="22"/>
      <c r="G299" s="1"/>
      <c r="H299" s="9"/>
      <c r="I299" s="11"/>
      <c r="J299" s="1"/>
      <c r="K299" s="11"/>
    </row>
    <row r="300" spans="1:11" ht="15" customHeight="1" x14ac:dyDescent="0.25">
      <c r="A300" s="22"/>
      <c r="B300" s="22"/>
      <c r="C300" s="22"/>
      <c r="D300" s="22"/>
      <c r="E300" s="22"/>
      <c r="F300" s="22"/>
      <c r="G300" s="1"/>
      <c r="H300" s="9"/>
      <c r="I300" s="11"/>
      <c r="J300" s="1"/>
      <c r="K300" s="11"/>
    </row>
    <row r="301" spans="1:11" ht="15" customHeight="1" x14ac:dyDescent="0.25">
      <c r="A301" s="22"/>
      <c r="B301" s="22"/>
      <c r="C301" s="22"/>
      <c r="D301" s="22"/>
      <c r="E301" s="22"/>
      <c r="F301" s="22"/>
      <c r="G301" s="1"/>
      <c r="H301" s="9"/>
      <c r="I301" s="11"/>
      <c r="J301" s="1"/>
      <c r="K301" s="11"/>
    </row>
    <row r="302" spans="1:11" ht="15" customHeight="1" x14ac:dyDescent="0.25">
      <c r="A302" s="22"/>
      <c r="B302" s="22"/>
      <c r="C302" s="22"/>
      <c r="D302" s="22"/>
      <c r="E302" s="22"/>
      <c r="F302" s="22"/>
      <c r="G302" s="1"/>
      <c r="H302" s="9"/>
      <c r="I302" s="11"/>
      <c r="J302" s="1"/>
      <c r="K302" s="11"/>
    </row>
    <row r="303" spans="1:11" ht="15" customHeight="1" x14ac:dyDescent="0.25">
      <c r="A303" s="22"/>
      <c r="B303" s="22"/>
      <c r="C303" s="22"/>
      <c r="D303" s="22"/>
      <c r="E303" s="22"/>
      <c r="F303" s="22"/>
      <c r="G303" s="1"/>
      <c r="H303" s="9"/>
      <c r="I303" s="11"/>
      <c r="J303" s="1"/>
      <c r="K303" s="11"/>
    </row>
    <row r="304" spans="1:11" ht="15" customHeight="1" x14ac:dyDescent="0.25">
      <c r="A304" s="22"/>
      <c r="B304" s="22"/>
      <c r="C304" s="22"/>
      <c r="D304" s="22"/>
      <c r="E304" s="22"/>
      <c r="F304" s="22"/>
      <c r="G304" s="1"/>
      <c r="H304" s="9"/>
      <c r="I304" s="11"/>
      <c r="J304" s="1"/>
      <c r="K304" s="11"/>
    </row>
    <row r="305" spans="1:11" ht="15" customHeight="1" x14ac:dyDescent="0.25">
      <c r="A305" s="22"/>
      <c r="B305" s="22"/>
      <c r="C305" s="22"/>
      <c r="D305" s="22"/>
      <c r="E305" s="22"/>
      <c r="F305" s="22"/>
      <c r="G305" s="1"/>
      <c r="H305" s="9"/>
      <c r="I305" s="11"/>
      <c r="J305" s="1"/>
      <c r="K305" s="11"/>
    </row>
    <row r="306" spans="1:11" ht="15" customHeight="1" x14ac:dyDescent="0.25">
      <c r="A306" s="22"/>
      <c r="B306" s="22"/>
      <c r="C306" s="22"/>
      <c r="D306" s="22"/>
      <c r="E306" s="22"/>
      <c r="F306" s="22"/>
      <c r="G306" s="1"/>
      <c r="H306" s="9"/>
      <c r="I306" s="11"/>
      <c r="J306" s="1"/>
      <c r="K306" s="11"/>
    </row>
    <row r="307" spans="1:11" ht="15" customHeight="1" x14ac:dyDescent="0.25">
      <c r="A307" s="22"/>
      <c r="B307" s="22"/>
      <c r="C307" s="22"/>
      <c r="D307" s="22"/>
      <c r="E307" s="22"/>
      <c r="F307" s="22"/>
      <c r="G307" s="1"/>
      <c r="H307" s="9"/>
      <c r="I307" s="11"/>
      <c r="J307" s="46"/>
      <c r="K307" s="45"/>
    </row>
    <row r="308" spans="1:11" ht="15" customHeight="1" x14ac:dyDescent="0.25">
      <c r="A308" s="22"/>
      <c r="B308" s="22"/>
      <c r="C308" s="22"/>
      <c r="D308" s="22"/>
      <c r="E308" s="22"/>
      <c r="F308" s="22"/>
      <c r="G308" s="1"/>
      <c r="H308" s="9"/>
      <c r="I308" s="11"/>
      <c r="J308" s="46"/>
      <c r="K308" s="45"/>
    </row>
    <row r="309" spans="1:11" ht="15" customHeight="1" x14ac:dyDescent="0.25">
      <c r="A309" s="22"/>
      <c r="B309" s="22"/>
      <c r="C309" s="22"/>
      <c r="D309" s="22"/>
      <c r="E309" s="22"/>
      <c r="F309" s="22"/>
      <c r="G309" s="1"/>
      <c r="H309" s="9"/>
      <c r="I309" s="11"/>
      <c r="J309" s="46"/>
      <c r="K309" s="45"/>
    </row>
    <row r="310" spans="1:11" ht="15" customHeight="1" x14ac:dyDescent="0.25">
      <c r="A310" s="22"/>
      <c r="B310" s="22"/>
      <c r="C310" s="22"/>
      <c r="D310" s="22"/>
      <c r="E310" s="22"/>
      <c r="F310" s="22"/>
      <c r="G310" s="1"/>
      <c r="H310" s="9"/>
      <c r="I310" s="11"/>
      <c r="J310" s="46"/>
      <c r="K310" s="45"/>
    </row>
    <row r="311" spans="1:11" ht="15" customHeight="1" x14ac:dyDescent="0.25">
      <c r="A311" s="22"/>
      <c r="B311" s="22"/>
      <c r="C311" s="22"/>
      <c r="D311" s="22"/>
      <c r="E311" s="22"/>
      <c r="F311" s="22"/>
      <c r="G311" s="1"/>
      <c r="H311" s="9"/>
      <c r="I311" s="11"/>
      <c r="J311" s="46"/>
      <c r="K311" s="45"/>
    </row>
    <row r="312" spans="1:11" ht="15" customHeight="1" x14ac:dyDescent="0.25">
      <c r="A312" s="22"/>
      <c r="B312" s="22"/>
      <c r="C312" s="22"/>
      <c r="D312" s="22"/>
      <c r="E312" s="22"/>
      <c r="F312" s="22"/>
      <c r="G312" s="1"/>
      <c r="H312" s="9"/>
      <c r="I312" s="11"/>
      <c r="J312" s="46"/>
      <c r="K312" s="45"/>
    </row>
    <row r="313" spans="1:11" ht="15" customHeight="1" x14ac:dyDescent="0.25">
      <c r="A313" s="22"/>
      <c r="B313" s="22"/>
      <c r="C313" s="22"/>
      <c r="D313" s="22"/>
      <c r="E313" s="22"/>
      <c r="F313" s="22"/>
      <c r="G313" s="1"/>
      <c r="H313" s="9"/>
      <c r="I313" s="11"/>
      <c r="J313" s="46"/>
      <c r="K313" s="45"/>
    </row>
    <row r="314" spans="1:11" ht="15" customHeight="1" x14ac:dyDescent="0.25">
      <c r="A314" s="22"/>
      <c r="B314" s="22"/>
      <c r="C314" s="22"/>
      <c r="D314" s="22"/>
      <c r="E314" s="22"/>
      <c r="F314" s="22"/>
      <c r="G314" s="1"/>
      <c r="H314" s="9"/>
      <c r="I314" s="11"/>
      <c r="J314" s="46"/>
      <c r="K314" s="45"/>
    </row>
    <row r="315" spans="1:11" ht="15" customHeight="1" x14ac:dyDescent="0.25">
      <c r="A315" s="22"/>
      <c r="B315" s="22"/>
      <c r="C315" s="22"/>
      <c r="D315" s="22"/>
      <c r="E315" s="22"/>
      <c r="F315" s="22"/>
      <c r="G315" s="1"/>
      <c r="H315" s="9"/>
      <c r="I315" s="11"/>
      <c r="J315" s="46"/>
      <c r="K315" s="45"/>
    </row>
    <row r="316" spans="1:11" ht="15" customHeight="1" x14ac:dyDescent="0.25">
      <c r="A316" s="22"/>
      <c r="B316" s="22"/>
      <c r="C316" s="22"/>
      <c r="D316" s="22"/>
      <c r="E316" s="22"/>
      <c r="F316" s="22"/>
      <c r="G316" s="1"/>
      <c r="H316" s="9"/>
      <c r="I316" s="11"/>
      <c r="J316" s="46"/>
      <c r="K316" s="45"/>
    </row>
    <row r="317" spans="1:11" ht="15" customHeight="1" x14ac:dyDescent="0.25">
      <c r="A317" s="22"/>
      <c r="B317" s="22"/>
      <c r="C317" s="22"/>
      <c r="D317" s="22"/>
      <c r="E317" s="22"/>
      <c r="F317" s="22"/>
      <c r="G317" s="1"/>
      <c r="H317" s="9"/>
      <c r="I317" s="11"/>
      <c r="J317" s="46"/>
      <c r="K317" s="45"/>
    </row>
    <row r="318" spans="1:11" ht="15" customHeight="1" x14ac:dyDescent="0.25">
      <c r="A318" s="22"/>
      <c r="B318" s="22"/>
      <c r="C318" s="22"/>
      <c r="D318" s="22"/>
      <c r="E318" s="22"/>
      <c r="F318" s="22"/>
      <c r="G318" s="1"/>
      <c r="H318" s="9"/>
      <c r="I318" s="11"/>
      <c r="J318" s="46"/>
      <c r="K318" s="45"/>
    </row>
    <row r="319" spans="1:11" ht="15" customHeight="1" x14ac:dyDescent="0.25">
      <c r="A319" s="22"/>
      <c r="B319" s="22"/>
      <c r="C319" s="22"/>
      <c r="D319" s="22"/>
      <c r="E319" s="22"/>
      <c r="F319" s="22"/>
      <c r="G319" s="1"/>
      <c r="H319" s="9"/>
      <c r="I319" s="11"/>
      <c r="J319" s="46"/>
      <c r="K319" s="45"/>
    </row>
    <row r="320" spans="1:11" ht="15" customHeight="1" x14ac:dyDescent="0.25">
      <c r="A320" s="22"/>
      <c r="B320" s="22"/>
      <c r="C320" s="22"/>
      <c r="D320" s="22"/>
      <c r="E320" s="22"/>
      <c r="F320" s="22"/>
      <c r="G320" s="1"/>
      <c r="H320" s="9"/>
      <c r="I320" s="11"/>
      <c r="J320" s="46"/>
      <c r="K320" s="45"/>
    </row>
    <row r="321" spans="1:11" ht="15" customHeight="1" x14ac:dyDescent="0.25">
      <c r="A321" s="22"/>
      <c r="B321" s="22"/>
      <c r="C321" s="22"/>
      <c r="D321" s="22"/>
      <c r="E321" s="22"/>
      <c r="F321" s="22"/>
      <c r="G321" s="1"/>
      <c r="H321" s="9"/>
      <c r="I321" s="11"/>
      <c r="J321" s="46"/>
      <c r="K321" s="45"/>
    </row>
    <row r="322" spans="1:11" ht="15" customHeight="1" x14ac:dyDescent="0.25">
      <c r="A322" s="22"/>
      <c r="B322" s="22"/>
      <c r="C322" s="22"/>
      <c r="D322" s="22"/>
      <c r="E322" s="22"/>
      <c r="F322" s="22"/>
      <c r="G322" s="1"/>
      <c r="H322" s="9"/>
      <c r="I322" s="11"/>
      <c r="J322" s="46"/>
      <c r="K322" s="45"/>
    </row>
    <row r="323" spans="1:11" ht="15" customHeight="1" x14ac:dyDescent="0.25">
      <c r="A323" s="22"/>
      <c r="B323" s="22"/>
      <c r="C323" s="22"/>
      <c r="D323" s="22"/>
      <c r="E323" s="22"/>
      <c r="F323" s="22"/>
      <c r="G323" s="1"/>
      <c r="H323" s="9"/>
      <c r="I323" s="11"/>
      <c r="J323" s="46"/>
      <c r="K323" s="45"/>
    </row>
    <row r="324" spans="1:11" ht="15" customHeight="1" x14ac:dyDescent="0.25">
      <c r="A324" s="22"/>
      <c r="B324" s="22"/>
      <c r="C324" s="22"/>
      <c r="D324" s="22"/>
      <c r="E324" s="22"/>
      <c r="F324" s="22"/>
      <c r="G324" s="1"/>
      <c r="H324" s="9"/>
      <c r="I324" s="11"/>
      <c r="J324" s="46"/>
      <c r="K324" s="45"/>
    </row>
    <row r="325" spans="1:11" ht="15" customHeight="1" x14ac:dyDescent="0.25">
      <c r="A325" s="22"/>
      <c r="B325" s="22"/>
      <c r="C325" s="22"/>
      <c r="D325" s="22"/>
      <c r="E325" s="22"/>
      <c r="F325" s="22"/>
      <c r="G325" s="1"/>
      <c r="H325" s="9"/>
      <c r="I325" s="11"/>
      <c r="J325" s="46"/>
      <c r="K325" s="45"/>
    </row>
    <row r="326" spans="1:11" ht="15" customHeight="1" x14ac:dyDescent="0.25">
      <c r="A326" s="22"/>
      <c r="B326" s="22"/>
      <c r="C326" s="22"/>
      <c r="D326" s="22"/>
      <c r="E326" s="22"/>
      <c r="F326" s="22"/>
      <c r="G326" s="1"/>
      <c r="H326" s="9"/>
      <c r="I326" s="11"/>
      <c r="J326" s="46"/>
      <c r="K326" s="45"/>
    </row>
    <row r="327" spans="1:11" ht="15" customHeight="1" x14ac:dyDescent="0.25">
      <c r="A327" s="22"/>
      <c r="B327" s="22"/>
      <c r="C327" s="22"/>
      <c r="D327" s="22"/>
      <c r="E327" s="22"/>
      <c r="F327" s="22"/>
      <c r="G327" s="1"/>
      <c r="H327" s="9"/>
      <c r="I327" s="11"/>
      <c r="J327" s="46"/>
      <c r="K327" s="45"/>
    </row>
    <row r="328" spans="1:11" ht="15" customHeight="1" x14ac:dyDescent="0.25">
      <c r="A328" s="22"/>
      <c r="B328" s="22"/>
      <c r="C328" s="22"/>
      <c r="D328" s="22"/>
      <c r="E328" s="22"/>
      <c r="F328" s="22"/>
      <c r="G328" s="1"/>
      <c r="H328" s="9"/>
      <c r="I328" s="11"/>
      <c r="J328" s="46"/>
      <c r="K328" s="45"/>
    </row>
    <row r="329" spans="1:11" ht="15" customHeight="1" x14ac:dyDescent="0.25">
      <c r="A329" s="22"/>
      <c r="B329" s="22"/>
      <c r="C329" s="22"/>
      <c r="D329" s="22"/>
      <c r="E329" s="22"/>
      <c r="F329" s="22"/>
      <c r="G329" s="1"/>
      <c r="H329" s="9"/>
      <c r="I329" s="11"/>
      <c r="J329" s="46"/>
      <c r="K329" s="45"/>
    </row>
    <row r="330" spans="1:11" ht="15" customHeight="1" x14ac:dyDescent="0.25">
      <c r="A330" s="22"/>
      <c r="B330" s="22"/>
      <c r="C330" s="22"/>
      <c r="D330" s="22"/>
      <c r="E330" s="22"/>
      <c r="F330" s="22"/>
      <c r="G330" s="1"/>
      <c r="H330" s="9"/>
      <c r="I330" s="11"/>
      <c r="J330" s="46"/>
      <c r="K330" s="45"/>
    </row>
    <row r="331" spans="1:11" ht="15" customHeight="1" x14ac:dyDescent="0.25">
      <c r="A331" s="22"/>
      <c r="B331" s="22"/>
      <c r="C331" s="22"/>
      <c r="D331" s="22"/>
      <c r="E331" s="22"/>
      <c r="F331" s="22"/>
      <c r="G331" s="1"/>
      <c r="H331" s="9"/>
      <c r="I331" s="11"/>
      <c r="J331" s="46"/>
      <c r="K331" s="45"/>
    </row>
    <row r="332" spans="1:11" ht="15" customHeight="1" x14ac:dyDescent="0.25">
      <c r="A332" s="22"/>
      <c r="B332" s="22"/>
      <c r="C332" s="22"/>
      <c r="D332" s="22"/>
      <c r="E332" s="22"/>
      <c r="F332" s="22"/>
      <c r="G332" s="1"/>
      <c r="H332" s="9"/>
      <c r="I332" s="11"/>
      <c r="J332" s="46"/>
      <c r="K332" s="45"/>
    </row>
    <row r="333" spans="1:11" ht="15" customHeight="1" x14ac:dyDescent="0.25">
      <c r="A333" s="22"/>
      <c r="B333" s="22"/>
      <c r="C333" s="22"/>
      <c r="D333" s="22"/>
      <c r="E333" s="22"/>
      <c r="F333" s="22"/>
      <c r="G333" s="1"/>
      <c r="H333" s="9"/>
      <c r="I333" s="11"/>
      <c r="J333" s="46"/>
      <c r="K333" s="45"/>
    </row>
    <row r="334" spans="1:11" ht="15" customHeight="1" x14ac:dyDescent="0.25">
      <c r="A334" s="22"/>
      <c r="B334" s="22"/>
      <c r="C334" s="22"/>
      <c r="D334" s="22"/>
      <c r="E334" s="22"/>
      <c r="F334" s="22"/>
      <c r="G334" s="1"/>
      <c r="H334" s="9"/>
      <c r="I334" s="11"/>
      <c r="J334" s="46"/>
      <c r="K334" s="45"/>
    </row>
    <row r="335" spans="1:11" ht="15" customHeight="1" x14ac:dyDescent="0.25">
      <c r="A335" s="22"/>
      <c r="B335" s="22"/>
      <c r="C335" s="22"/>
      <c r="D335" s="22"/>
      <c r="E335" s="22"/>
      <c r="F335" s="22"/>
      <c r="G335" s="1"/>
      <c r="H335" s="9"/>
      <c r="I335" s="11"/>
      <c r="J335" s="46"/>
      <c r="K335" s="45"/>
    </row>
    <row r="336" spans="1:11" ht="15" customHeight="1" x14ac:dyDescent="0.25">
      <c r="A336" s="22"/>
      <c r="B336" s="22"/>
      <c r="C336" s="22"/>
      <c r="D336" s="22"/>
      <c r="E336" s="22"/>
      <c r="F336" s="22"/>
      <c r="G336" s="1"/>
      <c r="H336" s="9"/>
      <c r="I336" s="11"/>
      <c r="J336" s="46"/>
      <c r="K336" s="45"/>
    </row>
    <row r="337" spans="1:11" ht="15" customHeight="1" x14ac:dyDescent="0.25">
      <c r="A337" s="22"/>
      <c r="B337" s="22"/>
      <c r="C337" s="22"/>
      <c r="D337" s="22"/>
      <c r="E337" s="22"/>
      <c r="F337" s="22"/>
      <c r="G337" s="1"/>
      <c r="H337" s="9"/>
      <c r="I337" s="11"/>
      <c r="J337" s="46"/>
      <c r="K337" s="45"/>
    </row>
    <row r="338" spans="1:11" ht="15" customHeight="1" x14ac:dyDescent="0.25">
      <c r="A338" s="22"/>
      <c r="B338" s="22"/>
      <c r="C338" s="22"/>
      <c r="D338" s="22"/>
      <c r="E338" s="22"/>
      <c r="F338" s="22"/>
      <c r="G338" s="1"/>
      <c r="H338" s="9"/>
      <c r="I338" s="11"/>
      <c r="J338" s="46"/>
      <c r="K338" s="45"/>
    </row>
    <row r="339" spans="1:11" ht="15" customHeight="1" x14ac:dyDescent="0.25">
      <c r="A339" s="22"/>
      <c r="B339" s="22"/>
      <c r="C339" s="22"/>
      <c r="D339" s="22"/>
      <c r="E339" s="22"/>
      <c r="F339" s="22"/>
      <c r="G339" s="1"/>
      <c r="H339" s="9"/>
      <c r="I339" s="11"/>
      <c r="J339" s="46"/>
      <c r="K339" s="45"/>
    </row>
    <row r="340" spans="1:11" ht="15" customHeight="1" x14ac:dyDescent="0.25">
      <c r="A340" s="22"/>
      <c r="B340" s="22"/>
      <c r="C340" s="22"/>
      <c r="D340" s="22"/>
      <c r="E340" s="22"/>
      <c r="F340" s="22"/>
      <c r="G340" s="1"/>
      <c r="H340" s="9"/>
      <c r="I340" s="11"/>
      <c r="J340" s="46"/>
      <c r="K340" s="45"/>
    </row>
    <row r="341" spans="1:11" ht="15" customHeight="1" x14ac:dyDescent="0.25">
      <c r="A341" s="22"/>
      <c r="B341" s="22"/>
      <c r="C341" s="22"/>
      <c r="D341" s="22"/>
      <c r="E341" s="22"/>
      <c r="F341" s="22"/>
      <c r="G341" s="1"/>
      <c r="H341" s="9"/>
      <c r="I341" s="11"/>
      <c r="J341" s="46"/>
      <c r="K341" s="45"/>
    </row>
    <row r="342" spans="1:11" ht="15" customHeight="1" x14ac:dyDescent="0.25">
      <c r="A342" s="22"/>
      <c r="B342" s="22"/>
      <c r="C342" s="22"/>
      <c r="D342" s="22"/>
      <c r="E342" s="22"/>
      <c r="F342" s="22"/>
      <c r="G342" s="1"/>
      <c r="H342" s="9"/>
      <c r="I342" s="11"/>
      <c r="J342" s="46"/>
      <c r="K342" s="45"/>
    </row>
    <row r="343" spans="1:11" ht="15" customHeight="1" x14ac:dyDescent="0.25">
      <c r="A343" s="22"/>
      <c r="B343" s="22"/>
      <c r="C343" s="22"/>
      <c r="D343" s="22"/>
      <c r="E343" s="22"/>
      <c r="F343" s="22"/>
      <c r="G343" s="1"/>
      <c r="H343" s="9"/>
      <c r="I343" s="11"/>
      <c r="J343" s="46"/>
      <c r="K343" s="45"/>
    </row>
    <row r="344" spans="1:11" ht="15" customHeight="1" x14ac:dyDescent="0.25">
      <c r="A344" s="22"/>
      <c r="B344" s="22"/>
      <c r="C344" s="22"/>
      <c r="D344" s="22"/>
      <c r="E344" s="22"/>
      <c r="F344" s="22"/>
      <c r="G344" s="1"/>
      <c r="H344" s="9"/>
      <c r="I344" s="11"/>
      <c r="J344" s="46"/>
      <c r="K344" s="45"/>
    </row>
    <row r="345" spans="1:11" ht="15" customHeight="1" x14ac:dyDescent="0.25">
      <c r="A345" s="22"/>
      <c r="B345" s="22"/>
      <c r="C345" s="22"/>
      <c r="D345" s="22"/>
      <c r="E345" s="22"/>
      <c r="F345" s="22"/>
      <c r="G345" s="1"/>
      <c r="H345" s="9"/>
      <c r="I345" s="11"/>
      <c r="J345" s="46"/>
      <c r="K345" s="45"/>
    </row>
    <row r="346" spans="1:11" ht="15" customHeight="1" x14ac:dyDescent="0.25">
      <c r="A346" s="22"/>
      <c r="B346" s="22"/>
      <c r="C346" s="22"/>
      <c r="D346" s="22"/>
      <c r="E346" s="22"/>
      <c r="F346" s="22"/>
      <c r="G346" s="1"/>
      <c r="H346" s="9"/>
      <c r="I346" s="11"/>
      <c r="J346" s="46"/>
      <c r="K346" s="45"/>
    </row>
    <row r="347" spans="1:11" ht="15" customHeight="1" x14ac:dyDescent="0.25">
      <c r="A347" s="22"/>
      <c r="B347" s="22"/>
      <c r="C347" s="22"/>
      <c r="D347" s="22"/>
      <c r="E347" s="22"/>
      <c r="F347" s="22"/>
      <c r="G347" s="1"/>
      <c r="H347" s="9"/>
      <c r="I347" s="11"/>
      <c r="J347" s="46"/>
      <c r="K347" s="45"/>
    </row>
    <row r="348" spans="1:11" ht="15" customHeight="1" x14ac:dyDescent="0.25">
      <c r="A348" s="22"/>
      <c r="B348" s="22"/>
      <c r="C348" s="22"/>
      <c r="D348" s="22"/>
      <c r="E348" s="22"/>
      <c r="F348" s="22"/>
      <c r="G348" s="1"/>
      <c r="H348" s="9"/>
      <c r="I348" s="11"/>
      <c r="J348" s="46"/>
      <c r="K348" s="45"/>
    </row>
    <row r="349" spans="1:11" ht="15" customHeight="1" x14ac:dyDescent="0.25">
      <c r="A349" s="22"/>
      <c r="B349" s="22"/>
      <c r="C349" s="22"/>
      <c r="D349" s="22"/>
      <c r="E349" s="22"/>
      <c r="F349" s="22"/>
      <c r="G349" s="1"/>
      <c r="H349" s="9"/>
      <c r="I349" s="11"/>
      <c r="J349" s="46"/>
      <c r="K349" s="45"/>
    </row>
    <row r="350" spans="1:11" ht="15" customHeight="1" x14ac:dyDescent="0.25">
      <c r="A350" s="22"/>
      <c r="B350" s="22"/>
      <c r="C350" s="22"/>
      <c r="D350" s="22"/>
      <c r="E350" s="22"/>
      <c r="F350" s="22"/>
      <c r="G350" s="1"/>
      <c r="H350" s="9"/>
      <c r="I350" s="11"/>
      <c r="J350" s="46"/>
      <c r="K350" s="45"/>
    </row>
    <row r="351" spans="1:11" ht="15" customHeight="1" x14ac:dyDescent="0.25">
      <c r="A351" s="22"/>
      <c r="B351" s="22"/>
      <c r="C351" s="22"/>
      <c r="D351" s="22"/>
      <c r="E351" s="22"/>
      <c r="F351" s="22"/>
      <c r="G351" s="1"/>
      <c r="H351" s="9"/>
      <c r="I351" s="11"/>
      <c r="J351" s="46"/>
      <c r="K351" s="45"/>
    </row>
    <row r="352" spans="1:11" ht="15" customHeight="1" x14ac:dyDescent="0.25">
      <c r="A352" s="22"/>
      <c r="B352" s="22"/>
      <c r="C352" s="22"/>
      <c r="D352" s="22"/>
      <c r="E352" s="22"/>
      <c r="F352" s="22"/>
      <c r="G352" s="1"/>
      <c r="H352" s="9"/>
      <c r="I352" s="11"/>
      <c r="J352" s="46"/>
      <c r="K352" s="45"/>
    </row>
    <row r="353" spans="1:11" ht="15" customHeight="1" x14ac:dyDescent="0.25">
      <c r="A353" s="22"/>
      <c r="B353" s="22"/>
      <c r="C353" s="22"/>
      <c r="D353" s="22"/>
      <c r="E353" s="22"/>
      <c r="F353" s="22"/>
      <c r="G353" s="1"/>
      <c r="H353" s="9"/>
      <c r="I353" s="11"/>
      <c r="J353" s="46"/>
      <c r="K353" s="45"/>
    </row>
    <row r="354" spans="1:11" ht="15" customHeight="1" x14ac:dyDescent="0.25">
      <c r="A354" s="22"/>
      <c r="B354" s="22"/>
      <c r="C354" s="22"/>
      <c r="D354" s="22"/>
      <c r="E354" s="22"/>
      <c r="F354" s="22"/>
      <c r="G354" s="1"/>
      <c r="H354" s="9"/>
      <c r="I354" s="11"/>
      <c r="J354" s="46"/>
      <c r="K354" s="45"/>
    </row>
    <row r="355" spans="1:11" ht="15" customHeight="1" x14ac:dyDescent="0.25">
      <c r="A355" s="22"/>
      <c r="B355" s="22"/>
      <c r="C355" s="22"/>
      <c r="D355" s="22"/>
      <c r="E355" s="22"/>
      <c r="F355" s="22"/>
      <c r="G355" s="1"/>
      <c r="H355" s="9"/>
      <c r="I355" s="11"/>
      <c r="J355" s="46"/>
      <c r="K355" s="45"/>
    </row>
    <row r="356" spans="1:11" ht="15" customHeight="1" x14ac:dyDescent="0.25">
      <c r="A356" s="22"/>
      <c r="B356" s="22"/>
      <c r="C356" s="22"/>
      <c r="D356" s="22"/>
      <c r="E356" s="22"/>
      <c r="F356" s="22"/>
      <c r="G356" s="1"/>
      <c r="H356" s="9"/>
      <c r="I356" s="11"/>
      <c r="J356" s="46"/>
      <c r="K356" s="45"/>
    </row>
    <row r="357" spans="1:11" ht="15" customHeight="1" x14ac:dyDescent="0.25">
      <c r="A357" s="22"/>
      <c r="B357" s="22"/>
      <c r="C357" s="22"/>
      <c r="D357" s="22"/>
      <c r="E357" s="22"/>
      <c r="F357" s="22"/>
      <c r="G357" s="1"/>
      <c r="H357" s="9"/>
      <c r="I357" s="11"/>
      <c r="J357" s="46"/>
      <c r="K357" s="45"/>
    </row>
    <row r="358" spans="1:11" ht="15" customHeight="1" x14ac:dyDescent="0.25">
      <c r="A358" s="22"/>
      <c r="B358" s="22"/>
      <c r="C358" s="22"/>
      <c r="D358" s="22"/>
      <c r="E358" s="22"/>
      <c r="F358" s="22"/>
      <c r="G358" s="1"/>
      <c r="H358" s="9"/>
      <c r="I358" s="11"/>
      <c r="J358" s="46"/>
      <c r="K358" s="45"/>
    </row>
    <row r="359" spans="1:11" ht="15" customHeight="1" x14ac:dyDescent="0.25">
      <c r="A359" s="22"/>
      <c r="B359" s="22"/>
      <c r="C359" s="22"/>
      <c r="D359" s="22"/>
      <c r="E359" s="22"/>
      <c r="F359" s="22"/>
      <c r="G359" s="1"/>
      <c r="H359" s="9"/>
      <c r="I359" s="11"/>
      <c r="J359" s="46"/>
      <c r="K359" s="45"/>
    </row>
    <row r="360" spans="1:11" ht="15" customHeight="1" x14ac:dyDescent="0.25">
      <c r="A360" s="22"/>
      <c r="B360" s="22"/>
      <c r="C360" s="22"/>
      <c r="D360" s="22"/>
      <c r="E360" s="22"/>
      <c r="F360" s="22"/>
      <c r="G360" s="1"/>
      <c r="H360" s="9"/>
      <c r="I360" s="11"/>
      <c r="J360" s="46"/>
      <c r="K360" s="45"/>
    </row>
    <row r="361" spans="1:11" ht="15" customHeight="1" x14ac:dyDescent="0.25">
      <c r="A361" s="22"/>
      <c r="B361" s="22"/>
      <c r="C361" s="22"/>
      <c r="D361" s="22"/>
      <c r="E361" s="22"/>
      <c r="F361" s="22"/>
      <c r="G361" s="1"/>
      <c r="H361" s="9"/>
      <c r="I361" s="11"/>
      <c r="J361" s="46"/>
      <c r="K361" s="45"/>
    </row>
    <row r="362" spans="1:11" ht="15" customHeight="1" x14ac:dyDescent="0.25">
      <c r="A362" s="22"/>
      <c r="B362" s="22"/>
      <c r="C362" s="22"/>
      <c r="D362" s="22"/>
      <c r="E362" s="22"/>
      <c r="F362" s="22"/>
      <c r="G362" s="1"/>
      <c r="H362" s="9"/>
      <c r="I362" s="11"/>
      <c r="J362" s="46"/>
      <c r="K362" s="45"/>
    </row>
    <row r="363" spans="1:11" ht="15" customHeight="1" x14ac:dyDescent="0.25">
      <c r="A363" s="22"/>
      <c r="B363" s="22"/>
      <c r="C363" s="22"/>
      <c r="D363" s="22"/>
      <c r="E363" s="22"/>
      <c r="F363" s="22"/>
      <c r="G363" s="1"/>
      <c r="H363" s="9"/>
      <c r="I363" s="11"/>
      <c r="J363" s="46"/>
      <c r="K363" s="45"/>
    </row>
    <row r="364" spans="1:11" ht="15" customHeight="1" x14ac:dyDescent="0.25">
      <c r="A364" s="22"/>
      <c r="B364" s="22"/>
      <c r="C364" s="22"/>
      <c r="D364" s="22"/>
      <c r="E364" s="22"/>
      <c r="F364" s="22"/>
      <c r="G364" s="1"/>
      <c r="H364" s="9"/>
      <c r="I364" s="11"/>
      <c r="J364" s="46"/>
      <c r="K364" s="45"/>
    </row>
    <row r="365" spans="1:11" ht="15" customHeight="1" x14ac:dyDescent="0.25">
      <c r="A365" s="22"/>
      <c r="B365" s="22"/>
      <c r="C365" s="22"/>
      <c r="D365" s="22"/>
      <c r="E365" s="22"/>
      <c r="F365" s="22"/>
      <c r="G365" s="1"/>
      <c r="H365" s="9"/>
      <c r="I365" s="11"/>
      <c r="J365" s="46"/>
      <c r="K365" s="45"/>
    </row>
    <row r="366" spans="1:11" ht="15" customHeight="1" x14ac:dyDescent="0.25">
      <c r="A366" s="22"/>
      <c r="B366" s="22"/>
      <c r="C366" s="22"/>
      <c r="D366" s="22"/>
      <c r="E366" s="22"/>
      <c r="F366" s="22"/>
      <c r="G366" s="1"/>
      <c r="H366" s="9"/>
      <c r="I366" s="11"/>
      <c r="J366" s="46"/>
      <c r="K366" s="45"/>
    </row>
    <row r="367" spans="1:11" ht="15" customHeight="1" x14ac:dyDescent="0.25">
      <c r="A367" s="22"/>
      <c r="B367" s="22"/>
      <c r="C367" s="22"/>
      <c r="D367" s="22"/>
      <c r="E367" s="22"/>
      <c r="F367" s="22"/>
      <c r="G367" s="1"/>
      <c r="H367" s="9"/>
      <c r="I367" s="11"/>
      <c r="J367" s="46"/>
      <c r="K367" s="45"/>
    </row>
    <row r="368" spans="1:11" ht="15" customHeight="1" x14ac:dyDescent="0.25">
      <c r="A368" s="22"/>
      <c r="B368" s="22"/>
      <c r="C368" s="22"/>
      <c r="D368" s="22"/>
      <c r="E368" s="22"/>
      <c r="F368" s="22"/>
      <c r="G368" s="1"/>
      <c r="H368" s="9"/>
      <c r="I368" s="11"/>
      <c r="J368" s="46"/>
      <c r="K368" s="45"/>
    </row>
    <row r="369" spans="1:11" ht="15" customHeight="1" x14ac:dyDescent="0.25">
      <c r="A369" s="22"/>
      <c r="B369" s="22"/>
      <c r="C369" s="22"/>
      <c r="D369" s="22"/>
      <c r="E369" s="22"/>
      <c r="F369" s="22"/>
      <c r="G369" s="1"/>
      <c r="H369" s="9"/>
      <c r="I369" s="11"/>
      <c r="J369" s="46"/>
      <c r="K369" s="45"/>
    </row>
    <row r="370" spans="1:11" ht="15" customHeight="1" x14ac:dyDescent="0.25">
      <c r="A370" s="22"/>
      <c r="B370" s="22"/>
      <c r="C370" s="22"/>
      <c r="D370" s="22"/>
      <c r="E370" s="22"/>
      <c r="F370" s="22"/>
      <c r="G370" s="1"/>
      <c r="H370" s="9"/>
      <c r="I370" s="11"/>
      <c r="J370" s="46"/>
      <c r="K370" s="45"/>
    </row>
    <row r="371" spans="1:11" ht="15" customHeight="1" x14ac:dyDescent="0.25">
      <c r="A371" s="22"/>
      <c r="B371" s="22"/>
      <c r="C371" s="22"/>
      <c r="D371" s="22"/>
      <c r="E371" s="22"/>
      <c r="F371" s="22"/>
      <c r="G371" s="1"/>
      <c r="H371" s="9"/>
      <c r="I371" s="11"/>
      <c r="J371" s="46"/>
      <c r="K371" s="45"/>
    </row>
    <row r="372" spans="1:11" ht="15" customHeight="1" x14ac:dyDescent="0.25">
      <c r="A372" s="22"/>
      <c r="B372" s="22"/>
      <c r="C372" s="22"/>
      <c r="D372" s="22"/>
      <c r="E372" s="22"/>
      <c r="F372" s="22"/>
      <c r="G372" s="1"/>
      <c r="H372" s="9"/>
      <c r="I372" s="11"/>
      <c r="J372" s="46"/>
      <c r="K372" s="45"/>
    </row>
    <row r="373" spans="1:11" ht="15" customHeight="1" x14ac:dyDescent="0.25">
      <c r="A373" s="22"/>
      <c r="B373" s="22"/>
      <c r="C373" s="22"/>
      <c r="D373" s="22"/>
      <c r="E373" s="22"/>
      <c r="F373" s="22"/>
      <c r="G373" s="1"/>
      <c r="H373" s="9"/>
      <c r="I373" s="11"/>
      <c r="J373" s="46"/>
      <c r="K373" s="45"/>
    </row>
    <row r="374" spans="1:11" ht="15" customHeight="1" x14ac:dyDescent="0.25">
      <c r="A374" s="22"/>
      <c r="B374" s="22"/>
      <c r="C374" s="22"/>
      <c r="D374" s="22"/>
      <c r="E374" s="22"/>
      <c r="F374" s="22"/>
      <c r="G374" s="1"/>
      <c r="H374" s="9"/>
      <c r="I374" s="11"/>
      <c r="J374" s="46"/>
      <c r="K374" s="45"/>
    </row>
    <row r="375" spans="1:11" ht="15" customHeight="1" x14ac:dyDescent="0.25">
      <c r="A375" s="22"/>
      <c r="B375" s="22"/>
      <c r="C375" s="22"/>
      <c r="D375" s="22"/>
      <c r="E375" s="22"/>
      <c r="F375" s="22"/>
      <c r="G375" s="1"/>
      <c r="H375" s="9"/>
      <c r="I375" s="11"/>
      <c r="J375" s="46"/>
      <c r="K375" s="45"/>
    </row>
    <row r="376" spans="1:11" ht="15" customHeight="1" x14ac:dyDescent="0.25">
      <c r="A376" s="22"/>
      <c r="B376" s="22"/>
      <c r="C376" s="22"/>
      <c r="D376" s="22"/>
      <c r="E376" s="22"/>
      <c r="F376" s="22"/>
      <c r="G376" s="1"/>
      <c r="H376" s="9"/>
      <c r="I376" s="11"/>
      <c r="J376" s="46"/>
      <c r="K376" s="45"/>
    </row>
    <row r="377" spans="1:11" ht="15" customHeight="1" x14ac:dyDescent="0.25">
      <c r="A377" s="22"/>
      <c r="B377" s="22"/>
      <c r="C377" s="22"/>
      <c r="D377" s="22"/>
      <c r="E377" s="22"/>
      <c r="F377" s="22"/>
      <c r="G377" s="1"/>
      <c r="H377" s="9"/>
      <c r="I377" s="11"/>
      <c r="J377" s="46"/>
      <c r="K377" s="45"/>
    </row>
    <row r="378" spans="1:11" ht="15" customHeight="1" x14ac:dyDescent="0.25">
      <c r="A378" s="22"/>
      <c r="B378" s="22"/>
      <c r="C378" s="22"/>
      <c r="D378" s="22"/>
      <c r="E378" s="22"/>
      <c r="F378" s="22"/>
      <c r="G378" s="1"/>
      <c r="H378" s="9"/>
      <c r="I378" s="11"/>
      <c r="J378" s="46"/>
      <c r="K378" s="45"/>
    </row>
    <row r="379" spans="1:11" ht="15" customHeight="1" x14ac:dyDescent="0.25">
      <c r="A379" s="22"/>
      <c r="B379" s="22"/>
      <c r="C379" s="22"/>
      <c r="D379" s="22"/>
      <c r="E379" s="22"/>
      <c r="F379" s="22"/>
      <c r="G379" s="1"/>
      <c r="H379" s="9"/>
      <c r="I379" s="11"/>
      <c r="J379" s="46"/>
      <c r="K379" s="45"/>
    </row>
    <row r="380" spans="1:11" ht="15" customHeight="1" x14ac:dyDescent="0.25">
      <c r="A380" s="22"/>
      <c r="B380" s="22"/>
      <c r="C380" s="22"/>
      <c r="D380" s="22"/>
      <c r="E380" s="22"/>
      <c r="F380" s="22"/>
      <c r="G380" s="1"/>
      <c r="H380" s="9"/>
      <c r="I380" s="11"/>
      <c r="J380" s="46"/>
      <c r="K380" s="45"/>
    </row>
    <row r="381" spans="1:11" ht="15" customHeight="1" x14ac:dyDescent="0.25">
      <c r="A381" s="22"/>
      <c r="B381" s="22"/>
      <c r="C381" s="22"/>
      <c r="D381" s="22"/>
      <c r="E381" s="22"/>
      <c r="F381" s="22"/>
      <c r="G381" s="1"/>
      <c r="H381" s="9"/>
      <c r="I381" s="11"/>
      <c r="J381" s="46"/>
      <c r="K381" s="45"/>
    </row>
    <row r="382" spans="1:11" ht="15" customHeight="1" x14ac:dyDescent="0.25">
      <c r="A382" s="22"/>
      <c r="B382" s="22"/>
      <c r="C382" s="22"/>
      <c r="D382" s="22"/>
      <c r="E382" s="22"/>
      <c r="F382" s="22"/>
      <c r="G382" s="1"/>
      <c r="H382" s="9"/>
      <c r="I382" s="11"/>
      <c r="J382" s="46"/>
      <c r="K382" s="45"/>
    </row>
    <row r="383" spans="1:11" ht="15" customHeight="1" x14ac:dyDescent="0.25">
      <c r="A383" s="22"/>
      <c r="B383" s="22"/>
      <c r="C383" s="22"/>
      <c r="D383" s="22"/>
      <c r="E383" s="22"/>
      <c r="F383" s="22"/>
      <c r="G383" s="1"/>
      <c r="H383" s="9"/>
      <c r="I383" s="11"/>
      <c r="J383" s="46"/>
      <c r="K383" s="45"/>
    </row>
    <row r="384" spans="1:11" ht="15" customHeight="1" x14ac:dyDescent="0.25">
      <c r="A384" s="22"/>
      <c r="B384" s="22"/>
      <c r="C384" s="22"/>
      <c r="D384" s="22"/>
      <c r="E384" s="22"/>
      <c r="F384" s="22"/>
      <c r="G384" s="1"/>
      <c r="H384" s="9"/>
      <c r="I384" s="11"/>
      <c r="J384" s="46"/>
      <c r="K384" s="45"/>
    </row>
    <row r="385" spans="1:11" ht="15" customHeight="1" x14ac:dyDescent="0.25">
      <c r="A385" s="22"/>
      <c r="B385" s="22"/>
      <c r="C385" s="22"/>
      <c r="D385" s="22"/>
      <c r="E385" s="22"/>
      <c r="F385" s="22"/>
      <c r="G385" s="1"/>
      <c r="H385" s="9"/>
      <c r="I385" s="11"/>
      <c r="J385" s="46"/>
      <c r="K385" s="45"/>
    </row>
    <row r="386" spans="1:11" ht="15" customHeight="1" x14ac:dyDescent="0.25">
      <c r="A386" s="22"/>
      <c r="B386" s="22"/>
      <c r="C386" s="22"/>
      <c r="D386" s="22"/>
      <c r="E386" s="22"/>
      <c r="F386" s="22"/>
      <c r="G386" s="1"/>
      <c r="H386" s="9"/>
      <c r="I386" s="11"/>
      <c r="J386" s="46"/>
      <c r="K386" s="45"/>
    </row>
    <row r="387" spans="1:11" ht="15" customHeight="1" x14ac:dyDescent="0.25">
      <c r="A387" s="22"/>
      <c r="B387" s="22"/>
      <c r="C387" s="22"/>
      <c r="D387" s="22"/>
      <c r="E387" s="22"/>
      <c r="F387" s="22"/>
      <c r="G387" s="1"/>
      <c r="H387" s="9"/>
      <c r="I387" s="11"/>
      <c r="J387" s="46"/>
      <c r="K387" s="45"/>
    </row>
    <row r="388" spans="1:11" ht="15" customHeight="1" x14ac:dyDescent="0.25">
      <c r="A388" s="22"/>
      <c r="B388" s="22"/>
      <c r="C388" s="22"/>
      <c r="D388" s="22"/>
      <c r="E388" s="22"/>
      <c r="F388" s="22"/>
      <c r="G388" s="1"/>
      <c r="H388" s="9"/>
      <c r="I388" s="11"/>
      <c r="J388" s="46"/>
      <c r="K388" s="45"/>
    </row>
    <row r="389" spans="1:11" ht="15" customHeight="1" x14ac:dyDescent="0.25">
      <c r="A389" s="22"/>
      <c r="B389" s="22"/>
      <c r="C389" s="22"/>
      <c r="D389" s="22"/>
      <c r="E389" s="22"/>
      <c r="F389" s="22"/>
      <c r="G389" s="1"/>
      <c r="H389" s="9"/>
      <c r="I389" s="11"/>
      <c r="J389" s="46"/>
      <c r="K389" s="45"/>
    </row>
    <row r="390" spans="1:11" ht="15" customHeight="1" x14ac:dyDescent="0.25">
      <c r="A390" s="22"/>
      <c r="B390" s="22"/>
      <c r="C390" s="22"/>
      <c r="D390" s="22"/>
      <c r="E390" s="22"/>
      <c r="F390" s="22"/>
      <c r="G390" s="1"/>
      <c r="H390" s="9"/>
      <c r="I390" s="11"/>
      <c r="J390" s="46"/>
      <c r="K390" s="45"/>
    </row>
    <row r="391" spans="1:11" ht="15" customHeight="1" x14ac:dyDescent="0.25">
      <c r="A391" s="22"/>
      <c r="B391" s="22"/>
      <c r="C391" s="22"/>
      <c r="D391" s="22"/>
      <c r="E391" s="22"/>
      <c r="F391" s="22"/>
      <c r="G391" s="1"/>
      <c r="H391" s="9"/>
      <c r="I391" s="11"/>
      <c r="J391" s="46"/>
      <c r="K391" s="45"/>
    </row>
    <row r="392" spans="1:11" ht="15" customHeight="1" x14ac:dyDescent="0.25">
      <c r="A392" s="22"/>
      <c r="B392" s="22"/>
      <c r="C392" s="22"/>
      <c r="D392" s="22"/>
      <c r="E392" s="22"/>
      <c r="F392" s="22"/>
      <c r="G392" s="1"/>
      <c r="H392" s="9"/>
      <c r="I392" s="11"/>
      <c r="J392" s="46"/>
      <c r="K392" s="45"/>
    </row>
    <row r="393" spans="1:11" ht="15" customHeight="1" x14ac:dyDescent="0.25">
      <c r="A393" s="22"/>
      <c r="B393" s="22"/>
      <c r="C393" s="22"/>
      <c r="D393" s="22"/>
      <c r="E393" s="22"/>
      <c r="F393" s="22"/>
      <c r="G393" s="1"/>
      <c r="H393" s="9"/>
      <c r="I393" s="11"/>
      <c r="J393" s="46"/>
      <c r="K393" s="45"/>
    </row>
    <row r="394" spans="1:11" ht="15" customHeight="1" x14ac:dyDescent="0.25">
      <c r="A394" s="22"/>
      <c r="B394" s="22"/>
      <c r="C394" s="22"/>
      <c r="D394" s="22"/>
      <c r="E394" s="22"/>
      <c r="F394" s="22"/>
      <c r="G394" s="1"/>
      <c r="H394" s="9"/>
      <c r="I394" s="11"/>
      <c r="J394" s="46"/>
      <c r="K394" s="45"/>
    </row>
    <row r="395" spans="1:11" ht="15" customHeight="1" x14ac:dyDescent="0.25">
      <c r="A395" s="22"/>
      <c r="B395" s="22"/>
      <c r="C395" s="22"/>
      <c r="D395" s="22"/>
      <c r="E395" s="22"/>
      <c r="F395" s="22"/>
      <c r="G395" s="1"/>
      <c r="H395" s="9"/>
      <c r="I395" s="11"/>
      <c r="J395" s="46"/>
      <c r="K395" s="45"/>
    </row>
    <row r="396" spans="1:11" ht="15" customHeight="1" x14ac:dyDescent="0.25">
      <c r="A396" s="22"/>
      <c r="B396" s="22"/>
      <c r="C396" s="22"/>
      <c r="D396" s="22"/>
      <c r="E396" s="22"/>
      <c r="F396" s="22"/>
      <c r="G396" s="1"/>
      <c r="H396" s="9"/>
      <c r="I396" s="11"/>
      <c r="J396" s="46"/>
      <c r="K396" s="45"/>
    </row>
    <row r="397" spans="1:11" ht="15" customHeight="1" x14ac:dyDescent="0.25">
      <c r="A397" s="22"/>
      <c r="B397" s="22"/>
      <c r="C397" s="22"/>
      <c r="D397" s="22"/>
      <c r="E397" s="22"/>
      <c r="F397" s="22"/>
      <c r="G397" s="1"/>
      <c r="H397" s="9"/>
      <c r="I397" s="11"/>
      <c r="J397" s="46"/>
      <c r="K397" s="45"/>
    </row>
    <row r="398" spans="1:11" ht="15" customHeight="1" x14ac:dyDescent="0.25">
      <c r="A398" s="22"/>
      <c r="B398" s="22"/>
      <c r="C398" s="22"/>
      <c r="D398" s="22"/>
      <c r="E398" s="22"/>
      <c r="F398" s="22"/>
      <c r="G398" s="1"/>
      <c r="H398" s="9"/>
      <c r="I398" s="11"/>
      <c r="J398" s="46"/>
      <c r="K398" s="45"/>
    </row>
    <row r="399" spans="1:11" ht="15" customHeight="1" x14ac:dyDescent="0.25">
      <c r="A399" s="22"/>
      <c r="B399" s="22"/>
      <c r="C399" s="22"/>
      <c r="D399" s="22"/>
      <c r="E399" s="22"/>
      <c r="F399" s="22"/>
      <c r="G399" s="1"/>
      <c r="H399" s="9"/>
      <c r="I399" s="11"/>
      <c r="J399" s="46"/>
      <c r="K399" s="45"/>
    </row>
    <row r="400" spans="1:11" ht="15" customHeight="1" x14ac:dyDescent="0.25">
      <c r="A400" s="22"/>
      <c r="B400" s="22"/>
      <c r="C400" s="22"/>
      <c r="D400" s="22"/>
      <c r="E400" s="22"/>
      <c r="F400" s="22"/>
      <c r="G400" s="1"/>
      <c r="H400" s="9"/>
      <c r="I400" s="11"/>
      <c r="J400" s="46"/>
      <c r="K400" s="45"/>
    </row>
    <row r="401" spans="1:11" ht="15" customHeight="1" x14ac:dyDescent="0.25">
      <c r="A401" s="22"/>
      <c r="B401" s="22"/>
      <c r="C401" s="22"/>
      <c r="D401" s="22"/>
      <c r="E401" s="22"/>
      <c r="F401" s="22"/>
      <c r="G401" s="1"/>
      <c r="H401" s="9"/>
      <c r="I401" s="11"/>
      <c r="J401" s="46"/>
      <c r="K401" s="45"/>
    </row>
    <row r="402" spans="1:11" ht="15" customHeight="1" x14ac:dyDescent="0.25">
      <c r="A402" s="22"/>
      <c r="B402" s="22"/>
      <c r="C402" s="22"/>
      <c r="D402" s="22"/>
      <c r="E402" s="22"/>
      <c r="F402" s="22"/>
      <c r="G402" s="1"/>
      <c r="H402" s="9"/>
      <c r="I402" s="11"/>
      <c r="J402" s="46"/>
      <c r="K402" s="45"/>
    </row>
    <row r="403" spans="1:11" ht="15" customHeight="1" x14ac:dyDescent="0.25">
      <c r="A403" s="22"/>
      <c r="B403" s="22"/>
      <c r="C403" s="22"/>
      <c r="D403" s="22"/>
      <c r="E403" s="22"/>
      <c r="F403" s="22"/>
      <c r="G403" s="1"/>
      <c r="H403" s="9"/>
      <c r="I403" s="11"/>
      <c r="J403" s="46"/>
      <c r="K403" s="45"/>
    </row>
    <row r="404" spans="1:11" ht="15" customHeight="1" x14ac:dyDescent="0.25">
      <c r="A404" s="22"/>
      <c r="B404" s="22"/>
      <c r="C404" s="22"/>
      <c r="D404" s="22"/>
      <c r="E404" s="22"/>
      <c r="F404" s="22"/>
      <c r="G404" s="1"/>
      <c r="H404" s="9"/>
      <c r="I404" s="11"/>
      <c r="J404" s="46"/>
      <c r="K404" s="45"/>
    </row>
    <row r="405" spans="1:11" ht="15" customHeight="1" x14ac:dyDescent="0.25">
      <c r="A405" s="22"/>
      <c r="B405" s="22"/>
      <c r="C405" s="22"/>
      <c r="D405" s="22"/>
      <c r="E405" s="22"/>
      <c r="F405" s="22"/>
      <c r="G405" s="1"/>
      <c r="H405" s="9"/>
      <c r="I405" s="11"/>
      <c r="J405" s="46"/>
      <c r="K405" s="45"/>
    </row>
    <row r="406" spans="1:11" ht="15" customHeight="1" x14ac:dyDescent="0.25">
      <c r="A406" s="22"/>
      <c r="B406" s="22"/>
      <c r="C406" s="22"/>
      <c r="D406" s="22"/>
      <c r="E406" s="22"/>
      <c r="F406" s="22"/>
      <c r="G406" s="1"/>
      <c r="H406" s="9"/>
      <c r="I406" s="11"/>
      <c r="J406" s="46"/>
      <c r="K406" s="45"/>
    </row>
    <row r="407" spans="1:11" ht="15" customHeight="1" x14ac:dyDescent="0.25">
      <c r="A407" s="22"/>
      <c r="B407" s="22"/>
      <c r="C407" s="22"/>
      <c r="D407" s="22"/>
      <c r="E407" s="22"/>
      <c r="F407" s="22"/>
      <c r="G407" s="1"/>
      <c r="H407" s="9"/>
      <c r="I407" s="11"/>
      <c r="J407" s="46"/>
      <c r="K407" s="45"/>
    </row>
    <row r="408" spans="1:11" ht="15" customHeight="1" x14ac:dyDescent="0.25">
      <c r="A408" s="22"/>
      <c r="B408" s="22"/>
      <c r="C408" s="22"/>
      <c r="D408" s="22"/>
      <c r="E408" s="22"/>
      <c r="F408" s="22"/>
      <c r="G408" s="1"/>
      <c r="H408" s="9"/>
      <c r="I408" s="11"/>
      <c r="J408" s="46"/>
      <c r="K408" s="45"/>
    </row>
    <row r="409" spans="1:11" ht="15" customHeight="1" x14ac:dyDescent="0.25">
      <c r="A409" s="22"/>
      <c r="B409" s="22"/>
      <c r="C409" s="22"/>
      <c r="D409" s="22"/>
      <c r="E409" s="22"/>
      <c r="F409" s="22"/>
      <c r="G409" s="1"/>
      <c r="H409" s="9"/>
      <c r="I409" s="11"/>
      <c r="J409" s="46"/>
      <c r="K409" s="45"/>
    </row>
    <row r="410" spans="1:11" ht="15" customHeight="1" x14ac:dyDescent="0.25">
      <c r="A410" s="22"/>
      <c r="B410" s="22"/>
      <c r="C410" s="22"/>
      <c r="D410" s="22"/>
      <c r="E410" s="22"/>
      <c r="F410" s="22"/>
      <c r="G410" s="1"/>
      <c r="H410" s="9"/>
      <c r="I410" s="11"/>
      <c r="J410" s="46"/>
      <c r="K410" s="45"/>
    </row>
    <row r="411" spans="1:11" ht="15" customHeight="1" x14ac:dyDescent="0.25">
      <c r="A411" s="22"/>
      <c r="B411" s="22"/>
      <c r="C411" s="22"/>
      <c r="D411" s="22"/>
      <c r="E411" s="22"/>
      <c r="F411" s="22"/>
      <c r="G411" s="1"/>
      <c r="H411" s="9"/>
      <c r="I411" s="11"/>
      <c r="J411" s="46"/>
      <c r="K411" s="45"/>
    </row>
    <row r="412" spans="1:11" ht="15" customHeight="1" x14ac:dyDescent="0.25">
      <c r="A412" s="22"/>
      <c r="B412" s="22"/>
      <c r="C412" s="22"/>
      <c r="D412" s="22"/>
      <c r="E412" s="22"/>
      <c r="F412" s="22"/>
      <c r="G412" s="1"/>
      <c r="H412" s="9"/>
      <c r="I412" s="11"/>
      <c r="J412" s="46"/>
      <c r="K412" s="45"/>
    </row>
    <row r="413" spans="1:11" ht="15" customHeight="1" x14ac:dyDescent="0.25">
      <c r="A413" s="22"/>
      <c r="B413" s="22"/>
      <c r="C413" s="22"/>
      <c r="D413" s="22"/>
      <c r="E413" s="22"/>
      <c r="F413" s="22"/>
      <c r="G413" s="1"/>
      <c r="H413" s="9"/>
      <c r="I413" s="11"/>
      <c r="J413" s="46"/>
      <c r="K413" s="45"/>
    </row>
    <row r="414" spans="1:11" ht="15" customHeight="1" x14ac:dyDescent="0.25">
      <c r="A414" s="22"/>
      <c r="B414" s="22"/>
      <c r="C414" s="22"/>
      <c r="D414" s="22"/>
      <c r="E414" s="22"/>
      <c r="F414" s="22"/>
      <c r="G414" s="1"/>
      <c r="H414" s="9"/>
      <c r="I414" s="11"/>
      <c r="J414" s="46"/>
      <c r="K414" s="45"/>
    </row>
    <row r="415" spans="1:11" ht="15" customHeight="1" x14ac:dyDescent="0.25">
      <c r="A415" s="22"/>
      <c r="B415" s="22"/>
      <c r="C415" s="22"/>
      <c r="D415" s="22"/>
      <c r="E415" s="22"/>
      <c r="F415" s="22"/>
      <c r="G415" s="1"/>
      <c r="H415" s="9"/>
      <c r="I415" s="11"/>
      <c r="J415" s="46"/>
      <c r="K415" s="45"/>
    </row>
    <row r="416" spans="1:11" ht="15" customHeight="1" x14ac:dyDescent="0.25">
      <c r="A416" s="22"/>
      <c r="B416" s="22"/>
      <c r="C416" s="22"/>
      <c r="D416" s="22"/>
      <c r="E416" s="22"/>
      <c r="F416" s="22"/>
      <c r="G416" s="1"/>
      <c r="H416" s="9"/>
      <c r="I416" s="11"/>
      <c r="J416" s="46"/>
      <c r="K416" s="45"/>
    </row>
    <row r="417" spans="1:11" ht="15" customHeight="1" x14ac:dyDescent="0.25">
      <c r="A417" s="22"/>
      <c r="B417" s="22"/>
      <c r="C417" s="22"/>
      <c r="D417" s="22"/>
      <c r="E417" s="22"/>
      <c r="F417" s="22"/>
      <c r="G417" s="1"/>
      <c r="H417" s="9"/>
      <c r="I417" s="11"/>
      <c r="J417" s="46"/>
      <c r="K417" s="45"/>
    </row>
    <row r="418" spans="1:11" ht="15" customHeight="1" x14ac:dyDescent="0.25">
      <c r="A418" s="22"/>
      <c r="B418" s="22"/>
      <c r="C418" s="22"/>
      <c r="D418" s="22"/>
      <c r="E418" s="22"/>
      <c r="F418" s="22"/>
      <c r="G418" s="1"/>
      <c r="H418" s="9"/>
      <c r="I418" s="11"/>
      <c r="J418" s="46"/>
      <c r="K418" s="45"/>
    </row>
    <row r="419" spans="1:11" ht="15" customHeight="1" x14ac:dyDescent="0.25">
      <c r="A419" s="22"/>
      <c r="B419" s="22"/>
      <c r="C419" s="22"/>
      <c r="D419" s="22"/>
      <c r="E419" s="22"/>
      <c r="F419" s="22"/>
      <c r="G419" s="1"/>
      <c r="H419" s="9"/>
      <c r="I419" s="11"/>
      <c r="J419" s="46"/>
      <c r="K419" s="45"/>
    </row>
    <row r="420" spans="1:11" ht="15" customHeight="1" x14ac:dyDescent="0.25">
      <c r="A420" s="22"/>
      <c r="B420" s="22"/>
      <c r="C420" s="22"/>
      <c r="D420" s="22"/>
      <c r="E420" s="22"/>
      <c r="F420" s="22"/>
      <c r="G420" s="1"/>
      <c r="H420" s="9"/>
      <c r="I420" s="11"/>
      <c r="J420" s="46"/>
      <c r="K420" s="45"/>
    </row>
    <row r="421" spans="1:11" ht="15" customHeight="1" x14ac:dyDescent="0.25">
      <c r="A421" s="22"/>
      <c r="B421" s="22"/>
      <c r="C421" s="22"/>
      <c r="D421" s="22"/>
      <c r="E421" s="22"/>
      <c r="F421" s="22"/>
      <c r="G421" s="1"/>
      <c r="H421" s="9"/>
      <c r="I421" s="11"/>
      <c r="J421" s="46"/>
      <c r="K421" s="45"/>
    </row>
    <row r="422" spans="1:11" ht="15" customHeight="1" x14ac:dyDescent="0.25">
      <c r="A422" s="22"/>
      <c r="B422" s="22"/>
      <c r="C422" s="22"/>
      <c r="D422" s="22"/>
      <c r="E422" s="22"/>
      <c r="F422" s="22"/>
      <c r="G422" s="1"/>
      <c r="H422" s="9"/>
      <c r="I422" s="11"/>
      <c r="J422" s="46"/>
      <c r="K422" s="45"/>
    </row>
    <row r="423" spans="1:11" ht="15" customHeight="1" x14ac:dyDescent="0.25">
      <c r="A423" s="22"/>
      <c r="B423" s="22"/>
      <c r="C423" s="22"/>
      <c r="D423" s="22"/>
      <c r="E423" s="22"/>
      <c r="F423" s="22"/>
      <c r="G423" s="1"/>
      <c r="H423" s="9"/>
      <c r="I423" s="11"/>
      <c r="J423" s="46"/>
      <c r="K423" s="45"/>
    </row>
    <row r="424" spans="1:11" ht="15" customHeight="1" x14ac:dyDescent="0.25">
      <c r="A424" s="22"/>
      <c r="B424" s="22"/>
      <c r="C424" s="22"/>
      <c r="D424" s="22"/>
      <c r="E424" s="22"/>
      <c r="F424" s="22"/>
      <c r="G424" s="1"/>
      <c r="H424" s="9"/>
      <c r="I424" s="11"/>
      <c r="J424" s="46"/>
      <c r="K424" s="45"/>
    </row>
    <row r="425" spans="1:11" ht="15" customHeight="1" x14ac:dyDescent="0.25">
      <c r="A425" s="22"/>
      <c r="B425" s="22"/>
      <c r="C425" s="22"/>
      <c r="D425" s="22"/>
      <c r="E425" s="22"/>
      <c r="F425" s="22"/>
      <c r="G425" s="1"/>
      <c r="H425" s="9"/>
      <c r="I425" s="11"/>
      <c r="J425" s="46"/>
      <c r="K425" s="45"/>
    </row>
    <row r="426" spans="1:11" ht="15" customHeight="1" x14ac:dyDescent="0.25">
      <c r="A426" s="22"/>
      <c r="B426" s="22"/>
      <c r="C426" s="22"/>
      <c r="D426" s="22"/>
      <c r="E426" s="22"/>
      <c r="F426" s="22"/>
      <c r="G426" s="1"/>
      <c r="H426" s="9"/>
      <c r="I426" s="11"/>
      <c r="J426" s="46"/>
      <c r="K426" s="45"/>
    </row>
    <row r="427" spans="1:11" ht="15" customHeight="1" x14ac:dyDescent="0.25">
      <c r="A427" s="22"/>
      <c r="B427" s="22"/>
      <c r="C427" s="22"/>
      <c r="D427" s="22"/>
      <c r="E427" s="22"/>
      <c r="F427" s="22"/>
      <c r="G427" s="1"/>
      <c r="H427" s="9"/>
      <c r="I427" s="11"/>
      <c r="J427" s="46"/>
      <c r="K427" s="45"/>
    </row>
    <row r="428" spans="1:11" ht="15" customHeight="1" x14ac:dyDescent="0.25">
      <c r="A428" s="22"/>
      <c r="B428" s="22"/>
      <c r="C428" s="22"/>
      <c r="D428" s="22"/>
      <c r="E428" s="22"/>
      <c r="F428" s="22"/>
      <c r="G428" s="1"/>
      <c r="H428" s="9"/>
      <c r="I428" s="11"/>
      <c r="J428" s="46"/>
      <c r="K428" s="45"/>
    </row>
    <row r="429" spans="1:11" ht="15" customHeight="1" x14ac:dyDescent="0.25">
      <c r="A429" s="22"/>
      <c r="B429" s="22"/>
      <c r="C429" s="22"/>
      <c r="D429" s="22"/>
      <c r="E429" s="22"/>
      <c r="F429" s="22"/>
      <c r="G429" s="1"/>
      <c r="H429" s="9"/>
      <c r="I429" s="11"/>
      <c r="J429" s="46"/>
      <c r="K429" s="45"/>
    </row>
    <row r="430" spans="1:11" ht="15" customHeight="1" x14ac:dyDescent="0.25">
      <c r="A430" s="22"/>
      <c r="B430" s="22"/>
      <c r="C430" s="22"/>
      <c r="D430" s="22"/>
      <c r="E430" s="22"/>
      <c r="F430" s="22"/>
      <c r="G430" s="1"/>
      <c r="H430" s="9"/>
      <c r="I430" s="11"/>
      <c r="J430" s="46"/>
      <c r="K430" s="45"/>
    </row>
    <row r="431" spans="1:11" ht="15" customHeight="1" x14ac:dyDescent="0.25">
      <c r="A431" s="55"/>
      <c r="B431" s="49"/>
      <c r="C431" s="49"/>
      <c r="E431" s="49"/>
      <c r="F431" s="22"/>
      <c r="G431" s="50"/>
      <c r="H431" s="9"/>
      <c r="I431" s="11"/>
      <c r="J431" s="46"/>
      <c r="K431" s="45"/>
    </row>
    <row r="432" spans="1:11" ht="15" customHeight="1" x14ac:dyDescent="0.25">
      <c r="A432" s="55"/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ht="15" customHeight="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ht="15" customHeight="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ht="15" customHeight="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ht="15" customHeight="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ht="15" customHeight="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ht="15" customHeight="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ht="15" customHeight="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ht="15" customHeight="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ht="15" customHeight="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ht="15" customHeight="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ht="15" customHeight="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ht="15" customHeight="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ht="15" customHeight="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ht="15" customHeight="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ht="15" customHeight="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ht="15" customHeight="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ht="15" customHeight="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ht="15" customHeight="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ht="15" customHeight="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ht="15" customHeight="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ht="15" customHeight="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ht="15" customHeight="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ht="15" customHeight="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ht="15" customHeight="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ht="15" customHeight="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ht="15" customHeight="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ht="15" customHeight="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ht="15" customHeight="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ht="15" customHeight="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ht="15" customHeight="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ht="15" customHeight="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ht="15" customHeight="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ht="15" customHeight="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ht="15" customHeight="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ht="15" customHeight="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ht="15" customHeight="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ht="15" customHeight="1" x14ac:dyDescent="0.25">
      <c r="B469" s="49"/>
      <c r="C469" s="49"/>
      <c r="E469" s="49"/>
      <c r="F469" s="22"/>
      <c r="G469" s="50"/>
      <c r="H469" s="9"/>
      <c r="I469" s="45"/>
      <c r="J469" s="55"/>
      <c r="K469" s="46"/>
    </row>
    <row r="470" spans="2:11" ht="15" customHeight="1" x14ac:dyDescent="0.25">
      <c r="B470" s="49"/>
      <c r="C470" s="49"/>
      <c r="E470" s="49"/>
      <c r="F470" s="22"/>
      <c r="G470" s="50"/>
      <c r="H470" s="9"/>
      <c r="I470" s="7"/>
      <c r="J470" s="55"/>
      <c r="K470" s="7"/>
    </row>
    <row r="471" spans="2:11" ht="15" customHeight="1" x14ac:dyDescent="0.25">
      <c r="B471" s="49"/>
      <c r="C471" s="49"/>
      <c r="E471" s="49"/>
      <c r="F471" s="22"/>
      <c r="G471" s="50"/>
      <c r="H471" s="9"/>
      <c r="I471" s="7"/>
      <c r="J471" s="55"/>
      <c r="K471" s="7"/>
    </row>
    <row r="472" spans="2:11" ht="15" customHeight="1" x14ac:dyDescent="0.25">
      <c r="B472" s="49"/>
      <c r="C472" s="49"/>
      <c r="E472" s="49"/>
      <c r="F472" s="22"/>
      <c r="G472" s="50"/>
      <c r="H472" s="9"/>
      <c r="I472" s="7"/>
      <c r="J472" s="55"/>
      <c r="K472" s="7"/>
    </row>
    <row r="473" spans="2:11" ht="15" customHeight="1" x14ac:dyDescent="0.25">
      <c r="B473" s="49"/>
      <c r="C473" s="49"/>
      <c r="E473" s="49"/>
      <c r="F473" s="22"/>
      <c r="G473" s="50"/>
      <c r="H473" s="9"/>
      <c r="I473" s="7"/>
      <c r="J473" s="55"/>
      <c r="K473" s="7"/>
    </row>
    <row r="474" spans="2:11" ht="15" customHeight="1" x14ac:dyDescent="0.25">
      <c r="B474" s="49"/>
      <c r="C474" s="49"/>
      <c r="E474" s="49"/>
      <c r="F474" s="22"/>
      <c r="G474" s="50"/>
      <c r="H474" s="9"/>
      <c r="I474" s="7"/>
      <c r="J474" s="55"/>
      <c r="K474" s="7"/>
    </row>
    <row r="475" spans="2:11" ht="15" customHeight="1" x14ac:dyDescent="0.25">
      <c r="B475" s="49"/>
      <c r="C475" s="49"/>
      <c r="E475" s="49"/>
      <c r="F475" s="22"/>
      <c r="G475" s="50"/>
      <c r="H475" s="9"/>
      <c r="I475" s="7"/>
      <c r="J475" s="55"/>
      <c r="K475" s="7"/>
    </row>
    <row r="476" spans="2:11" ht="15" customHeight="1" x14ac:dyDescent="0.25">
      <c r="B476" s="49"/>
      <c r="C476" s="49"/>
      <c r="E476" s="49"/>
      <c r="F476" s="22"/>
      <c r="G476" s="50"/>
      <c r="H476" s="9"/>
      <c r="I476" s="7"/>
      <c r="J476" s="55"/>
      <c r="K476" s="7"/>
    </row>
    <row r="477" spans="2:11" ht="15" customHeight="1" x14ac:dyDescent="0.25">
      <c r="B477" s="49"/>
      <c r="C477" s="49"/>
      <c r="E477" s="49"/>
      <c r="F477" s="22"/>
      <c r="G477" s="50"/>
      <c r="H477" s="9"/>
      <c r="I477" s="7"/>
      <c r="J477" s="55"/>
      <c r="K477" s="7"/>
    </row>
    <row r="478" spans="2:11" ht="15" customHeight="1" x14ac:dyDescent="0.25">
      <c r="B478" s="49"/>
      <c r="C478" s="49"/>
      <c r="E478" s="49"/>
      <c r="F478" s="22"/>
      <c r="G478" s="50"/>
      <c r="H478" s="9"/>
      <c r="I478" s="7"/>
      <c r="J478" s="55"/>
      <c r="K478" s="7"/>
    </row>
    <row r="479" spans="2:11" ht="15" customHeight="1" x14ac:dyDescent="0.25">
      <c r="B479" s="49"/>
      <c r="C479" s="49"/>
      <c r="E479" s="49"/>
      <c r="F479" s="22"/>
      <c r="G479" s="50"/>
      <c r="H479" s="9"/>
      <c r="I479" s="7"/>
      <c r="J479" s="55"/>
      <c r="K479" s="7"/>
    </row>
    <row r="480" spans="2:11" ht="15" customHeight="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ht="15" customHeight="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ht="15" customHeight="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ht="15" customHeight="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ht="15" customHeight="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ht="15" customHeight="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ht="15" customHeight="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ht="15" customHeight="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ht="15" customHeight="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ht="15" customHeight="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ht="15" customHeight="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ht="15" customHeight="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ht="15" customHeight="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ht="15" customHeight="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ht="15" customHeight="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ht="15" customHeight="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ht="15" customHeight="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ht="15" customHeight="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ht="15" customHeight="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ht="15" customHeight="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ht="15" customHeight="1" x14ac:dyDescent="0.25">
      <c r="B500" s="13"/>
      <c r="C500" s="13"/>
      <c r="E500" s="13"/>
      <c r="F500" s="22"/>
      <c r="G500" s="20"/>
      <c r="H500" s="9"/>
      <c r="I500" s="7"/>
      <c r="J500" s="55"/>
      <c r="K500" s="7"/>
    </row>
    <row r="501" spans="2:11" ht="15" customHeight="1" x14ac:dyDescent="0.25">
      <c r="B501" s="13"/>
      <c r="C501" s="13"/>
      <c r="E501" s="13"/>
      <c r="F501" s="22"/>
      <c r="G501" s="20"/>
      <c r="H501" s="9"/>
      <c r="I501" s="7"/>
      <c r="J501" s="55"/>
      <c r="K501" s="7"/>
    </row>
    <row r="502" spans="2:11" ht="15" customHeight="1" x14ac:dyDescent="0.25">
      <c r="B502" s="13"/>
      <c r="C502" s="13"/>
      <c r="E502" s="13"/>
      <c r="F502" s="22"/>
      <c r="G502" s="20"/>
      <c r="H502" s="9"/>
      <c r="I502" s="7"/>
      <c r="J502" s="55"/>
      <c r="K502" s="7"/>
    </row>
    <row r="503" spans="2:11" ht="15" customHeight="1" x14ac:dyDescent="0.25">
      <c r="B503" s="13"/>
      <c r="C503" s="13"/>
      <c r="E503" s="13"/>
      <c r="F503" s="22"/>
      <c r="G503" s="20"/>
      <c r="H503" s="9"/>
      <c r="I503" s="7"/>
      <c r="J503" s="55"/>
      <c r="K503" s="7"/>
    </row>
    <row r="504" spans="2:11" ht="15" customHeight="1" x14ac:dyDescent="0.25">
      <c r="B504" s="13"/>
      <c r="C504" s="13"/>
      <c r="E504" s="13"/>
      <c r="F504" s="22"/>
      <c r="G504" s="20"/>
      <c r="H504" s="9"/>
      <c r="I504" s="7"/>
      <c r="J504" s="55"/>
      <c r="K504" s="7"/>
    </row>
    <row r="505" spans="2:11" ht="15" customHeight="1" x14ac:dyDescent="0.25">
      <c r="B505" s="13"/>
      <c r="C505" s="13"/>
      <c r="E505" s="13"/>
      <c r="F505" s="22"/>
      <c r="G505" s="20"/>
      <c r="H505" s="9"/>
      <c r="I505" s="7"/>
      <c r="J505" s="55"/>
      <c r="K505" s="7"/>
    </row>
    <row r="506" spans="2:11" ht="15" customHeight="1" x14ac:dyDescent="0.25">
      <c r="B506" s="13"/>
      <c r="C506" s="13"/>
      <c r="E506" s="13"/>
      <c r="F506" s="22"/>
      <c r="G506" s="20"/>
      <c r="H506" s="9"/>
      <c r="I506" s="7"/>
      <c r="J506" s="55"/>
      <c r="K506" s="7"/>
    </row>
    <row r="507" spans="2:11" ht="15" customHeight="1" x14ac:dyDescent="0.25">
      <c r="B507" s="13"/>
      <c r="C507" s="13"/>
      <c r="E507" s="13"/>
      <c r="F507" s="22"/>
      <c r="G507" s="20"/>
      <c r="H507" s="9"/>
      <c r="I507" s="7"/>
      <c r="J507" s="55"/>
      <c r="K507" s="7"/>
    </row>
    <row r="508" spans="2:11" ht="15" customHeight="1" x14ac:dyDescent="0.25">
      <c r="B508" s="13"/>
      <c r="C508" s="13"/>
      <c r="E508" s="13"/>
      <c r="F508" s="22"/>
      <c r="G508" s="20"/>
      <c r="H508" s="9"/>
      <c r="I508" s="7"/>
      <c r="J508" s="55"/>
      <c r="K508" s="7"/>
    </row>
    <row r="509" spans="2:11" ht="15" customHeight="1" x14ac:dyDescent="0.25">
      <c r="B509" s="13"/>
      <c r="C509" s="13"/>
      <c r="E509" s="13"/>
      <c r="F509" s="22"/>
      <c r="G509" s="20"/>
      <c r="H509" s="9"/>
      <c r="I509" s="7"/>
      <c r="J509" s="55"/>
      <c r="K509" s="7"/>
    </row>
    <row r="510" spans="2:11" ht="15" customHeight="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ht="15" customHeight="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ht="15" customHeight="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ht="15" customHeight="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ht="15" customHeight="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ht="15" customHeight="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ht="15" customHeight="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ht="15" customHeight="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ht="15" customHeight="1" x14ac:dyDescent="0.25">
      <c r="B518" s="49"/>
      <c r="C518" s="49"/>
      <c r="E518" s="49"/>
      <c r="F518" s="22"/>
      <c r="G518" s="50"/>
      <c r="H518" s="9"/>
      <c r="I518" s="7"/>
      <c r="J518" s="55"/>
      <c r="K518" s="7"/>
    </row>
    <row r="519" spans="2:11" ht="15" customHeight="1" x14ac:dyDescent="0.25">
      <c r="B519" s="49"/>
      <c r="C519" s="49"/>
      <c r="E519" s="49"/>
      <c r="F519" s="22"/>
      <c r="G519" s="50"/>
      <c r="H519" s="9"/>
      <c r="I519" s="7"/>
      <c r="J519" s="55"/>
      <c r="K519" s="7"/>
    </row>
    <row r="520" spans="2:11" ht="15" customHeight="1" x14ac:dyDescent="0.25">
      <c r="B520" s="49"/>
      <c r="C520" s="49"/>
      <c r="E520" s="49"/>
      <c r="F520" s="22"/>
      <c r="G520" s="50"/>
      <c r="H520" s="9"/>
      <c r="I520" s="7"/>
      <c r="J520" s="55"/>
      <c r="K520" s="7"/>
    </row>
    <row r="521" spans="2:11" ht="15" customHeight="1" x14ac:dyDescent="0.25">
      <c r="B521" s="49"/>
      <c r="C521" s="49"/>
      <c r="E521" s="49"/>
      <c r="F521" s="22"/>
      <c r="G521" s="50"/>
      <c r="H521" s="9"/>
      <c r="I521" s="7"/>
      <c r="J521" s="55"/>
      <c r="K521" s="7"/>
    </row>
    <row r="522" spans="2:11" ht="15" customHeight="1" x14ac:dyDescent="0.25">
      <c r="B522" s="49"/>
      <c r="C522" s="49"/>
      <c r="E522" s="49"/>
      <c r="F522" s="22"/>
      <c r="G522" s="50"/>
      <c r="H522" s="9"/>
      <c r="I522" s="7"/>
      <c r="J522" s="55"/>
      <c r="K522" s="7"/>
    </row>
    <row r="523" spans="2:11" ht="15" customHeight="1" x14ac:dyDescent="0.25">
      <c r="B523" s="49"/>
      <c r="C523" s="49"/>
      <c r="E523" s="49"/>
      <c r="F523" s="22"/>
      <c r="G523" s="50"/>
      <c r="H523" s="9"/>
      <c r="I523" s="7"/>
      <c r="J523" s="55"/>
      <c r="K523" s="7"/>
    </row>
    <row r="524" spans="2:11" ht="15" customHeight="1" x14ac:dyDescent="0.25">
      <c r="B524" s="49"/>
      <c r="C524" s="49"/>
      <c r="E524" s="49"/>
      <c r="F524" s="22"/>
      <c r="G524" s="50"/>
      <c r="H524" s="9"/>
      <c r="I524" s="7"/>
      <c r="J524" s="55"/>
      <c r="K524" s="7"/>
    </row>
    <row r="525" spans="2:11" ht="15" customHeight="1" x14ac:dyDescent="0.25">
      <c r="B525" s="49"/>
      <c r="C525" s="49"/>
      <c r="E525" s="49"/>
      <c r="F525" s="22"/>
      <c r="G525" s="50"/>
      <c r="H525" s="9"/>
      <c r="I525" s="7"/>
      <c r="J525" s="55"/>
      <c r="K525" s="7"/>
    </row>
    <row r="526" spans="2:11" ht="15" customHeight="1" x14ac:dyDescent="0.25">
      <c r="B526" s="49"/>
      <c r="C526" s="49"/>
      <c r="E526" s="49"/>
      <c r="F526" s="22"/>
      <c r="G526" s="50"/>
      <c r="H526" s="9"/>
      <c r="I526" s="7"/>
      <c r="J526" s="55"/>
      <c r="K526" s="7"/>
    </row>
    <row r="527" spans="2:11" ht="15" customHeight="1" x14ac:dyDescent="0.25">
      <c r="B527" s="49"/>
      <c r="C527" s="49"/>
      <c r="E527" s="49"/>
      <c r="F527" s="22"/>
      <c r="G527" s="50"/>
      <c r="H527" s="9"/>
      <c r="I527" s="7"/>
      <c r="J527" s="55"/>
      <c r="K527" s="7"/>
    </row>
    <row r="528" spans="2:11" ht="15" customHeight="1" x14ac:dyDescent="0.25">
      <c r="B528" s="49"/>
      <c r="C528" s="49"/>
      <c r="E528" s="49"/>
      <c r="F528" s="22"/>
      <c r="G528" s="50"/>
      <c r="H528" s="47"/>
      <c r="I528" s="7"/>
      <c r="J528" s="55"/>
      <c r="K528" s="7"/>
    </row>
    <row r="529" spans="2:11" ht="15" customHeight="1" x14ac:dyDescent="0.25">
      <c r="B529" s="58"/>
      <c r="C529" s="58"/>
      <c r="E529" s="57"/>
      <c r="G529" s="59"/>
      <c r="H529" s="56"/>
      <c r="I529" s="7"/>
      <c r="J529" s="55"/>
      <c r="K529" s="7"/>
    </row>
    <row r="530" spans="2:11" ht="15" customHeight="1" x14ac:dyDescent="0.25">
      <c r="B530" s="58"/>
      <c r="C530" s="58"/>
      <c r="E530" s="57"/>
      <c r="G530" s="59"/>
      <c r="H530" s="56"/>
      <c r="I530" s="7"/>
      <c r="J530" s="55"/>
      <c r="K530" s="7"/>
    </row>
    <row r="531" spans="2:11" ht="15" customHeight="1" x14ac:dyDescent="0.25">
      <c r="B531" s="58"/>
      <c r="C531" s="58"/>
      <c r="E531" s="57"/>
      <c r="G531" s="59"/>
      <c r="H531" s="56"/>
      <c r="I531" s="7"/>
      <c r="J531" s="55"/>
      <c r="K531" s="7"/>
    </row>
    <row r="532" spans="2:11" ht="15" customHeight="1" x14ac:dyDescent="0.25">
      <c r="B532" s="58"/>
      <c r="C532" s="58"/>
      <c r="E532" s="57"/>
      <c r="G532" s="59"/>
      <c r="H532" s="56"/>
      <c r="I532" s="7"/>
      <c r="J532" s="55"/>
      <c r="K532" s="7"/>
    </row>
    <row r="533" spans="2:11" ht="15" customHeight="1" x14ac:dyDescent="0.25">
      <c r="B533" s="58"/>
      <c r="C533" s="58"/>
      <c r="E533" s="57"/>
      <c r="G533" s="59"/>
      <c r="H533" s="56"/>
      <c r="I533" s="7"/>
      <c r="J533" s="55"/>
      <c r="K533" s="7"/>
    </row>
    <row r="534" spans="2:11" ht="15" customHeight="1" x14ac:dyDescent="0.25">
      <c r="B534" s="58"/>
      <c r="C534" s="58"/>
      <c r="E534" s="57"/>
      <c r="G534" s="59"/>
      <c r="H534" s="56"/>
      <c r="I534" s="7"/>
      <c r="J534" s="55"/>
      <c r="K534" s="7"/>
    </row>
    <row r="535" spans="2:11" ht="15" customHeight="1" x14ac:dyDescent="0.25">
      <c r="B535" s="58"/>
      <c r="C535" s="58"/>
      <c r="E535" s="57"/>
      <c r="G535" s="59"/>
      <c r="H535" s="56"/>
      <c r="I535" s="7"/>
      <c r="J535" s="55"/>
      <c r="K535" s="7"/>
    </row>
    <row r="536" spans="2:11" ht="15" customHeight="1" x14ac:dyDescent="0.25">
      <c r="B536" s="58"/>
      <c r="C536" s="58"/>
      <c r="E536" s="57"/>
      <c r="G536" s="59"/>
      <c r="H536" s="56"/>
      <c r="I536" s="7"/>
      <c r="J536" s="55"/>
      <c r="K536" s="7"/>
    </row>
    <row r="537" spans="2:11" ht="15" customHeight="1" x14ac:dyDescent="0.25">
      <c r="B537" s="58"/>
      <c r="C537" s="58"/>
      <c r="E537" s="57"/>
      <c r="G537" s="59"/>
      <c r="H537" s="56"/>
      <c r="I537" s="7"/>
      <c r="J537" s="55"/>
      <c r="K537" s="7"/>
    </row>
    <row r="538" spans="2:11" ht="15" customHeight="1" x14ac:dyDescent="0.25">
      <c r="B538" s="58"/>
      <c r="C538" s="58"/>
      <c r="E538" s="57"/>
      <c r="G538" s="59"/>
      <c r="H538" s="56"/>
      <c r="I538" s="7"/>
      <c r="J538" s="55"/>
      <c r="K538" s="7"/>
    </row>
    <row r="539" spans="2:11" ht="15" customHeight="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ht="15" customHeight="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ht="15" customHeight="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ht="15" customHeight="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ht="15" customHeight="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ht="15" customHeight="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ht="15" customHeight="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ht="15" customHeight="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ht="15" customHeight="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ht="15" customHeight="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ht="15" customHeight="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ht="15" customHeight="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ht="15" customHeight="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ht="15" customHeight="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ht="15" customHeight="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ht="15" customHeight="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ht="15" customHeight="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ht="15" customHeight="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ht="15" customHeight="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ht="15" customHeight="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ht="15" customHeight="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ht="15" customHeight="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ht="15" customHeight="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ht="15" customHeight="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ht="15" customHeight="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ht="15" customHeight="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ht="15" customHeight="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ht="15" customHeight="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ht="15" customHeight="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ht="15" customHeight="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ht="15" customHeight="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ht="15" customHeight="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ht="15" customHeight="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ht="15" customHeight="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ht="15" customHeight="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ht="15" customHeight="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ht="15" customHeight="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ht="15" customHeight="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ht="15" customHeight="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ht="15" customHeight="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ht="15" customHeight="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ht="15" customHeight="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ht="15" customHeight="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ht="15" customHeight="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ht="15" customHeight="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ht="15" customHeight="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ht="15" customHeight="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ht="15" customHeight="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ht="15" customHeight="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ht="15" customHeight="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ht="15" customHeight="1" x14ac:dyDescent="0.25">
      <c r="B589" s="58"/>
      <c r="C589" s="58"/>
      <c r="E589" s="57"/>
      <c r="G589" s="59"/>
      <c r="H589" s="56"/>
      <c r="I589" s="55"/>
      <c r="J589" s="55"/>
      <c r="K589" s="55"/>
    </row>
    <row r="590" spans="2:11" ht="15" customHeight="1" x14ac:dyDescent="0.25">
      <c r="B590" s="58"/>
      <c r="C590" s="58"/>
      <c r="E590" s="57"/>
      <c r="G590" s="59"/>
      <c r="H590" s="56"/>
      <c r="I590" s="55"/>
      <c r="J590" s="55"/>
      <c r="K590" s="55"/>
    </row>
    <row r="591" spans="2:11" ht="15" customHeight="1" x14ac:dyDescent="0.25">
      <c r="B591" s="58"/>
      <c r="C591" s="58"/>
      <c r="E591" s="57"/>
      <c r="G591" s="59"/>
      <c r="H591" s="56"/>
      <c r="I591" s="55"/>
      <c r="J591" s="55"/>
      <c r="K591" s="55"/>
    </row>
    <row r="592" spans="2:11" ht="15" customHeight="1" x14ac:dyDescent="0.25">
      <c r="B592" s="58"/>
      <c r="C592" s="58"/>
      <c r="E592" s="57"/>
      <c r="G592" s="59"/>
      <c r="H592" s="56"/>
      <c r="I592" s="55"/>
      <c r="J592" s="55"/>
      <c r="K592" s="55"/>
    </row>
    <row r="593" spans="1:87" ht="15" customHeight="1" x14ac:dyDescent="0.25">
      <c r="A593" s="55"/>
      <c r="B593" s="58"/>
      <c r="C593" s="58"/>
      <c r="E593" s="57"/>
      <c r="G593" s="59"/>
      <c r="H593" s="56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55"/>
      <c r="AL593" s="55"/>
      <c r="AM593" s="55"/>
      <c r="AN593" s="55"/>
      <c r="AO593" s="55"/>
      <c r="AP593" s="55"/>
      <c r="AQ593" s="55"/>
      <c r="AR593" s="55"/>
      <c r="AS593" s="55"/>
      <c r="AT593" s="55"/>
      <c r="AU593" s="55"/>
      <c r="AV593" s="55"/>
      <c r="AW593" s="55"/>
      <c r="AX593" s="55"/>
      <c r="AY593" s="55"/>
      <c r="AZ593" s="55"/>
      <c r="BA593" s="55"/>
      <c r="BB593" s="55"/>
      <c r="BC593" s="55"/>
      <c r="BD593" s="55"/>
      <c r="BE593" s="55"/>
      <c r="BF593" s="55"/>
      <c r="BG593" s="55"/>
      <c r="BH593" s="55"/>
      <c r="BI593" s="55"/>
      <c r="BJ593" s="55"/>
      <c r="BK593" s="55"/>
      <c r="BL593" s="55"/>
      <c r="BM593" s="55"/>
      <c r="BN593" s="55"/>
      <c r="BO593" s="55"/>
      <c r="BP593" s="55"/>
      <c r="BQ593" s="55"/>
      <c r="BR593" s="55"/>
      <c r="BS593" s="55"/>
      <c r="BT593" s="55"/>
      <c r="BU593" s="55"/>
      <c r="BV593" s="55"/>
      <c r="BW593" s="55"/>
      <c r="BX593" s="55"/>
      <c r="BY593" s="55"/>
      <c r="BZ593" s="55"/>
      <c r="CA593" s="55"/>
      <c r="CB593" s="55"/>
      <c r="CC593" s="55"/>
      <c r="CD593" s="55"/>
      <c r="CE593" s="55"/>
      <c r="CF593" s="55"/>
      <c r="CG593" s="55"/>
      <c r="CH593" s="55"/>
      <c r="CI593" s="55"/>
    </row>
    <row r="594" spans="1:87" ht="15" customHeight="1" x14ac:dyDescent="0.25">
      <c r="A594" s="55"/>
      <c r="B594" s="58"/>
      <c r="C594" s="58"/>
      <c r="E594" s="57"/>
      <c r="G594" s="59"/>
      <c r="H594" s="56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S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  <c r="BK594" s="55"/>
      <c r="BL594" s="55"/>
      <c r="BM594" s="55"/>
      <c r="BN594" s="55"/>
      <c r="BO594" s="55"/>
      <c r="BP594" s="55"/>
      <c r="BQ594" s="55"/>
      <c r="BR594" s="55"/>
      <c r="BS594" s="55"/>
      <c r="BT594" s="55"/>
      <c r="BU594" s="55"/>
      <c r="BV594" s="55"/>
      <c r="BW594" s="55"/>
      <c r="BX594" s="55"/>
      <c r="BY594" s="55"/>
      <c r="BZ594" s="55"/>
      <c r="CA594" s="55"/>
      <c r="CB594" s="55"/>
      <c r="CC594" s="55"/>
      <c r="CD594" s="55"/>
      <c r="CE594" s="55"/>
      <c r="CF594" s="55"/>
      <c r="CG594" s="55"/>
      <c r="CH594" s="55"/>
      <c r="CI594" s="55"/>
    </row>
    <row r="595" spans="1:87" ht="15" customHeight="1" x14ac:dyDescent="0.25">
      <c r="A595" s="55"/>
      <c r="B595" s="58"/>
      <c r="C595" s="58"/>
      <c r="E595" s="57"/>
      <c r="G595" s="59"/>
      <c r="H595" s="56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55"/>
      <c r="AL595" s="55"/>
      <c r="AM595" s="55"/>
      <c r="AN595" s="55"/>
      <c r="AO595" s="55"/>
      <c r="AP595" s="55"/>
      <c r="AQ595" s="55"/>
      <c r="AR595" s="55"/>
      <c r="AS595" s="55"/>
      <c r="AT595" s="55"/>
      <c r="AU595" s="55"/>
      <c r="AV595" s="55"/>
      <c r="AW595" s="55"/>
      <c r="AX595" s="55"/>
      <c r="AY595" s="55"/>
      <c r="AZ595" s="55"/>
      <c r="BA595" s="55"/>
      <c r="BB595" s="55"/>
      <c r="BC595" s="55"/>
      <c r="BD595" s="55"/>
      <c r="BE595" s="55"/>
      <c r="BF595" s="55"/>
      <c r="BG595" s="55"/>
      <c r="BH595" s="55"/>
      <c r="BI595" s="55"/>
      <c r="BJ595" s="55"/>
      <c r="BK595" s="55"/>
      <c r="BL595" s="55"/>
      <c r="BM595" s="55"/>
      <c r="BN595" s="55"/>
      <c r="BO595" s="55"/>
      <c r="BP595" s="55"/>
      <c r="BQ595" s="55"/>
      <c r="BR595" s="55"/>
      <c r="BS595" s="55"/>
      <c r="BT595" s="55"/>
      <c r="BU595" s="55"/>
      <c r="BV595" s="55"/>
      <c r="BW595" s="55"/>
      <c r="BX595" s="55"/>
      <c r="BY595" s="55"/>
      <c r="BZ595" s="55"/>
      <c r="CA595" s="55"/>
      <c r="CB595" s="55"/>
      <c r="CC595" s="55"/>
      <c r="CD595" s="55"/>
      <c r="CE595" s="55"/>
      <c r="CF595" s="55"/>
      <c r="CG595" s="55"/>
      <c r="CH595" s="55"/>
      <c r="CI595" s="55"/>
    </row>
    <row r="596" spans="1:87" ht="15" customHeight="1" x14ac:dyDescent="0.25">
      <c r="A596" s="55"/>
      <c r="B596" s="58"/>
      <c r="C596" s="58"/>
      <c r="E596" s="57"/>
      <c r="G596" s="59"/>
      <c r="H596" s="56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  <c r="AH596" s="55"/>
      <c r="AI596" s="55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5"/>
      <c r="AV596" s="55"/>
      <c r="AW596" s="55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5"/>
      <c r="BJ596" s="55"/>
      <c r="BK596" s="55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5"/>
      <c r="BX596" s="55"/>
      <c r="BY596" s="55"/>
      <c r="BZ596" s="55"/>
      <c r="CA596" s="55"/>
      <c r="CB596" s="55"/>
      <c r="CC596" s="55"/>
      <c r="CD596" s="55"/>
      <c r="CE596" s="55"/>
      <c r="CF596" s="55"/>
      <c r="CG596" s="55"/>
      <c r="CH596" s="55"/>
      <c r="CI596" s="55"/>
    </row>
    <row r="597" spans="1:87" ht="15" customHeight="1" x14ac:dyDescent="0.25">
      <c r="A597" s="55"/>
      <c r="B597" s="58"/>
      <c r="C597" s="58"/>
      <c r="E597" s="57"/>
      <c r="G597" s="59"/>
      <c r="H597" s="56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5"/>
      <c r="AV597" s="55"/>
      <c r="AW597" s="55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5"/>
      <c r="BJ597" s="55"/>
      <c r="BK597" s="55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5"/>
      <c r="BX597" s="55"/>
      <c r="BY597" s="55"/>
      <c r="BZ597" s="55"/>
      <c r="CA597" s="55"/>
      <c r="CB597" s="55"/>
      <c r="CC597" s="55"/>
      <c r="CD597" s="55"/>
      <c r="CE597" s="55"/>
      <c r="CF597" s="55"/>
      <c r="CG597" s="55"/>
      <c r="CH597" s="55"/>
      <c r="CI597" s="55"/>
    </row>
    <row r="598" spans="1:87" ht="15" customHeight="1" x14ac:dyDescent="0.25">
      <c r="A598" s="55"/>
      <c r="B598" s="58"/>
      <c r="C598" s="58"/>
      <c r="E598" s="57"/>
      <c r="G598" s="59"/>
      <c r="H598" s="56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55"/>
      <c r="AL598" s="55"/>
      <c r="AM598" s="55"/>
      <c r="AN598" s="55"/>
      <c r="AO598" s="55"/>
      <c r="AP598" s="55"/>
      <c r="AQ598" s="55"/>
      <c r="AR598" s="55"/>
      <c r="AS598" s="55"/>
      <c r="AT598" s="55"/>
      <c r="AU598" s="55"/>
      <c r="AV598" s="55"/>
      <c r="AW598" s="55"/>
      <c r="AX598" s="55"/>
      <c r="AY598" s="55"/>
      <c r="AZ598" s="55"/>
      <c r="BA598" s="55"/>
      <c r="BB598" s="55"/>
      <c r="BC598" s="55"/>
      <c r="BD598" s="55"/>
      <c r="BE598" s="55"/>
      <c r="BF598" s="55"/>
      <c r="BG598" s="55"/>
      <c r="BH598" s="55"/>
      <c r="BI598" s="55"/>
      <c r="BJ598" s="55"/>
      <c r="BK598" s="55"/>
      <c r="BL598" s="55"/>
      <c r="BM598" s="55"/>
      <c r="BN598" s="55"/>
      <c r="BO598" s="55"/>
      <c r="BP598" s="55"/>
      <c r="BQ598" s="55"/>
      <c r="BR598" s="55"/>
      <c r="BS598" s="55"/>
      <c r="BT598" s="55"/>
      <c r="BU598" s="55"/>
      <c r="BV598" s="55"/>
      <c r="BW598" s="55"/>
      <c r="BX598" s="55"/>
      <c r="BY598" s="55"/>
      <c r="BZ598" s="55"/>
      <c r="CA598" s="55"/>
      <c r="CB598" s="55"/>
      <c r="CC598" s="55"/>
      <c r="CD598" s="55"/>
      <c r="CE598" s="55"/>
      <c r="CF598" s="55"/>
      <c r="CG598" s="55"/>
      <c r="CH598" s="55"/>
      <c r="CI598" s="55"/>
    </row>
    <row r="599" spans="1:87" customFormat="1" ht="15" customHeight="1" x14ac:dyDescent="0.25">
      <c r="A599" s="55"/>
      <c r="B599" s="58"/>
      <c r="C599" s="58"/>
      <c r="E599" s="57"/>
      <c r="F599" s="21"/>
      <c r="G599" s="59"/>
      <c r="H599" s="56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  <c r="AS599" s="55"/>
      <c r="AT599" s="55"/>
      <c r="AU599" s="55"/>
      <c r="AV599" s="55"/>
      <c r="AW599" s="55"/>
      <c r="AX599" s="55"/>
      <c r="AY599" s="55"/>
      <c r="AZ599" s="55"/>
      <c r="BA599" s="55"/>
      <c r="BB599" s="55"/>
      <c r="BC599" s="55"/>
      <c r="BD599" s="55"/>
      <c r="BE599" s="55"/>
      <c r="BF599" s="55"/>
      <c r="BG599" s="55"/>
      <c r="BH599" s="55"/>
      <c r="BI599" s="55"/>
      <c r="BJ599" s="55"/>
      <c r="BK599" s="55"/>
      <c r="BL599" s="55"/>
      <c r="BM599" s="55"/>
      <c r="BN599" s="55"/>
      <c r="BO599" s="55"/>
      <c r="BP599" s="55"/>
      <c r="BQ599" s="55"/>
      <c r="BR599" s="55"/>
      <c r="BS599" s="55"/>
      <c r="BT599" s="55"/>
      <c r="BU599" s="55"/>
      <c r="BV599" s="55"/>
      <c r="BW599" s="55"/>
      <c r="BX599" s="55"/>
      <c r="BY599" s="55"/>
      <c r="BZ599" s="55"/>
      <c r="CA599" s="55"/>
      <c r="CB599" s="55"/>
      <c r="CC599" s="55"/>
      <c r="CD599" s="55"/>
      <c r="CE599" s="55"/>
      <c r="CF599" s="55"/>
      <c r="CG599" s="55"/>
      <c r="CH599" s="55"/>
      <c r="CI599" s="55"/>
    </row>
    <row r="600" spans="1:87" customFormat="1" ht="15" customHeight="1" x14ac:dyDescent="0.25">
      <c r="A600" s="55"/>
      <c r="B600" s="58"/>
      <c r="C600" s="58"/>
      <c r="E600" s="57"/>
      <c r="F600" s="21"/>
      <c r="G600" s="59"/>
      <c r="H600" s="56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55"/>
      <c r="AL600" s="55"/>
      <c r="AM600" s="55"/>
      <c r="AN600" s="55"/>
      <c r="AO600" s="55"/>
      <c r="AP600" s="55"/>
      <c r="AQ600" s="55"/>
      <c r="AR600" s="55"/>
      <c r="AS600" s="55"/>
      <c r="AT600" s="55"/>
      <c r="AU600" s="55"/>
      <c r="AV600" s="55"/>
      <c r="AW600" s="55"/>
      <c r="AX600" s="55"/>
      <c r="AY600" s="55"/>
      <c r="AZ600" s="55"/>
      <c r="BA600" s="55"/>
      <c r="BB600" s="55"/>
      <c r="BC600" s="55"/>
      <c r="BD600" s="55"/>
      <c r="BE600" s="55"/>
      <c r="BF600" s="55"/>
      <c r="BG600" s="55"/>
      <c r="BH600" s="55"/>
      <c r="BI600" s="55"/>
      <c r="BJ600" s="55"/>
      <c r="BK600" s="55"/>
      <c r="BL600" s="55"/>
      <c r="BM600" s="55"/>
      <c r="BN600" s="55"/>
      <c r="BO600" s="55"/>
      <c r="BP600" s="55"/>
      <c r="BQ600" s="55"/>
      <c r="BR600" s="55"/>
      <c r="BS600" s="55"/>
      <c r="BT600" s="55"/>
      <c r="BU600" s="55"/>
      <c r="BV600" s="55"/>
      <c r="BW600" s="55"/>
      <c r="BX600" s="55"/>
      <c r="BY600" s="55"/>
      <c r="BZ600" s="55"/>
      <c r="CA600" s="55"/>
      <c r="CB600" s="55"/>
      <c r="CC600" s="55"/>
      <c r="CD600" s="55"/>
      <c r="CE600" s="55"/>
      <c r="CF600" s="55"/>
      <c r="CG600" s="55"/>
      <c r="CH600" s="55"/>
      <c r="CI600" s="55"/>
    </row>
    <row r="601" spans="1:87" customFormat="1" ht="15" customHeight="1" x14ac:dyDescent="0.25">
      <c r="A601" s="55"/>
      <c r="B601" s="58"/>
      <c r="C601" s="58"/>
      <c r="E601" s="57"/>
      <c r="F601" s="21"/>
      <c r="G601" s="59"/>
      <c r="H601" s="56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55"/>
      <c r="AL601" s="55"/>
      <c r="AM601" s="55"/>
      <c r="AN601" s="55"/>
      <c r="AO601" s="55"/>
      <c r="AP601" s="55"/>
      <c r="AQ601" s="55"/>
      <c r="AR601" s="55"/>
      <c r="AS601" s="55"/>
      <c r="AT601" s="55"/>
      <c r="AU601" s="55"/>
      <c r="AV601" s="55"/>
      <c r="AW601" s="55"/>
      <c r="AX601" s="55"/>
      <c r="AY601" s="55"/>
      <c r="AZ601" s="55"/>
      <c r="BA601" s="55"/>
      <c r="BB601" s="55"/>
      <c r="BC601" s="55"/>
      <c r="BD601" s="55"/>
      <c r="BE601" s="55"/>
      <c r="BF601" s="55"/>
      <c r="BG601" s="55"/>
      <c r="BH601" s="55"/>
      <c r="BI601" s="55"/>
      <c r="BJ601" s="55"/>
      <c r="BK601" s="55"/>
      <c r="BL601" s="55"/>
      <c r="BM601" s="55"/>
      <c r="BN601" s="55"/>
      <c r="BO601" s="55"/>
      <c r="BP601" s="55"/>
      <c r="BQ601" s="55"/>
      <c r="BR601" s="55"/>
      <c r="BS601" s="55"/>
      <c r="BT601" s="55"/>
      <c r="BU601" s="55"/>
      <c r="BV601" s="55"/>
      <c r="BW601" s="55"/>
      <c r="BX601" s="55"/>
      <c r="BY601" s="55"/>
      <c r="BZ601" s="55"/>
      <c r="CA601" s="55"/>
      <c r="CB601" s="55"/>
      <c r="CC601" s="55"/>
      <c r="CD601" s="55"/>
      <c r="CE601" s="55"/>
      <c r="CF601" s="55"/>
      <c r="CG601" s="55"/>
      <c r="CH601" s="55"/>
      <c r="CI601" s="55"/>
    </row>
    <row r="602" spans="1:87" customFormat="1" ht="15" customHeight="1" x14ac:dyDescent="0.25">
      <c r="A602" s="55"/>
      <c r="B602" s="58"/>
      <c r="C602" s="58"/>
      <c r="E602" s="57"/>
      <c r="F602" s="21"/>
      <c r="G602" s="59"/>
      <c r="H602" s="56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55"/>
      <c r="AL602" s="55"/>
      <c r="AM602" s="55"/>
      <c r="AN602" s="55"/>
      <c r="AO602" s="55"/>
      <c r="AP602" s="55"/>
      <c r="AQ602" s="55"/>
      <c r="AR602" s="55"/>
      <c r="AS602" s="55"/>
      <c r="AT602" s="55"/>
      <c r="AU602" s="55"/>
      <c r="AV602" s="55"/>
      <c r="AW602" s="55"/>
      <c r="AX602" s="55"/>
      <c r="AY602" s="55"/>
      <c r="AZ602" s="55"/>
      <c r="BA602" s="55"/>
      <c r="BB602" s="55"/>
      <c r="BC602" s="55"/>
      <c r="BD602" s="55"/>
      <c r="BE602" s="55"/>
      <c r="BF602" s="55"/>
      <c r="BG602" s="55"/>
      <c r="BH602" s="55"/>
      <c r="BI602" s="55"/>
      <c r="BJ602" s="55"/>
      <c r="BK602" s="55"/>
      <c r="BL602" s="55"/>
      <c r="BM602" s="55"/>
      <c r="BN602" s="55"/>
      <c r="BO602" s="55"/>
      <c r="BP602" s="55"/>
      <c r="BQ602" s="55"/>
      <c r="BR602" s="55"/>
      <c r="BS602" s="55"/>
      <c r="BT602" s="55"/>
      <c r="BU602" s="55"/>
      <c r="BV602" s="55"/>
      <c r="BW602" s="55"/>
      <c r="BX602" s="55"/>
      <c r="BY602" s="55"/>
      <c r="BZ602" s="55"/>
      <c r="CA602" s="55"/>
      <c r="CB602" s="55"/>
      <c r="CC602" s="55"/>
      <c r="CD602" s="55"/>
      <c r="CE602" s="55"/>
      <c r="CF602" s="55"/>
      <c r="CG602" s="55"/>
      <c r="CH602" s="55"/>
      <c r="CI602" s="55"/>
    </row>
    <row r="603" spans="1:87" customFormat="1" ht="15" customHeight="1" x14ac:dyDescent="0.25">
      <c r="A603" s="55"/>
      <c r="B603" s="58"/>
      <c r="C603" s="58"/>
      <c r="E603" s="57"/>
      <c r="F603" s="21"/>
      <c r="G603" s="59"/>
      <c r="H603" s="56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55"/>
      <c r="AL603" s="55"/>
      <c r="AM603" s="55"/>
      <c r="AN603" s="55"/>
      <c r="AO603" s="55"/>
      <c r="AP603" s="55"/>
      <c r="AQ603" s="55"/>
      <c r="AR603" s="55"/>
      <c r="AS603" s="55"/>
      <c r="AT603" s="55"/>
      <c r="AU603" s="55"/>
      <c r="AV603" s="55"/>
      <c r="AW603" s="55"/>
      <c r="AX603" s="55"/>
      <c r="AY603" s="55"/>
      <c r="AZ603" s="55"/>
      <c r="BA603" s="55"/>
      <c r="BB603" s="55"/>
      <c r="BC603" s="55"/>
      <c r="BD603" s="55"/>
      <c r="BE603" s="55"/>
      <c r="BF603" s="55"/>
      <c r="BG603" s="55"/>
      <c r="BH603" s="55"/>
      <c r="BI603" s="55"/>
      <c r="BJ603" s="55"/>
      <c r="BK603" s="55"/>
      <c r="BL603" s="55"/>
      <c r="BM603" s="55"/>
      <c r="BN603" s="55"/>
      <c r="BO603" s="55"/>
      <c r="BP603" s="55"/>
      <c r="BQ603" s="55"/>
      <c r="BR603" s="55"/>
      <c r="BS603" s="55"/>
      <c r="BT603" s="55"/>
      <c r="BU603" s="55"/>
      <c r="BV603" s="55"/>
      <c r="BW603" s="55"/>
      <c r="BX603" s="55"/>
      <c r="BY603" s="55"/>
      <c r="BZ603" s="55"/>
      <c r="CA603" s="55"/>
      <c r="CB603" s="55"/>
      <c r="CC603" s="55"/>
      <c r="CD603" s="55"/>
      <c r="CE603" s="55"/>
      <c r="CF603" s="55"/>
      <c r="CG603" s="55"/>
      <c r="CH603" s="55"/>
      <c r="CI603" s="55"/>
    </row>
    <row r="604" spans="1:87" customFormat="1" ht="15" customHeight="1" x14ac:dyDescent="0.25">
      <c r="A604" s="55"/>
      <c r="B604" s="58"/>
      <c r="C604" s="58"/>
      <c r="E604" s="57"/>
      <c r="F604" s="21"/>
      <c r="G604" s="59"/>
      <c r="H604" s="56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55"/>
      <c r="AL604" s="55"/>
      <c r="AM604" s="55"/>
      <c r="AN604" s="55"/>
      <c r="AO604" s="55"/>
      <c r="AP604" s="55"/>
      <c r="AQ604" s="55"/>
      <c r="AR604" s="55"/>
      <c r="AS604" s="55"/>
      <c r="AT604" s="55"/>
      <c r="AU604" s="55"/>
      <c r="AV604" s="55"/>
      <c r="AW604" s="55"/>
      <c r="AX604" s="55"/>
      <c r="AY604" s="55"/>
      <c r="AZ604" s="55"/>
      <c r="BA604" s="55"/>
      <c r="BB604" s="55"/>
      <c r="BC604" s="55"/>
      <c r="BD604" s="55"/>
      <c r="BE604" s="55"/>
      <c r="BF604" s="55"/>
      <c r="BG604" s="55"/>
      <c r="BH604" s="55"/>
      <c r="BI604" s="55"/>
      <c r="BJ604" s="55"/>
      <c r="BK604" s="55"/>
      <c r="BL604" s="55"/>
      <c r="BM604" s="55"/>
      <c r="BN604" s="55"/>
      <c r="BO604" s="55"/>
      <c r="BP604" s="55"/>
      <c r="BQ604" s="55"/>
      <c r="BR604" s="55"/>
      <c r="BS604" s="55"/>
      <c r="BT604" s="55"/>
      <c r="BU604" s="55"/>
      <c r="BV604" s="55"/>
      <c r="BW604" s="55"/>
      <c r="BX604" s="55"/>
      <c r="BY604" s="55"/>
      <c r="BZ604" s="55"/>
      <c r="CA604" s="55"/>
      <c r="CB604" s="55"/>
      <c r="CC604" s="55"/>
      <c r="CD604" s="55"/>
      <c r="CE604" s="55"/>
      <c r="CF604" s="55"/>
      <c r="CG604" s="55"/>
      <c r="CH604" s="55"/>
      <c r="CI604" s="55"/>
    </row>
    <row r="605" spans="1:87" customFormat="1" ht="15" customHeight="1" x14ac:dyDescent="0.25">
      <c r="A605" s="55"/>
      <c r="B605" s="58"/>
      <c r="C605" s="58"/>
      <c r="E605" s="57"/>
      <c r="F605" s="21"/>
      <c r="G605" s="59"/>
      <c r="H605" s="56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5"/>
      <c r="AV605" s="55"/>
      <c r="AW605" s="55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5"/>
      <c r="BJ605" s="55"/>
      <c r="BK605" s="55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5"/>
      <c r="BX605" s="55"/>
      <c r="BY605" s="55"/>
      <c r="BZ605" s="55"/>
      <c r="CA605" s="55"/>
      <c r="CB605" s="55"/>
      <c r="CC605" s="55"/>
      <c r="CD605" s="55"/>
      <c r="CE605" s="55"/>
      <c r="CF605" s="55"/>
      <c r="CG605" s="55"/>
      <c r="CH605" s="55"/>
      <c r="CI605" s="55"/>
    </row>
    <row r="606" spans="1:87" customFormat="1" ht="15" customHeight="1" x14ac:dyDescent="0.25">
      <c r="A606" s="55"/>
      <c r="B606" s="58"/>
      <c r="C606" s="58"/>
      <c r="E606" s="57"/>
      <c r="F606" s="21"/>
      <c r="G606" s="59"/>
      <c r="H606" s="56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55"/>
      <c r="AL606" s="55"/>
      <c r="AM606" s="55"/>
      <c r="AN606" s="55"/>
      <c r="AO606" s="55"/>
      <c r="AP606" s="55"/>
      <c r="AQ606" s="55"/>
      <c r="AR606" s="55"/>
      <c r="AS606" s="55"/>
      <c r="AT606" s="55"/>
      <c r="AU606" s="55"/>
      <c r="AV606" s="55"/>
      <c r="AW606" s="55"/>
      <c r="AX606" s="55"/>
      <c r="AY606" s="55"/>
      <c r="AZ606" s="55"/>
      <c r="BA606" s="55"/>
      <c r="BB606" s="55"/>
      <c r="BC606" s="55"/>
      <c r="BD606" s="55"/>
      <c r="BE606" s="55"/>
      <c r="BF606" s="55"/>
      <c r="BG606" s="55"/>
      <c r="BH606" s="55"/>
      <c r="BI606" s="55"/>
      <c r="BJ606" s="55"/>
      <c r="BK606" s="55"/>
      <c r="BL606" s="55"/>
      <c r="BM606" s="55"/>
      <c r="BN606" s="55"/>
      <c r="BO606" s="55"/>
      <c r="BP606" s="55"/>
      <c r="BQ606" s="55"/>
      <c r="BR606" s="55"/>
      <c r="BS606" s="55"/>
      <c r="BT606" s="55"/>
      <c r="BU606" s="55"/>
      <c r="BV606" s="55"/>
      <c r="BW606" s="55"/>
      <c r="BX606" s="55"/>
      <c r="BY606" s="55"/>
      <c r="BZ606" s="55"/>
      <c r="CA606" s="55"/>
      <c r="CB606" s="55"/>
      <c r="CC606" s="55"/>
      <c r="CD606" s="55"/>
      <c r="CE606" s="55"/>
      <c r="CF606" s="55"/>
      <c r="CG606" s="55"/>
      <c r="CH606" s="55"/>
      <c r="CI606" s="55"/>
    </row>
    <row r="607" spans="1:87" customFormat="1" ht="15" customHeight="1" x14ac:dyDescent="0.25">
      <c r="A607" s="55"/>
      <c r="B607" s="58"/>
      <c r="C607" s="58"/>
      <c r="E607" s="57"/>
      <c r="F607" s="21"/>
      <c r="G607" s="59"/>
      <c r="H607" s="56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55"/>
      <c r="AL607" s="55"/>
      <c r="AM607" s="55"/>
      <c r="AN607" s="55"/>
      <c r="AO607" s="55"/>
      <c r="AP607" s="55"/>
      <c r="AQ607" s="55"/>
      <c r="AR607" s="55"/>
      <c r="AS607" s="55"/>
      <c r="AT607" s="55"/>
      <c r="AU607" s="55"/>
      <c r="AV607" s="55"/>
      <c r="AW607" s="55"/>
      <c r="AX607" s="55"/>
      <c r="AY607" s="55"/>
      <c r="AZ607" s="55"/>
      <c r="BA607" s="55"/>
      <c r="BB607" s="55"/>
      <c r="BC607" s="55"/>
      <c r="BD607" s="55"/>
      <c r="BE607" s="55"/>
      <c r="BF607" s="55"/>
      <c r="BG607" s="55"/>
      <c r="BH607" s="55"/>
      <c r="BI607" s="55"/>
      <c r="BJ607" s="55"/>
      <c r="BK607" s="55"/>
      <c r="BL607" s="55"/>
      <c r="BM607" s="55"/>
      <c r="BN607" s="55"/>
      <c r="BO607" s="55"/>
      <c r="BP607" s="55"/>
      <c r="BQ607" s="55"/>
      <c r="BR607" s="55"/>
      <c r="BS607" s="55"/>
      <c r="BT607" s="55"/>
      <c r="BU607" s="55"/>
      <c r="BV607" s="55"/>
      <c r="BW607" s="55"/>
      <c r="BX607" s="55"/>
      <c r="BY607" s="55"/>
      <c r="BZ607" s="55"/>
      <c r="CA607" s="55"/>
      <c r="CB607" s="55"/>
      <c r="CC607" s="55"/>
      <c r="CD607" s="55"/>
      <c r="CE607" s="55"/>
      <c r="CF607" s="55"/>
      <c r="CG607" s="55"/>
      <c r="CH607" s="55"/>
      <c r="CI607" s="55"/>
    </row>
    <row r="608" spans="1:87" customFormat="1" ht="15" customHeight="1" x14ac:dyDescent="0.25">
      <c r="A608" s="55"/>
      <c r="B608" s="58"/>
      <c r="C608" s="58"/>
      <c r="E608" s="57"/>
      <c r="F608" s="21"/>
      <c r="G608" s="59"/>
      <c r="H608" s="56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55"/>
      <c r="AL608" s="55"/>
      <c r="AM608" s="55"/>
      <c r="AN608" s="55"/>
      <c r="AO608" s="55"/>
      <c r="AP608" s="55"/>
      <c r="AQ608" s="55"/>
      <c r="AR608" s="55"/>
      <c r="AS608" s="55"/>
      <c r="AT608" s="55"/>
      <c r="AU608" s="55"/>
      <c r="AV608" s="55"/>
      <c r="AW608" s="55"/>
      <c r="AX608" s="55"/>
      <c r="AY608" s="55"/>
      <c r="AZ608" s="55"/>
      <c r="BA608" s="55"/>
      <c r="BB608" s="55"/>
      <c r="BC608" s="55"/>
      <c r="BD608" s="55"/>
      <c r="BE608" s="55"/>
      <c r="BF608" s="55"/>
      <c r="BG608" s="55"/>
      <c r="BH608" s="55"/>
      <c r="BI608" s="55"/>
      <c r="BJ608" s="55"/>
      <c r="BK608" s="55"/>
      <c r="BL608" s="55"/>
      <c r="BM608" s="55"/>
      <c r="BN608" s="55"/>
      <c r="BO608" s="55"/>
      <c r="BP608" s="55"/>
      <c r="BQ608" s="55"/>
      <c r="BR608" s="55"/>
      <c r="BS608" s="55"/>
      <c r="BT608" s="55"/>
      <c r="BU608" s="55"/>
      <c r="BV608" s="55"/>
      <c r="BW608" s="55"/>
      <c r="BX608" s="55"/>
      <c r="BY608" s="55"/>
      <c r="BZ608" s="55"/>
      <c r="CA608" s="55"/>
      <c r="CB608" s="55"/>
      <c r="CC608" s="55"/>
      <c r="CD608" s="55"/>
      <c r="CE608" s="55"/>
      <c r="CF608" s="55"/>
      <c r="CG608" s="55"/>
      <c r="CH608" s="55"/>
      <c r="CI608" s="55"/>
    </row>
    <row r="609" spans="1:87" customFormat="1" ht="15" customHeight="1" x14ac:dyDescent="0.25">
      <c r="A609" s="55"/>
      <c r="B609" s="58"/>
      <c r="C609" s="58"/>
      <c r="E609" s="57"/>
      <c r="F609" s="21"/>
      <c r="G609" s="59"/>
      <c r="H609" s="56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55"/>
      <c r="AL609" s="55"/>
      <c r="AM609" s="55"/>
      <c r="AN609" s="55"/>
      <c r="AO609" s="55"/>
      <c r="AP609" s="55"/>
      <c r="AQ609" s="55"/>
      <c r="AR609" s="55"/>
      <c r="AS609" s="55"/>
      <c r="AT609" s="55"/>
      <c r="AU609" s="55"/>
      <c r="AV609" s="55"/>
      <c r="AW609" s="55"/>
      <c r="AX609" s="55"/>
      <c r="AY609" s="55"/>
      <c r="AZ609" s="55"/>
      <c r="BA609" s="55"/>
      <c r="BB609" s="55"/>
      <c r="BC609" s="55"/>
      <c r="BD609" s="55"/>
      <c r="BE609" s="55"/>
      <c r="BF609" s="55"/>
      <c r="BG609" s="55"/>
      <c r="BH609" s="55"/>
      <c r="BI609" s="55"/>
      <c r="BJ609" s="55"/>
      <c r="BK609" s="55"/>
      <c r="BL609" s="55"/>
      <c r="BM609" s="55"/>
      <c r="BN609" s="55"/>
      <c r="BO609" s="55"/>
      <c r="BP609" s="55"/>
      <c r="BQ609" s="55"/>
      <c r="BR609" s="55"/>
      <c r="BS609" s="55"/>
      <c r="BT609" s="55"/>
      <c r="BU609" s="55"/>
      <c r="BV609" s="55"/>
      <c r="BW609" s="55"/>
      <c r="BX609" s="55"/>
      <c r="BY609" s="55"/>
      <c r="BZ609" s="55"/>
      <c r="CA609" s="55"/>
      <c r="CB609" s="55"/>
      <c r="CC609" s="55"/>
      <c r="CD609" s="55"/>
      <c r="CE609" s="55"/>
      <c r="CF609" s="55"/>
      <c r="CG609" s="55"/>
      <c r="CH609" s="55"/>
      <c r="CI609" s="55"/>
    </row>
    <row r="610" spans="1:87" customFormat="1" ht="15" customHeight="1" x14ac:dyDescent="0.25">
      <c r="A610" s="55"/>
      <c r="B610" s="58"/>
      <c r="C610" s="58"/>
      <c r="E610" s="57"/>
      <c r="F610" s="21"/>
      <c r="G610" s="59"/>
      <c r="H610" s="56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55"/>
      <c r="AL610" s="55"/>
      <c r="AM610" s="55"/>
      <c r="AN610" s="55"/>
      <c r="AO610" s="55"/>
      <c r="AP610" s="55"/>
      <c r="AQ610" s="55"/>
      <c r="AR610" s="55"/>
      <c r="AS610" s="55"/>
      <c r="AT610" s="55"/>
      <c r="AU610" s="55"/>
      <c r="AV610" s="55"/>
      <c r="AW610" s="55"/>
      <c r="AX610" s="55"/>
      <c r="AY610" s="55"/>
      <c r="AZ610" s="55"/>
      <c r="BA610" s="55"/>
      <c r="BB610" s="55"/>
      <c r="BC610" s="55"/>
      <c r="BD610" s="55"/>
      <c r="BE610" s="55"/>
      <c r="BF610" s="55"/>
      <c r="BG610" s="55"/>
      <c r="BH610" s="55"/>
      <c r="BI610" s="55"/>
      <c r="BJ610" s="55"/>
      <c r="BK610" s="55"/>
      <c r="BL610" s="55"/>
      <c r="BM610" s="55"/>
      <c r="BN610" s="55"/>
      <c r="BO610" s="55"/>
      <c r="BP610" s="55"/>
      <c r="BQ610" s="55"/>
      <c r="BR610" s="55"/>
      <c r="BS610" s="55"/>
      <c r="BT610" s="55"/>
      <c r="BU610" s="55"/>
      <c r="BV610" s="55"/>
      <c r="BW610" s="55"/>
      <c r="BX610" s="55"/>
      <c r="BY610" s="55"/>
      <c r="BZ610" s="55"/>
      <c r="CA610" s="55"/>
      <c r="CB610" s="55"/>
      <c r="CC610" s="55"/>
      <c r="CD610" s="55"/>
      <c r="CE610" s="55"/>
      <c r="CF610" s="55"/>
      <c r="CG610" s="55"/>
      <c r="CH610" s="55"/>
      <c r="CI610" s="55"/>
    </row>
    <row r="611" spans="1:87" customFormat="1" ht="15" customHeight="1" x14ac:dyDescent="0.25">
      <c r="A611" s="55"/>
      <c r="B611" s="58"/>
      <c r="C611" s="58"/>
      <c r="E611" s="57"/>
      <c r="F611" s="21"/>
      <c r="G611" s="59"/>
      <c r="H611" s="56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55"/>
      <c r="AL611" s="55"/>
      <c r="AM611" s="55"/>
      <c r="AN611" s="55"/>
      <c r="AO611" s="55"/>
      <c r="AP611" s="55"/>
      <c r="AQ611" s="55"/>
      <c r="AR611" s="55"/>
      <c r="AS611" s="55"/>
      <c r="AT611" s="55"/>
      <c r="AU611" s="55"/>
      <c r="AV611" s="55"/>
      <c r="AW611" s="55"/>
      <c r="AX611" s="55"/>
      <c r="AY611" s="55"/>
      <c r="AZ611" s="55"/>
      <c r="BA611" s="55"/>
      <c r="BB611" s="55"/>
      <c r="BC611" s="55"/>
      <c r="BD611" s="55"/>
      <c r="BE611" s="55"/>
      <c r="BF611" s="55"/>
      <c r="BG611" s="55"/>
      <c r="BH611" s="55"/>
      <c r="BI611" s="55"/>
      <c r="BJ611" s="55"/>
      <c r="BK611" s="55"/>
      <c r="BL611" s="55"/>
      <c r="BM611" s="55"/>
      <c r="BN611" s="55"/>
      <c r="BO611" s="55"/>
      <c r="BP611" s="55"/>
      <c r="BQ611" s="55"/>
      <c r="BR611" s="55"/>
      <c r="BS611" s="55"/>
      <c r="BT611" s="55"/>
      <c r="BU611" s="55"/>
      <c r="BV611" s="55"/>
      <c r="BW611" s="55"/>
      <c r="BX611" s="55"/>
      <c r="BY611" s="55"/>
      <c r="BZ611" s="55"/>
      <c r="CA611" s="55"/>
      <c r="CB611" s="55"/>
      <c r="CC611" s="55"/>
      <c r="CD611" s="55"/>
      <c r="CE611" s="55"/>
      <c r="CF611" s="55"/>
      <c r="CG611" s="55"/>
      <c r="CH611" s="55"/>
      <c r="CI611" s="55"/>
    </row>
    <row r="612" spans="1:87" customFormat="1" ht="15" customHeight="1" x14ac:dyDescent="0.25">
      <c r="A612" s="55"/>
      <c r="B612" s="58"/>
      <c r="C612" s="58"/>
      <c r="E612" s="57"/>
      <c r="F612" s="21"/>
      <c r="G612" s="59"/>
      <c r="H612" s="56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55"/>
      <c r="AL612" s="55"/>
      <c r="AM612" s="55"/>
      <c r="AN612" s="55"/>
      <c r="AO612" s="55"/>
      <c r="AP612" s="55"/>
      <c r="AQ612" s="55"/>
      <c r="AR612" s="55"/>
      <c r="AS612" s="55"/>
      <c r="AT612" s="55"/>
      <c r="AU612" s="55"/>
      <c r="AV612" s="55"/>
      <c r="AW612" s="55"/>
      <c r="AX612" s="55"/>
      <c r="AY612" s="55"/>
      <c r="AZ612" s="55"/>
      <c r="BA612" s="55"/>
      <c r="BB612" s="55"/>
      <c r="BC612" s="55"/>
      <c r="BD612" s="55"/>
      <c r="BE612" s="55"/>
      <c r="BF612" s="55"/>
      <c r="BG612" s="55"/>
      <c r="BH612" s="55"/>
      <c r="BI612" s="55"/>
      <c r="BJ612" s="55"/>
      <c r="BK612" s="55"/>
      <c r="BL612" s="55"/>
      <c r="BM612" s="55"/>
      <c r="BN612" s="55"/>
      <c r="BO612" s="55"/>
      <c r="BP612" s="55"/>
      <c r="BQ612" s="55"/>
      <c r="BR612" s="55"/>
      <c r="BS612" s="55"/>
      <c r="BT612" s="55"/>
      <c r="BU612" s="55"/>
      <c r="BV612" s="55"/>
      <c r="BW612" s="55"/>
      <c r="BX612" s="55"/>
      <c r="BY612" s="55"/>
      <c r="BZ612" s="55"/>
      <c r="CA612" s="55"/>
      <c r="CB612" s="55"/>
      <c r="CC612" s="55"/>
      <c r="CD612" s="55"/>
      <c r="CE612" s="55"/>
      <c r="CF612" s="55"/>
      <c r="CG612" s="55"/>
      <c r="CH612" s="55"/>
      <c r="CI612" s="55"/>
    </row>
    <row r="613" spans="1:87" customFormat="1" ht="15" customHeight="1" x14ac:dyDescent="0.25">
      <c r="A613" s="55"/>
      <c r="B613" s="58"/>
      <c r="C613" s="58"/>
      <c r="E613" s="57"/>
      <c r="F613" s="21"/>
      <c r="G613" s="59"/>
      <c r="H613" s="56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5"/>
      <c r="AV613" s="55"/>
      <c r="AW613" s="55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5"/>
      <c r="BJ613" s="55"/>
      <c r="BK613" s="55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5"/>
      <c r="BX613" s="55"/>
      <c r="BY613" s="55"/>
      <c r="BZ613" s="55"/>
      <c r="CA613" s="55"/>
      <c r="CB613" s="55"/>
      <c r="CC613" s="55"/>
      <c r="CD613" s="55"/>
      <c r="CE613" s="55"/>
      <c r="CF613" s="55"/>
      <c r="CG613" s="55"/>
      <c r="CH613" s="55"/>
      <c r="CI613" s="55"/>
    </row>
    <row r="614" spans="1:87" customFormat="1" ht="15" customHeight="1" x14ac:dyDescent="0.25">
      <c r="A614" s="55"/>
      <c r="B614" s="58"/>
      <c r="C614" s="58"/>
      <c r="E614" s="57"/>
      <c r="F614" s="21"/>
      <c r="G614" s="59"/>
      <c r="H614" s="56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5"/>
      <c r="AV614" s="55"/>
      <c r="AW614" s="55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5"/>
      <c r="BJ614" s="55"/>
      <c r="BK614" s="55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5"/>
      <c r="BX614" s="55"/>
      <c r="BY614" s="55"/>
      <c r="BZ614" s="55"/>
      <c r="CA614" s="55"/>
      <c r="CB614" s="55"/>
      <c r="CC614" s="55"/>
      <c r="CD614" s="55"/>
      <c r="CE614" s="55"/>
      <c r="CF614" s="55"/>
      <c r="CG614" s="55"/>
      <c r="CH614" s="55"/>
      <c r="CI614" s="55"/>
    </row>
    <row r="615" spans="1:87" customFormat="1" ht="15" customHeight="1" x14ac:dyDescent="0.25">
      <c r="A615" s="55"/>
      <c r="B615" s="58"/>
      <c r="C615" s="58"/>
      <c r="E615" s="57"/>
      <c r="F615" s="21"/>
      <c r="G615" s="59"/>
      <c r="H615" s="56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55"/>
      <c r="AL615" s="55"/>
      <c r="AM615" s="55"/>
      <c r="AN615" s="55"/>
      <c r="AO615" s="55"/>
      <c r="AP615" s="55"/>
      <c r="AQ615" s="55"/>
      <c r="AR615" s="55"/>
      <c r="AS615" s="55"/>
      <c r="AT615" s="55"/>
      <c r="AU615" s="55"/>
      <c r="AV615" s="55"/>
      <c r="AW615" s="55"/>
      <c r="AX615" s="55"/>
      <c r="AY615" s="55"/>
      <c r="AZ615" s="55"/>
      <c r="BA615" s="55"/>
      <c r="BB615" s="55"/>
      <c r="BC615" s="55"/>
      <c r="BD615" s="55"/>
      <c r="BE615" s="55"/>
      <c r="BF615" s="55"/>
      <c r="BG615" s="55"/>
      <c r="BH615" s="55"/>
      <c r="BI615" s="55"/>
      <c r="BJ615" s="55"/>
      <c r="BK615" s="55"/>
      <c r="BL615" s="55"/>
      <c r="BM615" s="55"/>
      <c r="BN615" s="55"/>
      <c r="BO615" s="55"/>
      <c r="BP615" s="55"/>
      <c r="BQ615" s="55"/>
      <c r="BR615" s="55"/>
      <c r="BS615" s="55"/>
      <c r="BT615" s="55"/>
      <c r="BU615" s="55"/>
      <c r="BV615" s="55"/>
      <c r="BW615" s="55"/>
      <c r="BX615" s="55"/>
      <c r="BY615" s="55"/>
      <c r="BZ615" s="55"/>
      <c r="CA615" s="55"/>
      <c r="CB615" s="55"/>
      <c r="CC615" s="55"/>
      <c r="CD615" s="55"/>
      <c r="CE615" s="55"/>
      <c r="CF615" s="55"/>
      <c r="CG615" s="55"/>
      <c r="CH615" s="55"/>
      <c r="CI615" s="55"/>
    </row>
    <row r="616" spans="1:87" customFormat="1" ht="15" customHeight="1" x14ac:dyDescent="0.25">
      <c r="A616" s="55"/>
      <c r="B616" s="58"/>
      <c r="C616" s="58"/>
      <c r="E616" s="57"/>
      <c r="F616" s="21"/>
      <c r="G616" s="59"/>
      <c r="H616" s="56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55"/>
      <c r="AL616" s="55"/>
      <c r="AM616" s="55"/>
      <c r="AN616" s="55"/>
      <c r="AO616" s="55"/>
      <c r="AP616" s="55"/>
      <c r="AQ616" s="55"/>
      <c r="AR616" s="55"/>
      <c r="AS616" s="55"/>
      <c r="AT616" s="55"/>
      <c r="AU616" s="55"/>
      <c r="AV616" s="55"/>
      <c r="AW616" s="55"/>
      <c r="AX616" s="55"/>
      <c r="AY616" s="55"/>
      <c r="AZ616" s="55"/>
      <c r="BA616" s="55"/>
      <c r="BB616" s="55"/>
      <c r="BC616" s="55"/>
      <c r="BD616" s="55"/>
      <c r="BE616" s="55"/>
      <c r="BF616" s="55"/>
      <c r="BG616" s="55"/>
      <c r="BH616" s="55"/>
      <c r="BI616" s="55"/>
      <c r="BJ616" s="55"/>
      <c r="BK616" s="55"/>
      <c r="BL616" s="55"/>
      <c r="BM616" s="55"/>
      <c r="BN616" s="55"/>
      <c r="BO616" s="55"/>
      <c r="BP616" s="55"/>
      <c r="BQ616" s="55"/>
      <c r="BR616" s="55"/>
      <c r="BS616" s="55"/>
      <c r="BT616" s="55"/>
      <c r="BU616" s="55"/>
      <c r="BV616" s="55"/>
      <c r="BW616" s="55"/>
      <c r="BX616" s="55"/>
      <c r="BY616" s="55"/>
      <c r="BZ616" s="55"/>
      <c r="CA616" s="55"/>
      <c r="CB616" s="55"/>
      <c r="CC616" s="55"/>
      <c r="CD616" s="55"/>
      <c r="CE616" s="55"/>
      <c r="CF616" s="55"/>
      <c r="CG616" s="55"/>
      <c r="CH616" s="55"/>
      <c r="CI616" s="55"/>
    </row>
    <row r="617" spans="1:87" customFormat="1" ht="15" customHeight="1" x14ac:dyDescent="0.25">
      <c r="A617" s="55"/>
      <c r="B617" s="58"/>
      <c r="C617" s="58"/>
      <c r="E617" s="57"/>
      <c r="F617" s="21"/>
      <c r="G617" s="59"/>
      <c r="H617" s="56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55"/>
      <c r="AL617" s="55"/>
      <c r="AM617" s="55"/>
      <c r="AN617" s="55"/>
      <c r="AO617" s="55"/>
      <c r="AP617" s="55"/>
      <c r="AQ617" s="55"/>
      <c r="AR617" s="55"/>
      <c r="AS617" s="55"/>
      <c r="AT617" s="55"/>
      <c r="AU617" s="55"/>
      <c r="AV617" s="55"/>
      <c r="AW617" s="55"/>
      <c r="AX617" s="55"/>
      <c r="AY617" s="55"/>
      <c r="AZ617" s="55"/>
      <c r="BA617" s="55"/>
      <c r="BB617" s="55"/>
      <c r="BC617" s="55"/>
      <c r="BD617" s="55"/>
      <c r="BE617" s="55"/>
      <c r="BF617" s="55"/>
      <c r="BG617" s="55"/>
      <c r="BH617" s="55"/>
      <c r="BI617" s="55"/>
      <c r="BJ617" s="55"/>
      <c r="BK617" s="55"/>
      <c r="BL617" s="55"/>
      <c r="BM617" s="55"/>
      <c r="BN617" s="55"/>
      <c r="BO617" s="55"/>
      <c r="BP617" s="55"/>
      <c r="BQ617" s="55"/>
      <c r="BR617" s="55"/>
      <c r="BS617" s="55"/>
      <c r="BT617" s="55"/>
      <c r="BU617" s="55"/>
      <c r="BV617" s="55"/>
      <c r="BW617" s="55"/>
      <c r="BX617" s="55"/>
      <c r="BY617" s="55"/>
      <c r="BZ617" s="55"/>
      <c r="CA617" s="55"/>
      <c r="CB617" s="55"/>
      <c r="CC617" s="55"/>
      <c r="CD617" s="55"/>
      <c r="CE617" s="55"/>
      <c r="CF617" s="55"/>
      <c r="CG617" s="55"/>
      <c r="CH617" s="55"/>
      <c r="CI617" s="55"/>
    </row>
    <row r="618" spans="1:87" customFormat="1" ht="15" customHeight="1" x14ac:dyDescent="0.25">
      <c r="A618" s="55"/>
      <c r="B618" s="58"/>
      <c r="C618" s="58"/>
      <c r="E618" s="57"/>
      <c r="F618" s="21"/>
      <c r="G618" s="59"/>
      <c r="H618" s="56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55"/>
      <c r="AL618" s="55"/>
      <c r="AM618" s="55"/>
      <c r="AN618" s="55"/>
      <c r="AO618" s="55"/>
      <c r="AP618" s="55"/>
      <c r="AQ618" s="55"/>
      <c r="AR618" s="55"/>
      <c r="AS618" s="55"/>
      <c r="AT618" s="55"/>
      <c r="AU618" s="55"/>
      <c r="AV618" s="55"/>
      <c r="AW618" s="55"/>
      <c r="AX618" s="55"/>
      <c r="AY618" s="55"/>
      <c r="AZ618" s="55"/>
      <c r="BA618" s="55"/>
      <c r="BB618" s="55"/>
      <c r="BC618" s="55"/>
      <c r="BD618" s="55"/>
      <c r="BE618" s="55"/>
      <c r="BF618" s="55"/>
      <c r="BG618" s="55"/>
      <c r="BH618" s="55"/>
      <c r="BI618" s="55"/>
      <c r="BJ618" s="55"/>
      <c r="BK618" s="55"/>
      <c r="BL618" s="55"/>
      <c r="BM618" s="55"/>
      <c r="BN618" s="55"/>
      <c r="BO618" s="55"/>
      <c r="BP618" s="55"/>
      <c r="BQ618" s="55"/>
      <c r="BR618" s="55"/>
      <c r="BS618" s="55"/>
      <c r="BT618" s="55"/>
      <c r="BU618" s="55"/>
      <c r="BV618" s="55"/>
      <c r="BW618" s="55"/>
      <c r="BX618" s="55"/>
      <c r="BY618" s="55"/>
      <c r="BZ618" s="55"/>
      <c r="CA618" s="55"/>
      <c r="CB618" s="55"/>
      <c r="CC618" s="55"/>
      <c r="CD618" s="55"/>
      <c r="CE618" s="55"/>
      <c r="CF618" s="55"/>
      <c r="CG618" s="55"/>
      <c r="CH618" s="55"/>
      <c r="CI618" s="55"/>
    </row>
    <row r="619" spans="1:87" customFormat="1" ht="15" customHeight="1" x14ac:dyDescent="0.25">
      <c r="A619" s="55"/>
      <c r="B619" s="58"/>
      <c r="C619" s="58"/>
      <c r="E619" s="57"/>
      <c r="F619" s="21"/>
      <c r="G619" s="59"/>
      <c r="H619" s="56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  <c r="AQ619" s="55"/>
      <c r="AR619" s="55"/>
      <c r="AS619" s="55"/>
      <c r="AT619" s="55"/>
      <c r="AU619" s="55"/>
      <c r="AV619" s="55"/>
      <c r="AW619" s="55"/>
      <c r="AX619" s="55"/>
      <c r="AY619" s="55"/>
      <c r="AZ619" s="55"/>
      <c r="BA619" s="55"/>
      <c r="BB619" s="55"/>
      <c r="BC619" s="55"/>
      <c r="BD619" s="55"/>
      <c r="BE619" s="55"/>
      <c r="BF619" s="55"/>
      <c r="BG619" s="55"/>
      <c r="BH619" s="55"/>
      <c r="BI619" s="55"/>
      <c r="BJ619" s="55"/>
      <c r="BK619" s="55"/>
      <c r="BL619" s="55"/>
      <c r="BM619" s="55"/>
      <c r="BN619" s="55"/>
      <c r="BO619" s="55"/>
      <c r="BP619" s="55"/>
      <c r="BQ619" s="55"/>
      <c r="BR619" s="55"/>
      <c r="BS619" s="55"/>
      <c r="BT619" s="55"/>
      <c r="BU619" s="55"/>
      <c r="BV619" s="55"/>
      <c r="BW619" s="55"/>
      <c r="BX619" s="55"/>
      <c r="BY619" s="55"/>
      <c r="BZ619" s="55"/>
      <c r="CA619" s="55"/>
      <c r="CB619" s="55"/>
      <c r="CC619" s="55"/>
      <c r="CD619" s="55"/>
      <c r="CE619" s="55"/>
      <c r="CF619" s="55"/>
      <c r="CG619" s="55"/>
      <c r="CH619" s="55"/>
      <c r="CI619" s="55"/>
    </row>
    <row r="620" spans="1:87" customFormat="1" ht="15" customHeight="1" x14ac:dyDescent="0.25">
      <c r="A620" s="55"/>
      <c r="B620" s="58"/>
      <c r="C620" s="58"/>
      <c r="E620" s="57"/>
      <c r="F620" s="21"/>
      <c r="G620" s="59"/>
      <c r="H620" s="56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  <c r="AQ620" s="55"/>
      <c r="AR620" s="55"/>
      <c r="AS620" s="55"/>
      <c r="AT620" s="55"/>
      <c r="AU620" s="55"/>
      <c r="AV620" s="55"/>
      <c r="AW620" s="55"/>
      <c r="AX620" s="55"/>
      <c r="AY620" s="55"/>
      <c r="AZ620" s="55"/>
      <c r="BA620" s="55"/>
      <c r="BB620" s="55"/>
      <c r="BC620" s="55"/>
      <c r="BD620" s="55"/>
      <c r="BE620" s="55"/>
      <c r="BF620" s="55"/>
      <c r="BG620" s="55"/>
      <c r="BH620" s="55"/>
      <c r="BI620" s="55"/>
      <c r="BJ620" s="55"/>
      <c r="BK620" s="55"/>
      <c r="BL620" s="55"/>
      <c r="BM620" s="55"/>
      <c r="BN620" s="55"/>
      <c r="BO620" s="55"/>
      <c r="BP620" s="55"/>
      <c r="BQ620" s="55"/>
      <c r="BR620" s="55"/>
      <c r="BS620" s="55"/>
      <c r="BT620" s="55"/>
      <c r="BU620" s="55"/>
      <c r="BV620" s="55"/>
      <c r="BW620" s="55"/>
      <c r="BX620" s="55"/>
      <c r="BY620" s="55"/>
      <c r="BZ620" s="55"/>
      <c r="CA620" s="55"/>
      <c r="CB620" s="55"/>
      <c r="CC620" s="55"/>
      <c r="CD620" s="55"/>
      <c r="CE620" s="55"/>
      <c r="CF620" s="55"/>
      <c r="CG620" s="55"/>
      <c r="CH620" s="55"/>
      <c r="CI620" s="55"/>
    </row>
    <row r="621" spans="1:87" customFormat="1" ht="15" customHeight="1" x14ac:dyDescent="0.25">
      <c r="A621" s="55"/>
      <c r="B621" s="58"/>
      <c r="C621" s="58"/>
      <c r="E621" s="57"/>
      <c r="F621" s="21"/>
      <c r="G621" s="59"/>
      <c r="H621" s="56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  <c r="AQ621" s="55"/>
      <c r="AR621" s="55"/>
      <c r="AS621" s="55"/>
      <c r="AT621" s="55"/>
      <c r="AU621" s="55"/>
      <c r="AV621" s="55"/>
      <c r="AW621" s="55"/>
      <c r="AX621" s="55"/>
      <c r="AY621" s="55"/>
      <c r="AZ621" s="55"/>
      <c r="BA621" s="55"/>
      <c r="BB621" s="55"/>
      <c r="BC621" s="55"/>
      <c r="BD621" s="55"/>
      <c r="BE621" s="55"/>
      <c r="BF621" s="55"/>
      <c r="BG621" s="55"/>
      <c r="BH621" s="55"/>
      <c r="BI621" s="55"/>
      <c r="BJ621" s="55"/>
      <c r="BK621" s="55"/>
      <c r="BL621" s="55"/>
      <c r="BM621" s="55"/>
      <c r="BN621" s="55"/>
      <c r="BO621" s="55"/>
      <c r="BP621" s="55"/>
      <c r="BQ621" s="55"/>
      <c r="BR621" s="55"/>
      <c r="BS621" s="55"/>
      <c r="BT621" s="55"/>
      <c r="BU621" s="55"/>
      <c r="BV621" s="55"/>
      <c r="BW621" s="55"/>
      <c r="BX621" s="55"/>
      <c r="BY621" s="55"/>
      <c r="BZ621" s="55"/>
      <c r="CA621" s="55"/>
      <c r="CB621" s="55"/>
      <c r="CC621" s="55"/>
      <c r="CD621" s="55"/>
      <c r="CE621" s="55"/>
      <c r="CF621" s="55"/>
      <c r="CG621" s="55"/>
      <c r="CH621" s="55"/>
      <c r="CI621" s="55"/>
    </row>
    <row r="622" spans="1:87" customFormat="1" ht="15" customHeight="1" x14ac:dyDescent="0.25">
      <c r="A622" s="55"/>
      <c r="B622" s="58"/>
      <c r="C622" s="58"/>
      <c r="E622" s="57"/>
      <c r="F622" s="21"/>
      <c r="G622" s="59"/>
      <c r="H622" s="56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5"/>
      <c r="AV622" s="55"/>
      <c r="AW622" s="55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5"/>
      <c r="BJ622" s="55"/>
      <c r="BK622" s="55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5"/>
      <c r="BX622" s="55"/>
      <c r="BY622" s="55"/>
      <c r="BZ622" s="55"/>
      <c r="CA622" s="55"/>
      <c r="CB622" s="55"/>
      <c r="CC622" s="55"/>
      <c r="CD622" s="55"/>
      <c r="CE622" s="55"/>
      <c r="CF622" s="55"/>
      <c r="CG622" s="55"/>
      <c r="CH622" s="55"/>
      <c r="CI622" s="55"/>
    </row>
    <row r="623" spans="1:87" customFormat="1" ht="15" customHeight="1" x14ac:dyDescent="0.25">
      <c r="A623" s="55"/>
      <c r="B623" s="58"/>
      <c r="C623" s="58"/>
      <c r="E623" s="57"/>
      <c r="F623" s="21"/>
      <c r="G623" s="59"/>
      <c r="H623" s="56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55"/>
      <c r="AU623" s="55"/>
      <c r="AV623" s="55"/>
      <c r="AW623" s="55"/>
      <c r="AX623" s="55"/>
      <c r="AY623" s="55"/>
      <c r="AZ623" s="55"/>
      <c r="BA623" s="55"/>
      <c r="BB623" s="55"/>
      <c r="BC623" s="55"/>
      <c r="BD623" s="55"/>
      <c r="BE623" s="55"/>
      <c r="BF623" s="55"/>
      <c r="BG623" s="55"/>
      <c r="BH623" s="55"/>
      <c r="BI623" s="55"/>
      <c r="BJ623" s="55"/>
      <c r="BK623" s="55"/>
      <c r="BL623" s="55"/>
      <c r="BM623" s="55"/>
      <c r="BN623" s="55"/>
      <c r="BO623" s="55"/>
      <c r="BP623" s="55"/>
      <c r="BQ623" s="55"/>
      <c r="BR623" s="55"/>
      <c r="BS623" s="55"/>
      <c r="BT623" s="55"/>
      <c r="BU623" s="55"/>
      <c r="BV623" s="55"/>
      <c r="BW623" s="55"/>
      <c r="BX623" s="55"/>
      <c r="BY623" s="55"/>
      <c r="BZ623" s="55"/>
      <c r="CA623" s="55"/>
      <c r="CB623" s="55"/>
      <c r="CC623" s="55"/>
      <c r="CD623" s="55"/>
      <c r="CE623" s="55"/>
      <c r="CF623" s="55"/>
      <c r="CG623" s="55"/>
      <c r="CH623" s="55"/>
      <c r="CI623" s="55"/>
    </row>
    <row r="624" spans="1:87" customFormat="1" ht="15" customHeight="1" x14ac:dyDescent="0.25">
      <c r="A624" s="55"/>
      <c r="B624" s="58"/>
      <c r="C624" s="58"/>
      <c r="E624" s="57"/>
      <c r="F624" s="21"/>
      <c r="G624" s="59"/>
      <c r="H624" s="56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55"/>
      <c r="AO624" s="55"/>
      <c r="AP624" s="55"/>
      <c r="AQ624" s="55"/>
      <c r="AR624" s="55"/>
      <c r="AS624" s="55"/>
      <c r="AT624" s="55"/>
      <c r="AU624" s="55"/>
      <c r="AV624" s="55"/>
      <c r="AW624" s="55"/>
      <c r="AX624" s="55"/>
      <c r="AY624" s="55"/>
      <c r="AZ624" s="55"/>
      <c r="BA624" s="55"/>
      <c r="BB624" s="55"/>
      <c r="BC624" s="55"/>
      <c r="BD624" s="55"/>
      <c r="BE624" s="55"/>
      <c r="BF624" s="55"/>
      <c r="BG624" s="55"/>
      <c r="BH624" s="55"/>
      <c r="BI624" s="55"/>
      <c r="BJ624" s="55"/>
      <c r="BK624" s="55"/>
      <c r="BL624" s="55"/>
      <c r="BM624" s="55"/>
      <c r="BN624" s="55"/>
      <c r="BO624" s="55"/>
      <c r="BP624" s="55"/>
      <c r="BQ624" s="55"/>
      <c r="BR624" s="55"/>
      <c r="BS624" s="55"/>
      <c r="BT624" s="55"/>
      <c r="BU624" s="55"/>
      <c r="BV624" s="55"/>
      <c r="BW624" s="55"/>
      <c r="BX624" s="55"/>
      <c r="BY624" s="55"/>
      <c r="BZ624" s="55"/>
      <c r="CA624" s="55"/>
      <c r="CB624" s="55"/>
      <c r="CC624" s="55"/>
      <c r="CD624" s="55"/>
      <c r="CE624" s="55"/>
      <c r="CF624" s="55"/>
      <c r="CG624" s="55"/>
      <c r="CH624" s="55"/>
      <c r="CI624" s="55"/>
    </row>
    <row r="625" spans="1:87" customFormat="1" ht="15" customHeight="1" x14ac:dyDescent="0.25">
      <c r="A625" s="55"/>
      <c r="B625" s="58"/>
      <c r="C625" s="58"/>
      <c r="E625" s="57"/>
      <c r="F625" s="21"/>
      <c r="G625" s="59"/>
      <c r="H625" s="56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55"/>
      <c r="AU625" s="55"/>
      <c r="AV625" s="55"/>
      <c r="AW625" s="55"/>
      <c r="AX625" s="55"/>
      <c r="AY625" s="55"/>
      <c r="AZ625" s="55"/>
      <c r="BA625" s="55"/>
      <c r="BB625" s="55"/>
      <c r="BC625" s="55"/>
      <c r="BD625" s="55"/>
      <c r="BE625" s="55"/>
      <c r="BF625" s="55"/>
      <c r="BG625" s="55"/>
      <c r="BH625" s="55"/>
      <c r="BI625" s="55"/>
      <c r="BJ625" s="55"/>
      <c r="BK625" s="55"/>
      <c r="BL625" s="55"/>
      <c r="BM625" s="55"/>
      <c r="BN625" s="55"/>
      <c r="BO625" s="55"/>
      <c r="BP625" s="55"/>
      <c r="BQ625" s="55"/>
      <c r="BR625" s="55"/>
      <c r="BS625" s="55"/>
      <c r="BT625" s="55"/>
      <c r="BU625" s="55"/>
      <c r="BV625" s="55"/>
      <c r="BW625" s="55"/>
      <c r="BX625" s="55"/>
      <c r="BY625" s="55"/>
      <c r="BZ625" s="55"/>
      <c r="CA625" s="55"/>
      <c r="CB625" s="55"/>
      <c r="CC625" s="55"/>
      <c r="CD625" s="55"/>
      <c r="CE625" s="55"/>
      <c r="CF625" s="55"/>
      <c r="CG625" s="55"/>
      <c r="CH625" s="55"/>
      <c r="CI625" s="55"/>
    </row>
    <row r="626" spans="1:87" customFormat="1" ht="15" customHeight="1" x14ac:dyDescent="0.25">
      <c r="A626" s="55"/>
      <c r="B626" s="58"/>
      <c r="C626" s="58"/>
      <c r="E626" s="57"/>
      <c r="F626" s="21"/>
      <c r="G626" s="59"/>
      <c r="H626" s="56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  <c r="AQ626" s="55"/>
      <c r="AR626" s="55"/>
      <c r="AS626" s="55"/>
      <c r="AT626" s="55"/>
      <c r="AU626" s="55"/>
      <c r="AV626" s="55"/>
      <c r="AW626" s="55"/>
      <c r="AX626" s="55"/>
      <c r="AY626" s="55"/>
      <c r="AZ626" s="55"/>
      <c r="BA626" s="55"/>
      <c r="BB626" s="55"/>
      <c r="BC626" s="55"/>
      <c r="BD626" s="55"/>
      <c r="BE626" s="55"/>
      <c r="BF626" s="55"/>
      <c r="BG626" s="55"/>
      <c r="BH626" s="55"/>
      <c r="BI626" s="55"/>
      <c r="BJ626" s="55"/>
      <c r="BK626" s="55"/>
      <c r="BL626" s="55"/>
      <c r="BM626" s="55"/>
      <c r="BN626" s="55"/>
      <c r="BO626" s="55"/>
      <c r="BP626" s="55"/>
      <c r="BQ626" s="55"/>
      <c r="BR626" s="55"/>
      <c r="BS626" s="55"/>
      <c r="BT626" s="55"/>
      <c r="BU626" s="55"/>
      <c r="BV626" s="55"/>
      <c r="BW626" s="55"/>
      <c r="BX626" s="55"/>
      <c r="BY626" s="55"/>
      <c r="BZ626" s="55"/>
      <c r="CA626" s="55"/>
      <c r="CB626" s="55"/>
      <c r="CC626" s="55"/>
      <c r="CD626" s="55"/>
      <c r="CE626" s="55"/>
      <c r="CF626" s="55"/>
      <c r="CG626" s="55"/>
      <c r="CH626" s="55"/>
      <c r="CI626" s="55"/>
    </row>
    <row r="627" spans="1:87" customFormat="1" ht="15" customHeight="1" x14ac:dyDescent="0.25">
      <c r="A627" s="55"/>
      <c r="B627" s="58"/>
      <c r="C627" s="58"/>
      <c r="E627" s="57"/>
      <c r="F627" s="21"/>
      <c r="G627" s="59"/>
      <c r="H627" s="56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  <c r="AQ627" s="55"/>
      <c r="AR627" s="55"/>
      <c r="AS627" s="55"/>
      <c r="AT627" s="55"/>
      <c r="AU627" s="55"/>
      <c r="AV627" s="55"/>
      <c r="AW627" s="55"/>
      <c r="AX627" s="55"/>
      <c r="AY627" s="55"/>
      <c r="AZ627" s="55"/>
      <c r="BA627" s="55"/>
      <c r="BB627" s="55"/>
      <c r="BC627" s="55"/>
      <c r="BD627" s="55"/>
      <c r="BE627" s="55"/>
      <c r="BF627" s="55"/>
      <c r="BG627" s="55"/>
      <c r="BH627" s="55"/>
      <c r="BI627" s="55"/>
      <c r="BJ627" s="55"/>
      <c r="BK627" s="55"/>
      <c r="BL627" s="55"/>
      <c r="BM627" s="55"/>
      <c r="BN627" s="55"/>
      <c r="BO627" s="55"/>
      <c r="BP627" s="55"/>
      <c r="BQ627" s="55"/>
      <c r="BR627" s="55"/>
      <c r="BS627" s="55"/>
      <c r="BT627" s="55"/>
      <c r="BU627" s="55"/>
      <c r="BV627" s="55"/>
      <c r="BW627" s="55"/>
      <c r="BX627" s="55"/>
      <c r="BY627" s="55"/>
      <c r="BZ627" s="55"/>
      <c r="CA627" s="55"/>
      <c r="CB627" s="55"/>
      <c r="CC627" s="55"/>
      <c r="CD627" s="55"/>
      <c r="CE627" s="55"/>
      <c r="CF627" s="55"/>
      <c r="CG627" s="55"/>
      <c r="CH627" s="55"/>
      <c r="CI627" s="55"/>
    </row>
    <row r="628" spans="1:87" customFormat="1" ht="15" customHeight="1" x14ac:dyDescent="0.25">
      <c r="A628" s="55"/>
      <c r="B628" s="58"/>
      <c r="C628" s="58"/>
      <c r="E628" s="57"/>
      <c r="F628" s="21"/>
      <c r="G628" s="59"/>
      <c r="H628" s="56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  <c r="AQ628" s="55"/>
      <c r="AR628" s="55"/>
      <c r="AS628" s="55"/>
      <c r="AT628" s="55"/>
      <c r="AU628" s="55"/>
      <c r="AV628" s="55"/>
      <c r="AW628" s="55"/>
      <c r="AX628" s="55"/>
      <c r="AY628" s="55"/>
      <c r="AZ628" s="55"/>
      <c r="BA628" s="55"/>
      <c r="BB628" s="55"/>
      <c r="BC628" s="55"/>
      <c r="BD628" s="55"/>
      <c r="BE628" s="55"/>
      <c r="BF628" s="55"/>
      <c r="BG628" s="55"/>
      <c r="BH628" s="55"/>
      <c r="BI628" s="55"/>
      <c r="BJ628" s="55"/>
      <c r="BK628" s="55"/>
      <c r="BL628" s="55"/>
      <c r="BM628" s="55"/>
      <c r="BN628" s="55"/>
      <c r="BO628" s="55"/>
      <c r="BP628" s="55"/>
      <c r="BQ628" s="55"/>
      <c r="BR628" s="55"/>
      <c r="BS628" s="55"/>
      <c r="BT628" s="55"/>
      <c r="BU628" s="55"/>
      <c r="BV628" s="55"/>
      <c r="BW628" s="55"/>
      <c r="BX628" s="55"/>
      <c r="BY628" s="55"/>
      <c r="BZ628" s="55"/>
      <c r="CA628" s="55"/>
      <c r="CB628" s="55"/>
      <c r="CC628" s="55"/>
      <c r="CD628" s="55"/>
      <c r="CE628" s="55"/>
      <c r="CF628" s="55"/>
      <c r="CG628" s="55"/>
      <c r="CH628" s="55"/>
      <c r="CI628" s="55"/>
    </row>
    <row r="629" spans="1:87" customFormat="1" ht="15" customHeight="1" x14ac:dyDescent="0.25">
      <c r="A629" s="55"/>
      <c r="B629" s="58"/>
      <c r="C629" s="58"/>
      <c r="E629" s="57"/>
      <c r="F629" s="21"/>
      <c r="G629" s="59"/>
      <c r="H629" s="56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  <c r="AQ629" s="55"/>
      <c r="AR629" s="55"/>
      <c r="AS629" s="55"/>
      <c r="AT629" s="55"/>
      <c r="AU629" s="55"/>
      <c r="AV629" s="55"/>
      <c r="AW629" s="55"/>
      <c r="AX629" s="55"/>
      <c r="AY629" s="55"/>
      <c r="AZ629" s="55"/>
      <c r="BA629" s="55"/>
      <c r="BB629" s="55"/>
      <c r="BC629" s="55"/>
      <c r="BD629" s="55"/>
      <c r="BE629" s="55"/>
      <c r="BF629" s="55"/>
      <c r="BG629" s="55"/>
      <c r="BH629" s="55"/>
      <c r="BI629" s="55"/>
      <c r="BJ629" s="55"/>
      <c r="BK629" s="55"/>
      <c r="BL629" s="55"/>
      <c r="BM629" s="55"/>
      <c r="BN629" s="55"/>
      <c r="BO629" s="55"/>
      <c r="BP629" s="55"/>
      <c r="BQ629" s="55"/>
      <c r="BR629" s="55"/>
      <c r="BS629" s="55"/>
      <c r="BT629" s="55"/>
      <c r="BU629" s="55"/>
      <c r="BV629" s="55"/>
      <c r="BW629" s="55"/>
      <c r="BX629" s="55"/>
      <c r="BY629" s="55"/>
      <c r="BZ629" s="55"/>
      <c r="CA629" s="55"/>
      <c r="CB629" s="55"/>
      <c r="CC629" s="55"/>
      <c r="CD629" s="55"/>
      <c r="CE629" s="55"/>
      <c r="CF629" s="55"/>
      <c r="CG629" s="55"/>
      <c r="CH629" s="55"/>
      <c r="CI629" s="55"/>
    </row>
    <row r="630" spans="1:87" customFormat="1" ht="15" customHeight="1" x14ac:dyDescent="0.25">
      <c r="A630" s="55"/>
      <c r="B630" s="58"/>
      <c r="C630" s="58"/>
      <c r="E630" s="57"/>
      <c r="F630" s="21"/>
      <c r="G630" s="59"/>
      <c r="H630" s="56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  <c r="AQ630" s="55"/>
      <c r="AR630" s="55"/>
      <c r="AS630" s="55"/>
      <c r="AT630" s="55"/>
      <c r="AU630" s="55"/>
      <c r="AV630" s="55"/>
      <c r="AW630" s="55"/>
      <c r="AX630" s="55"/>
      <c r="AY630" s="55"/>
      <c r="AZ630" s="55"/>
      <c r="BA630" s="55"/>
      <c r="BB630" s="55"/>
      <c r="BC630" s="55"/>
      <c r="BD630" s="55"/>
      <c r="BE630" s="55"/>
      <c r="BF630" s="55"/>
      <c r="BG630" s="55"/>
      <c r="BH630" s="55"/>
      <c r="BI630" s="55"/>
      <c r="BJ630" s="55"/>
      <c r="BK630" s="55"/>
      <c r="BL630" s="55"/>
      <c r="BM630" s="55"/>
      <c r="BN630" s="55"/>
      <c r="BO630" s="55"/>
      <c r="BP630" s="55"/>
      <c r="BQ630" s="55"/>
      <c r="BR630" s="55"/>
      <c r="BS630" s="55"/>
      <c r="BT630" s="55"/>
      <c r="BU630" s="55"/>
      <c r="BV630" s="55"/>
      <c r="BW630" s="55"/>
      <c r="BX630" s="55"/>
      <c r="BY630" s="55"/>
      <c r="BZ630" s="55"/>
      <c r="CA630" s="55"/>
      <c r="CB630" s="55"/>
      <c r="CC630" s="55"/>
      <c r="CD630" s="55"/>
      <c r="CE630" s="55"/>
      <c r="CF630" s="55"/>
      <c r="CG630" s="55"/>
      <c r="CH630" s="55"/>
      <c r="CI630" s="55"/>
    </row>
    <row r="631" spans="1:87" customFormat="1" ht="15" customHeight="1" x14ac:dyDescent="0.25">
      <c r="A631" s="55"/>
      <c r="B631" s="58"/>
      <c r="C631" s="58"/>
      <c r="E631" s="57"/>
      <c r="F631" s="21"/>
      <c r="G631" s="59"/>
      <c r="H631" s="56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  <c r="AQ631" s="55"/>
      <c r="AR631" s="55"/>
      <c r="AS631" s="55"/>
      <c r="AT631" s="55"/>
      <c r="AU631" s="55"/>
      <c r="AV631" s="55"/>
      <c r="AW631" s="55"/>
      <c r="AX631" s="55"/>
      <c r="AY631" s="55"/>
      <c r="AZ631" s="55"/>
      <c r="BA631" s="55"/>
      <c r="BB631" s="55"/>
      <c r="BC631" s="55"/>
      <c r="BD631" s="55"/>
      <c r="BE631" s="55"/>
      <c r="BF631" s="55"/>
      <c r="BG631" s="55"/>
      <c r="BH631" s="55"/>
      <c r="BI631" s="55"/>
      <c r="BJ631" s="55"/>
      <c r="BK631" s="55"/>
      <c r="BL631" s="55"/>
      <c r="BM631" s="55"/>
      <c r="BN631" s="55"/>
      <c r="BO631" s="55"/>
      <c r="BP631" s="55"/>
      <c r="BQ631" s="55"/>
      <c r="BR631" s="55"/>
      <c r="BS631" s="55"/>
      <c r="BT631" s="55"/>
      <c r="BU631" s="55"/>
      <c r="BV631" s="55"/>
      <c r="BW631" s="55"/>
      <c r="BX631" s="55"/>
      <c r="BY631" s="55"/>
      <c r="BZ631" s="55"/>
      <c r="CA631" s="55"/>
      <c r="CB631" s="55"/>
      <c r="CC631" s="55"/>
      <c r="CD631" s="55"/>
      <c r="CE631" s="55"/>
      <c r="CF631" s="55"/>
      <c r="CG631" s="55"/>
      <c r="CH631" s="55"/>
      <c r="CI631" s="55"/>
    </row>
    <row r="632" spans="1:87" customFormat="1" ht="15" customHeight="1" x14ac:dyDescent="0.25">
      <c r="A632" s="55"/>
      <c r="B632" s="58"/>
      <c r="C632" s="58"/>
      <c r="E632" s="57"/>
      <c r="F632" s="21"/>
      <c r="G632" s="59"/>
      <c r="H632" s="56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  <c r="AQ632" s="55"/>
      <c r="AR632" s="55"/>
      <c r="AS632" s="55"/>
      <c r="AT632" s="55"/>
      <c r="AU632" s="55"/>
      <c r="AV632" s="55"/>
      <c r="AW632" s="55"/>
      <c r="AX632" s="55"/>
      <c r="AY632" s="55"/>
      <c r="AZ632" s="55"/>
      <c r="BA632" s="55"/>
      <c r="BB632" s="55"/>
      <c r="BC632" s="55"/>
      <c r="BD632" s="55"/>
      <c r="BE632" s="55"/>
      <c r="BF632" s="55"/>
      <c r="BG632" s="55"/>
      <c r="BH632" s="55"/>
      <c r="BI632" s="55"/>
      <c r="BJ632" s="55"/>
      <c r="BK632" s="55"/>
      <c r="BL632" s="55"/>
      <c r="BM632" s="55"/>
      <c r="BN632" s="55"/>
      <c r="BO632" s="55"/>
      <c r="BP632" s="55"/>
      <c r="BQ632" s="55"/>
      <c r="BR632" s="55"/>
      <c r="BS632" s="55"/>
      <c r="BT632" s="55"/>
      <c r="BU632" s="55"/>
      <c r="BV632" s="55"/>
      <c r="BW632" s="55"/>
      <c r="BX632" s="55"/>
      <c r="BY632" s="55"/>
      <c r="BZ632" s="55"/>
      <c r="CA632" s="55"/>
      <c r="CB632" s="55"/>
      <c r="CC632" s="55"/>
      <c r="CD632" s="55"/>
      <c r="CE632" s="55"/>
      <c r="CF632" s="55"/>
      <c r="CG632" s="55"/>
      <c r="CH632" s="55"/>
      <c r="CI632" s="55"/>
    </row>
    <row r="633" spans="1:87" customFormat="1" ht="15" customHeight="1" x14ac:dyDescent="0.25">
      <c r="A633" s="55"/>
      <c r="B633" s="58"/>
      <c r="C633" s="58"/>
      <c r="E633" s="57"/>
      <c r="F633" s="21"/>
      <c r="G633" s="59"/>
      <c r="H633" s="56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55"/>
      <c r="AL633" s="55"/>
      <c r="AM633" s="55"/>
      <c r="AN633" s="55"/>
      <c r="AO633" s="55"/>
      <c r="AP633" s="55"/>
      <c r="AQ633" s="55"/>
      <c r="AR633" s="55"/>
      <c r="AS633" s="55"/>
      <c r="AT633" s="55"/>
      <c r="AU633" s="55"/>
      <c r="AV633" s="55"/>
      <c r="AW633" s="55"/>
      <c r="AX633" s="55"/>
      <c r="AY633" s="55"/>
      <c r="AZ633" s="55"/>
      <c r="BA633" s="55"/>
      <c r="BB633" s="55"/>
      <c r="BC633" s="55"/>
      <c r="BD633" s="55"/>
      <c r="BE633" s="55"/>
      <c r="BF633" s="55"/>
      <c r="BG633" s="55"/>
      <c r="BH633" s="55"/>
      <c r="BI633" s="55"/>
      <c r="BJ633" s="55"/>
      <c r="BK633" s="55"/>
      <c r="BL633" s="55"/>
      <c r="BM633" s="55"/>
      <c r="BN633" s="55"/>
      <c r="BO633" s="55"/>
      <c r="BP633" s="55"/>
      <c r="BQ633" s="55"/>
      <c r="BR633" s="55"/>
      <c r="BS633" s="55"/>
      <c r="BT633" s="55"/>
      <c r="BU633" s="55"/>
      <c r="BV633" s="55"/>
      <c r="BW633" s="55"/>
      <c r="BX633" s="55"/>
      <c r="BY633" s="55"/>
      <c r="BZ633" s="55"/>
      <c r="CA633" s="55"/>
      <c r="CB633" s="55"/>
      <c r="CC633" s="55"/>
      <c r="CD633" s="55"/>
      <c r="CE633" s="55"/>
      <c r="CF633" s="55"/>
      <c r="CG633" s="55"/>
      <c r="CH633" s="55"/>
      <c r="CI633" s="55"/>
    </row>
    <row r="634" spans="1:87" customFormat="1" ht="15" customHeight="1" x14ac:dyDescent="0.25">
      <c r="A634" s="55"/>
      <c r="B634" s="58"/>
      <c r="C634" s="58"/>
      <c r="E634" s="57"/>
      <c r="F634" s="21"/>
      <c r="G634" s="59"/>
      <c r="H634" s="56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55"/>
      <c r="AL634" s="55"/>
      <c r="AM634" s="55"/>
      <c r="AN634" s="55"/>
      <c r="AO634" s="55"/>
      <c r="AP634" s="55"/>
      <c r="AQ634" s="55"/>
      <c r="AR634" s="55"/>
      <c r="AS634" s="55"/>
      <c r="AT634" s="55"/>
      <c r="AU634" s="55"/>
      <c r="AV634" s="55"/>
      <c r="AW634" s="55"/>
      <c r="AX634" s="55"/>
      <c r="AY634" s="55"/>
      <c r="AZ634" s="55"/>
      <c r="BA634" s="55"/>
      <c r="BB634" s="55"/>
      <c r="BC634" s="55"/>
      <c r="BD634" s="55"/>
      <c r="BE634" s="55"/>
      <c r="BF634" s="55"/>
      <c r="BG634" s="55"/>
      <c r="BH634" s="55"/>
      <c r="BI634" s="55"/>
      <c r="BJ634" s="55"/>
      <c r="BK634" s="55"/>
      <c r="BL634" s="55"/>
      <c r="BM634" s="55"/>
      <c r="BN634" s="55"/>
      <c r="BO634" s="55"/>
      <c r="BP634" s="55"/>
      <c r="BQ634" s="55"/>
      <c r="BR634" s="55"/>
      <c r="BS634" s="55"/>
      <c r="BT634" s="55"/>
      <c r="BU634" s="55"/>
      <c r="BV634" s="55"/>
      <c r="BW634" s="55"/>
      <c r="BX634" s="55"/>
      <c r="BY634" s="55"/>
      <c r="BZ634" s="55"/>
      <c r="CA634" s="55"/>
      <c r="CB634" s="55"/>
      <c r="CC634" s="55"/>
      <c r="CD634" s="55"/>
      <c r="CE634" s="55"/>
      <c r="CF634" s="55"/>
      <c r="CG634" s="55"/>
      <c r="CH634" s="55"/>
      <c r="CI634" s="55"/>
    </row>
    <row r="635" spans="1:87" customFormat="1" ht="15" customHeight="1" x14ac:dyDescent="0.25">
      <c r="A635" s="55"/>
      <c r="B635" s="58"/>
      <c r="C635" s="58"/>
      <c r="E635" s="57"/>
      <c r="F635" s="21"/>
      <c r="G635" s="59"/>
      <c r="H635" s="56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  <c r="AQ635" s="55"/>
      <c r="AR635" s="55"/>
      <c r="AS635" s="55"/>
      <c r="AT635" s="55"/>
      <c r="AU635" s="55"/>
      <c r="AV635" s="55"/>
      <c r="AW635" s="55"/>
      <c r="AX635" s="55"/>
      <c r="AY635" s="55"/>
      <c r="AZ635" s="55"/>
      <c r="BA635" s="55"/>
      <c r="BB635" s="55"/>
      <c r="BC635" s="55"/>
      <c r="BD635" s="55"/>
      <c r="BE635" s="55"/>
      <c r="BF635" s="55"/>
      <c r="BG635" s="55"/>
      <c r="BH635" s="55"/>
      <c r="BI635" s="55"/>
      <c r="BJ635" s="55"/>
      <c r="BK635" s="55"/>
      <c r="BL635" s="55"/>
      <c r="BM635" s="55"/>
      <c r="BN635" s="55"/>
      <c r="BO635" s="55"/>
      <c r="BP635" s="55"/>
      <c r="BQ635" s="55"/>
      <c r="BR635" s="55"/>
      <c r="BS635" s="55"/>
      <c r="BT635" s="55"/>
      <c r="BU635" s="55"/>
      <c r="BV635" s="55"/>
      <c r="BW635" s="55"/>
      <c r="BX635" s="55"/>
      <c r="BY635" s="55"/>
      <c r="BZ635" s="55"/>
      <c r="CA635" s="55"/>
      <c r="CB635" s="55"/>
      <c r="CC635" s="55"/>
      <c r="CD635" s="55"/>
      <c r="CE635" s="55"/>
      <c r="CF635" s="55"/>
      <c r="CG635" s="55"/>
      <c r="CH635" s="55"/>
      <c r="CI635" s="55"/>
    </row>
    <row r="636" spans="1:87" customFormat="1" ht="15" customHeight="1" x14ac:dyDescent="0.25">
      <c r="A636" s="55"/>
      <c r="B636" s="58"/>
      <c r="C636" s="58"/>
      <c r="E636" s="57"/>
      <c r="F636" s="21"/>
      <c r="G636" s="59"/>
      <c r="H636" s="56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  <c r="AQ636" s="55"/>
      <c r="AR636" s="55"/>
      <c r="AS636" s="55"/>
      <c r="AT636" s="55"/>
      <c r="AU636" s="55"/>
      <c r="AV636" s="55"/>
      <c r="AW636" s="55"/>
      <c r="AX636" s="55"/>
      <c r="AY636" s="55"/>
      <c r="AZ636" s="55"/>
      <c r="BA636" s="55"/>
      <c r="BB636" s="55"/>
      <c r="BC636" s="55"/>
      <c r="BD636" s="55"/>
      <c r="BE636" s="55"/>
      <c r="BF636" s="55"/>
      <c r="BG636" s="55"/>
      <c r="BH636" s="55"/>
      <c r="BI636" s="55"/>
      <c r="BJ636" s="55"/>
      <c r="BK636" s="55"/>
      <c r="BL636" s="55"/>
      <c r="BM636" s="55"/>
      <c r="BN636" s="55"/>
      <c r="BO636" s="55"/>
      <c r="BP636" s="55"/>
      <c r="BQ636" s="55"/>
      <c r="BR636" s="55"/>
      <c r="BS636" s="55"/>
      <c r="BT636" s="55"/>
      <c r="BU636" s="55"/>
      <c r="BV636" s="55"/>
      <c r="BW636" s="55"/>
      <c r="BX636" s="55"/>
      <c r="BY636" s="55"/>
      <c r="BZ636" s="55"/>
      <c r="CA636" s="55"/>
      <c r="CB636" s="55"/>
      <c r="CC636" s="55"/>
      <c r="CD636" s="55"/>
      <c r="CE636" s="55"/>
      <c r="CF636" s="55"/>
      <c r="CG636" s="55"/>
      <c r="CH636" s="55"/>
      <c r="CI636" s="55"/>
    </row>
    <row r="637" spans="1:87" customFormat="1" ht="15" customHeight="1" x14ac:dyDescent="0.25">
      <c r="A637" s="55"/>
      <c r="B637" s="58"/>
      <c r="C637" s="58"/>
      <c r="E637" s="57"/>
      <c r="F637" s="21"/>
      <c r="G637" s="59"/>
      <c r="H637" s="56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  <c r="AQ637" s="55"/>
      <c r="AR637" s="55"/>
      <c r="AS637" s="55"/>
      <c r="AT637" s="55"/>
      <c r="AU637" s="55"/>
      <c r="AV637" s="55"/>
      <c r="AW637" s="55"/>
      <c r="AX637" s="55"/>
      <c r="AY637" s="55"/>
      <c r="AZ637" s="55"/>
      <c r="BA637" s="55"/>
      <c r="BB637" s="55"/>
      <c r="BC637" s="55"/>
      <c r="BD637" s="55"/>
      <c r="BE637" s="55"/>
      <c r="BF637" s="55"/>
      <c r="BG637" s="55"/>
      <c r="BH637" s="55"/>
      <c r="BI637" s="55"/>
      <c r="BJ637" s="55"/>
      <c r="BK637" s="55"/>
      <c r="BL637" s="55"/>
      <c r="BM637" s="55"/>
      <c r="BN637" s="55"/>
      <c r="BO637" s="55"/>
      <c r="BP637" s="55"/>
      <c r="BQ637" s="55"/>
      <c r="BR637" s="55"/>
      <c r="BS637" s="55"/>
      <c r="BT637" s="55"/>
      <c r="BU637" s="55"/>
      <c r="BV637" s="55"/>
      <c r="BW637" s="55"/>
      <c r="BX637" s="55"/>
      <c r="BY637" s="55"/>
      <c r="BZ637" s="55"/>
      <c r="CA637" s="55"/>
      <c r="CB637" s="55"/>
      <c r="CC637" s="55"/>
      <c r="CD637" s="55"/>
      <c r="CE637" s="55"/>
      <c r="CF637" s="55"/>
      <c r="CG637" s="55"/>
      <c r="CH637" s="55"/>
      <c r="CI637" s="55"/>
    </row>
    <row r="638" spans="1:87" customFormat="1" ht="15" customHeight="1" x14ac:dyDescent="0.25">
      <c r="A638" s="55"/>
      <c r="B638" s="58"/>
      <c r="C638" s="58"/>
      <c r="E638" s="57"/>
      <c r="F638" s="21"/>
      <c r="G638" s="59"/>
      <c r="H638" s="56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  <c r="AQ638" s="55"/>
      <c r="AR638" s="55"/>
      <c r="AS638" s="55"/>
      <c r="AT638" s="55"/>
      <c r="AU638" s="55"/>
      <c r="AV638" s="55"/>
      <c r="AW638" s="55"/>
      <c r="AX638" s="55"/>
      <c r="AY638" s="55"/>
      <c r="AZ638" s="55"/>
      <c r="BA638" s="55"/>
      <c r="BB638" s="55"/>
      <c r="BC638" s="55"/>
      <c r="BD638" s="55"/>
      <c r="BE638" s="55"/>
      <c r="BF638" s="55"/>
      <c r="BG638" s="55"/>
      <c r="BH638" s="55"/>
      <c r="BI638" s="55"/>
      <c r="BJ638" s="55"/>
      <c r="BK638" s="55"/>
      <c r="BL638" s="55"/>
      <c r="BM638" s="55"/>
      <c r="BN638" s="55"/>
      <c r="BO638" s="55"/>
      <c r="BP638" s="55"/>
      <c r="BQ638" s="55"/>
      <c r="BR638" s="55"/>
      <c r="BS638" s="55"/>
      <c r="BT638" s="55"/>
      <c r="BU638" s="55"/>
      <c r="BV638" s="55"/>
      <c r="BW638" s="55"/>
      <c r="BX638" s="55"/>
      <c r="BY638" s="55"/>
      <c r="BZ638" s="55"/>
      <c r="CA638" s="55"/>
      <c r="CB638" s="55"/>
      <c r="CC638" s="55"/>
      <c r="CD638" s="55"/>
      <c r="CE638" s="55"/>
      <c r="CF638" s="55"/>
      <c r="CG638" s="55"/>
      <c r="CH638" s="55"/>
      <c r="CI638" s="55"/>
    </row>
    <row r="639" spans="1:87" customFormat="1" ht="15" customHeight="1" x14ac:dyDescent="0.25">
      <c r="A639" s="55"/>
      <c r="B639" s="58"/>
      <c r="C639" s="58"/>
      <c r="E639" s="57"/>
      <c r="F639" s="21"/>
      <c r="G639" s="59"/>
      <c r="H639" s="56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5"/>
      <c r="AV639" s="55"/>
      <c r="AW639" s="55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5"/>
      <c r="BJ639" s="55"/>
      <c r="BK639" s="55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5"/>
      <c r="BX639" s="55"/>
      <c r="BY639" s="55"/>
      <c r="BZ639" s="55"/>
      <c r="CA639" s="55"/>
      <c r="CB639" s="55"/>
      <c r="CC639" s="55"/>
      <c r="CD639" s="55"/>
      <c r="CE639" s="55"/>
      <c r="CF639" s="55"/>
      <c r="CG639" s="55"/>
      <c r="CH639" s="55"/>
      <c r="CI639" s="55"/>
    </row>
    <row r="640" spans="1:87" customFormat="1" ht="15" customHeight="1" x14ac:dyDescent="0.25">
      <c r="A640" s="55"/>
      <c r="B640" s="58"/>
      <c r="C640" s="58"/>
      <c r="E640" s="57"/>
      <c r="F640" s="21"/>
      <c r="G640" s="59"/>
      <c r="H640" s="56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5"/>
      <c r="AV640" s="55"/>
      <c r="AW640" s="55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5"/>
      <c r="BJ640" s="55"/>
      <c r="BK640" s="55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5"/>
      <c r="BX640" s="55"/>
      <c r="BY640" s="55"/>
      <c r="BZ640" s="55"/>
      <c r="CA640" s="55"/>
      <c r="CB640" s="55"/>
      <c r="CC640" s="55"/>
      <c r="CD640" s="55"/>
      <c r="CE640" s="55"/>
      <c r="CF640" s="55"/>
      <c r="CG640" s="55"/>
      <c r="CH640" s="55"/>
      <c r="CI640" s="55"/>
    </row>
    <row r="641" spans="1:87" customFormat="1" ht="15" customHeight="1" x14ac:dyDescent="0.25">
      <c r="A641" s="55"/>
      <c r="B641" s="58"/>
      <c r="C641" s="58"/>
      <c r="E641" s="57"/>
      <c r="F641" s="21"/>
      <c r="G641" s="59"/>
      <c r="H641" s="56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55"/>
      <c r="AL641" s="55"/>
      <c r="AM641" s="55"/>
      <c r="AN641" s="55"/>
      <c r="AO641" s="55"/>
      <c r="AP641" s="55"/>
      <c r="AQ641" s="55"/>
      <c r="AR641" s="55"/>
      <c r="AS641" s="55"/>
      <c r="AT641" s="55"/>
      <c r="AU641" s="55"/>
      <c r="AV641" s="55"/>
      <c r="AW641" s="55"/>
      <c r="AX641" s="55"/>
      <c r="AY641" s="55"/>
      <c r="AZ641" s="55"/>
      <c r="BA641" s="55"/>
      <c r="BB641" s="55"/>
      <c r="BC641" s="55"/>
      <c r="BD641" s="55"/>
      <c r="BE641" s="55"/>
      <c r="BF641" s="55"/>
      <c r="BG641" s="55"/>
      <c r="BH641" s="55"/>
      <c r="BI641" s="55"/>
      <c r="BJ641" s="55"/>
      <c r="BK641" s="55"/>
      <c r="BL641" s="55"/>
      <c r="BM641" s="55"/>
      <c r="BN641" s="55"/>
      <c r="BO641" s="55"/>
      <c r="BP641" s="55"/>
      <c r="BQ641" s="55"/>
      <c r="BR641" s="55"/>
      <c r="BS641" s="55"/>
      <c r="BT641" s="55"/>
      <c r="BU641" s="55"/>
      <c r="BV641" s="55"/>
      <c r="BW641" s="55"/>
      <c r="BX641" s="55"/>
      <c r="BY641" s="55"/>
      <c r="BZ641" s="55"/>
      <c r="CA641" s="55"/>
      <c r="CB641" s="55"/>
      <c r="CC641" s="55"/>
      <c r="CD641" s="55"/>
      <c r="CE641" s="55"/>
      <c r="CF641" s="55"/>
      <c r="CG641" s="55"/>
      <c r="CH641" s="55"/>
      <c r="CI641" s="55"/>
    </row>
    <row r="642" spans="1:87" customFormat="1" ht="15" customHeight="1" x14ac:dyDescent="0.25">
      <c r="A642" s="55"/>
      <c r="B642" s="58"/>
      <c r="C642" s="58"/>
      <c r="E642" s="57"/>
      <c r="F642" s="21"/>
      <c r="G642" s="59"/>
      <c r="H642" s="56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55"/>
      <c r="AL642" s="55"/>
      <c r="AM642" s="55"/>
      <c r="AN642" s="55"/>
      <c r="AO642" s="55"/>
      <c r="AP642" s="55"/>
      <c r="AQ642" s="55"/>
      <c r="AR642" s="55"/>
      <c r="AS642" s="55"/>
      <c r="AT642" s="55"/>
      <c r="AU642" s="55"/>
      <c r="AV642" s="55"/>
      <c r="AW642" s="55"/>
      <c r="AX642" s="55"/>
      <c r="AY642" s="55"/>
      <c r="AZ642" s="55"/>
      <c r="BA642" s="55"/>
      <c r="BB642" s="55"/>
      <c r="BC642" s="55"/>
      <c r="BD642" s="55"/>
      <c r="BE642" s="55"/>
      <c r="BF642" s="55"/>
      <c r="BG642" s="55"/>
      <c r="BH642" s="55"/>
      <c r="BI642" s="55"/>
      <c r="BJ642" s="55"/>
      <c r="BK642" s="55"/>
      <c r="BL642" s="55"/>
      <c r="BM642" s="55"/>
      <c r="BN642" s="55"/>
      <c r="BO642" s="55"/>
      <c r="BP642" s="55"/>
      <c r="BQ642" s="55"/>
      <c r="BR642" s="55"/>
      <c r="BS642" s="55"/>
      <c r="BT642" s="55"/>
      <c r="BU642" s="55"/>
      <c r="BV642" s="55"/>
      <c r="BW642" s="55"/>
      <c r="BX642" s="55"/>
      <c r="BY642" s="55"/>
      <c r="BZ642" s="55"/>
      <c r="CA642" s="55"/>
      <c r="CB642" s="55"/>
      <c r="CC642" s="55"/>
      <c r="CD642" s="55"/>
      <c r="CE642" s="55"/>
      <c r="CF642" s="55"/>
      <c r="CG642" s="55"/>
      <c r="CH642" s="55"/>
      <c r="CI642" s="55"/>
    </row>
    <row r="643" spans="1:87" customFormat="1" ht="15" customHeight="1" x14ac:dyDescent="0.25">
      <c r="A643" s="55"/>
      <c r="B643" s="58"/>
      <c r="C643" s="58"/>
      <c r="E643" s="57"/>
      <c r="F643" s="21"/>
      <c r="G643" s="59"/>
      <c r="H643" s="56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55"/>
      <c r="AL643" s="55"/>
      <c r="AM643" s="55"/>
      <c r="AN643" s="55"/>
      <c r="AO643" s="55"/>
      <c r="AP643" s="55"/>
      <c r="AQ643" s="55"/>
      <c r="AR643" s="55"/>
      <c r="AS643" s="55"/>
      <c r="AT643" s="55"/>
      <c r="AU643" s="55"/>
      <c r="AV643" s="55"/>
      <c r="AW643" s="55"/>
      <c r="AX643" s="55"/>
      <c r="AY643" s="55"/>
      <c r="AZ643" s="55"/>
      <c r="BA643" s="55"/>
      <c r="BB643" s="55"/>
      <c r="BC643" s="55"/>
      <c r="BD643" s="55"/>
      <c r="BE643" s="55"/>
      <c r="BF643" s="55"/>
      <c r="BG643" s="55"/>
      <c r="BH643" s="55"/>
      <c r="BI643" s="55"/>
      <c r="BJ643" s="55"/>
      <c r="BK643" s="55"/>
      <c r="BL643" s="55"/>
      <c r="BM643" s="55"/>
      <c r="BN643" s="55"/>
      <c r="BO643" s="55"/>
      <c r="BP643" s="55"/>
      <c r="BQ643" s="55"/>
      <c r="BR643" s="55"/>
      <c r="BS643" s="55"/>
      <c r="BT643" s="55"/>
      <c r="BU643" s="55"/>
      <c r="BV643" s="55"/>
      <c r="BW643" s="55"/>
      <c r="BX643" s="55"/>
      <c r="BY643" s="55"/>
      <c r="BZ643" s="55"/>
      <c r="CA643" s="55"/>
      <c r="CB643" s="55"/>
      <c r="CC643" s="55"/>
      <c r="CD643" s="55"/>
      <c r="CE643" s="55"/>
      <c r="CF643" s="55"/>
      <c r="CG643" s="55"/>
      <c r="CH643" s="55"/>
      <c r="CI643" s="55"/>
    </row>
    <row r="644" spans="1:87" customFormat="1" ht="15" customHeight="1" x14ac:dyDescent="0.25">
      <c r="A644" s="55"/>
      <c r="B644" s="58"/>
      <c r="C644" s="58"/>
      <c r="E644" s="57"/>
      <c r="F644" s="21"/>
      <c r="G644" s="59"/>
      <c r="H644" s="56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55"/>
      <c r="AU644" s="55"/>
      <c r="AV644" s="55"/>
      <c r="AW644" s="55"/>
      <c r="AX644" s="55"/>
      <c r="AY644" s="55"/>
      <c r="AZ644" s="55"/>
      <c r="BA644" s="55"/>
      <c r="BB644" s="55"/>
      <c r="BC644" s="55"/>
      <c r="BD644" s="55"/>
      <c r="BE644" s="55"/>
      <c r="BF644" s="55"/>
      <c r="BG644" s="55"/>
      <c r="BH644" s="55"/>
      <c r="BI644" s="55"/>
      <c r="BJ644" s="55"/>
      <c r="BK644" s="55"/>
      <c r="BL644" s="55"/>
      <c r="BM644" s="55"/>
      <c r="BN644" s="55"/>
      <c r="BO644" s="55"/>
      <c r="BP644" s="55"/>
      <c r="BQ644" s="55"/>
      <c r="BR644" s="55"/>
      <c r="BS644" s="55"/>
      <c r="BT644" s="55"/>
      <c r="BU644" s="55"/>
      <c r="BV644" s="55"/>
      <c r="BW644" s="55"/>
      <c r="BX644" s="55"/>
      <c r="BY644" s="55"/>
      <c r="BZ644" s="55"/>
      <c r="CA644" s="55"/>
      <c r="CB644" s="55"/>
      <c r="CC644" s="55"/>
      <c r="CD644" s="55"/>
      <c r="CE644" s="55"/>
      <c r="CF644" s="55"/>
      <c r="CG644" s="55"/>
      <c r="CH644" s="55"/>
      <c r="CI644" s="55"/>
    </row>
    <row r="645" spans="1:87" customFormat="1" ht="15" customHeight="1" x14ac:dyDescent="0.25">
      <c r="A645" s="55"/>
      <c r="B645" s="58"/>
      <c r="C645" s="58"/>
      <c r="E645" s="57"/>
      <c r="F645" s="21"/>
      <c r="G645" s="59"/>
      <c r="H645" s="56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55"/>
      <c r="AU645" s="55"/>
      <c r="AV645" s="55"/>
      <c r="AW645" s="55"/>
      <c r="AX645" s="55"/>
      <c r="AY645" s="55"/>
      <c r="AZ645" s="55"/>
      <c r="BA645" s="55"/>
      <c r="BB645" s="55"/>
      <c r="BC645" s="55"/>
      <c r="BD645" s="55"/>
      <c r="BE645" s="55"/>
      <c r="BF645" s="55"/>
      <c r="BG645" s="55"/>
      <c r="BH645" s="55"/>
      <c r="BI645" s="55"/>
      <c r="BJ645" s="55"/>
      <c r="BK645" s="55"/>
      <c r="BL645" s="55"/>
      <c r="BM645" s="55"/>
      <c r="BN645" s="55"/>
      <c r="BO645" s="55"/>
      <c r="BP645" s="55"/>
      <c r="BQ645" s="55"/>
      <c r="BR645" s="55"/>
      <c r="BS645" s="55"/>
      <c r="BT645" s="55"/>
      <c r="BU645" s="55"/>
      <c r="BV645" s="55"/>
      <c r="BW645" s="55"/>
      <c r="BX645" s="55"/>
      <c r="BY645" s="55"/>
      <c r="BZ645" s="55"/>
      <c r="CA645" s="55"/>
      <c r="CB645" s="55"/>
      <c r="CC645" s="55"/>
      <c r="CD645" s="55"/>
      <c r="CE645" s="55"/>
      <c r="CF645" s="55"/>
      <c r="CG645" s="55"/>
      <c r="CH645" s="55"/>
      <c r="CI645" s="55"/>
    </row>
    <row r="646" spans="1:87" customFormat="1" ht="15" customHeight="1" x14ac:dyDescent="0.25">
      <c r="A646" s="55"/>
      <c r="B646" s="58"/>
      <c r="C646" s="58"/>
      <c r="E646" s="57"/>
      <c r="F646" s="21"/>
      <c r="G646" s="59"/>
      <c r="H646" s="56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  <c r="AQ646" s="55"/>
      <c r="AR646" s="55"/>
      <c r="AS646" s="55"/>
      <c r="AT646" s="55"/>
      <c r="AU646" s="55"/>
      <c r="AV646" s="55"/>
      <c r="AW646" s="55"/>
      <c r="AX646" s="55"/>
      <c r="AY646" s="55"/>
      <c r="AZ646" s="55"/>
      <c r="BA646" s="55"/>
      <c r="BB646" s="55"/>
      <c r="BC646" s="55"/>
      <c r="BD646" s="55"/>
      <c r="BE646" s="55"/>
      <c r="BF646" s="55"/>
      <c r="BG646" s="55"/>
      <c r="BH646" s="55"/>
      <c r="BI646" s="55"/>
      <c r="BJ646" s="55"/>
      <c r="BK646" s="55"/>
      <c r="BL646" s="55"/>
      <c r="BM646" s="55"/>
      <c r="BN646" s="55"/>
      <c r="BO646" s="55"/>
      <c r="BP646" s="55"/>
      <c r="BQ646" s="55"/>
      <c r="BR646" s="55"/>
      <c r="BS646" s="55"/>
      <c r="BT646" s="55"/>
      <c r="BU646" s="55"/>
      <c r="BV646" s="55"/>
      <c r="BW646" s="55"/>
      <c r="BX646" s="55"/>
      <c r="BY646" s="55"/>
      <c r="BZ646" s="55"/>
      <c r="CA646" s="55"/>
      <c r="CB646" s="55"/>
      <c r="CC646" s="55"/>
      <c r="CD646" s="55"/>
      <c r="CE646" s="55"/>
      <c r="CF646" s="55"/>
      <c r="CG646" s="55"/>
      <c r="CH646" s="55"/>
      <c r="CI646" s="55"/>
    </row>
    <row r="647" spans="1:87" customFormat="1" ht="15" customHeight="1" x14ac:dyDescent="0.25">
      <c r="A647" s="55"/>
      <c r="B647" s="58"/>
      <c r="C647" s="58"/>
      <c r="E647" s="57"/>
      <c r="F647" s="21"/>
      <c r="G647" s="59"/>
      <c r="H647" s="56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  <c r="AQ647" s="55"/>
      <c r="AR647" s="55"/>
      <c r="AS647" s="55"/>
      <c r="AT647" s="55"/>
      <c r="AU647" s="55"/>
      <c r="AV647" s="55"/>
      <c r="AW647" s="55"/>
      <c r="AX647" s="55"/>
      <c r="AY647" s="55"/>
      <c r="AZ647" s="55"/>
      <c r="BA647" s="55"/>
      <c r="BB647" s="55"/>
      <c r="BC647" s="55"/>
      <c r="BD647" s="55"/>
      <c r="BE647" s="55"/>
      <c r="BF647" s="55"/>
      <c r="BG647" s="55"/>
      <c r="BH647" s="55"/>
      <c r="BI647" s="55"/>
      <c r="BJ647" s="55"/>
      <c r="BK647" s="55"/>
      <c r="BL647" s="55"/>
      <c r="BM647" s="55"/>
      <c r="BN647" s="55"/>
      <c r="BO647" s="55"/>
      <c r="BP647" s="55"/>
      <c r="BQ647" s="55"/>
      <c r="BR647" s="55"/>
      <c r="BS647" s="55"/>
      <c r="BT647" s="55"/>
      <c r="BU647" s="55"/>
      <c r="BV647" s="55"/>
      <c r="BW647" s="55"/>
      <c r="BX647" s="55"/>
      <c r="BY647" s="55"/>
      <c r="BZ647" s="55"/>
      <c r="CA647" s="55"/>
      <c r="CB647" s="55"/>
      <c r="CC647" s="55"/>
      <c r="CD647" s="55"/>
      <c r="CE647" s="55"/>
      <c r="CF647" s="55"/>
      <c r="CG647" s="55"/>
      <c r="CH647" s="55"/>
      <c r="CI647" s="55"/>
    </row>
    <row r="648" spans="1:87" customFormat="1" ht="15" customHeight="1" x14ac:dyDescent="0.25">
      <c r="A648" s="55"/>
      <c r="B648" s="58"/>
      <c r="C648" s="58"/>
      <c r="E648" s="57"/>
      <c r="F648" s="21"/>
      <c r="G648" s="59"/>
      <c r="H648" s="56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55"/>
      <c r="AU648" s="55"/>
      <c r="AV648" s="55"/>
      <c r="AW648" s="55"/>
      <c r="AX648" s="55"/>
      <c r="AY648" s="55"/>
      <c r="AZ648" s="55"/>
      <c r="BA648" s="55"/>
      <c r="BB648" s="55"/>
      <c r="BC648" s="55"/>
      <c r="BD648" s="55"/>
      <c r="BE648" s="55"/>
      <c r="BF648" s="55"/>
      <c r="BG648" s="55"/>
      <c r="BH648" s="55"/>
      <c r="BI648" s="55"/>
      <c r="BJ648" s="55"/>
      <c r="BK648" s="55"/>
      <c r="BL648" s="55"/>
      <c r="BM648" s="55"/>
      <c r="BN648" s="55"/>
      <c r="BO648" s="55"/>
      <c r="BP648" s="55"/>
      <c r="BQ648" s="55"/>
      <c r="BR648" s="55"/>
      <c r="BS648" s="55"/>
      <c r="BT648" s="55"/>
      <c r="BU648" s="55"/>
      <c r="BV648" s="55"/>
      <c r="BW648" s="55"/>
      <c r="BX648" s="55"/>
      <c r="BY648" s="55"/>
      <c r="BZ648" s="55"/>
      <c r="CA648" s="55"/>
      <c r="CB648" s="55"/>
      <c r="CC648" s="55"/>
      <c r="CD648" s="55"/>
      <c r="CE648" s="55"/>
      <c r="CF648" s="55"/>
      <c r="CG648" s="55"/>
      <c r="CH648" s="55"/>
      <c r="CI648" s="55"/>
    </row>
    <row r="649" spans="1:87" customFormat="1" ht="15" customHeight="1" x14ac:dyDescent="0.25">
      <c r="A649" s="55"/>
      <c r="B649" s="58"/>
      <c r="C649" s="58"/>
      <c r="E649" s="57"/>
      <c r="F649" s="21"/>
      <c r="G649" s="59"/>
      <c r="H649" s="56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5"/>
      <c r="AV649" s="55"/>
      <c r="AW649" s="55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5"/>
      <c r="BJ649" s="55"/>
      <c r="BK649" s="55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5"/>
      <c r="BX649" s="55"/>
      <c r="BY649" s="55"/>
      <c r="BZ649" s="55"/>
      <c r="CA649" s="55"/>
      <c r="CB649" s="55"/>
      <c r="CC649" s="55"/>
      <c r="CD649" s="55"/>
      <c r="CE649" s="55"/>
      <c r="CF649" s="55"/>
      <c r="CG649" s="55"/>
      <c r="CH649" s="55"/>
      <c r="CI649" s="55"/>
    </row>
    <row r="650" spans="1:87" customFormat="1" ht="15" customHeight="1" x14ac:dyDescent="0.25">
      <c r="A650" s="55"/>
      <c r="B650" s="58"/>
      <c r="C650" s="58"/>
      <c r="E650" s="57"/>
      <c r="F650" s="21"/>
      <c r="G650" s="59"/>
      <c r="H650" s="56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  <c r="AQ650" s="55"/>
      <c r="AR650" s="55"/>
      <c r="AS650" s="55"/>
      <c r="AT650" s="55"/>
      <c r="AU650" s="55"/>
      <c r="AV650" s="55"/>
      <c r="AW650" s="55"/>
      <c r="AX650" s="55"/>
      <c r="AY650" s="55"/>
      <c r="AZ650" s="55"/>
      <c r="BA650" s="55"/>
      <c r="BB650" s="55"/>
      <c r="BC650" s="55"/>
      <c r="BD650" s="55"/>
      <c r="BE650" s="55"/>
      <c r="BF650" s="55"/>
      <c r="BG650" s="55"/>
      <c r="BH650" s="55"/>
      <c r="BI650" s="55"/>
      <c r="BJ650" s="55"/>
      <c r="BK650" s="55"/>
      <c r="BL650" s="55"/>
      <c r="BM650" s="55"/>
      <c r="BN650" s="55"/>
      <c r="BO650" s="55"/>
      <c r="BP650" s="55"/>
      <c r="BQ650" s="55"/>
      <c r="BR650" s="55"/>
      <c r="BS650" s="55"/>
      <c r="BT650" s="55"/>
      <c r="BU650" s="55"/>
      <c r="BV650" s="55"/>
      <c r="BW650" s="55"/>
      <c r="BX650" s="55"/>
      <c r="BY650" s="55"/>
      <c r="BZ650" s="55"/>
      <c r="CA650" s="55"/>
      <c r="CB650" s="55"/>
      <c r="CC650" s="55"/>
      <c r="CD650" s="55"/>
      <c r="CE650" s="55"/>
      <c r="CF650" s="55"/>
      <c r="CG650" s="55"/>
      <c r="CH650" s="55"/>
      <c r="CI650" s="55"/>
    </row>
    <row r="651" spans="1:87" customFormat="1" ht="15" customHeight="1" x14ac:dyDescent="0.25">
      <c r="A651" s="55"/>
      <c r="B651" s="58"/>
      <c r="C651" s="58"/>
      <c r="E651" s="57"/>
      <c r="F651" s="21"/>
      <c r="G651" s="59"/>
      <c r="H651" s="56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  <c r="AQ651" s="55"/>
      <c r="AR651" s="55"/>
      <c r="AS651" s="55"/>
      <c r="AT651" s="55"/>
      <c r="AU651" s="55"/>
      <c r="AV651" s="55"/>
      <c r="AW651" s="55"/>
      <c r="AX651" s="55"/>
      <c r="AY651" s="55"/>
      <c r="AZ651" s="55"/>
      <c r="BA651" s="55"/>
      <c r="BB651" s="55"/>
      <c r="BC651" s="55"/>
      <c r="BD651" s="55"/>
      <c r="BE651" s="55"/>
      <c r="BF651" s="55"/>
      <c r="BG651" s="55"/>
      <c r="BH651" s="55"/>
      <c r="BI651" s="55"/>
      <c r="BJ651" s="55"/>
      <c r="BK651" s="55"/>
      <c r="BL651" s="55"/>
      <c r="BM651" s="55"/>
      <c r="BN651" s="55"/>
      <c r="BO651" s="55"/>
      <c r="BP651" s="55"/>
      <c r="BQ651" s="55"/>
      <c r="BR651" s="55"/>
      <c r="BS651" s="55"/>
      <c r="BT651" s="55"/>
      <c r="BU651" s="55"/>
      <c r="BV651" s="55"/>
      <c r="BW651" s="55"/>
      <c r="BX651" s="55"/>
      <c r="BY651" s="55"/>
      <c r="BZ651" s="55"/>
      <c r="CA651" s="55"/>
      <c r="CB651" s="55"/>
      <c r="CC651" s="55"/>
      <c r="CD651" s="55"/>
      <c r="CE651" s="55"/>
      <c r="CF651" s="55"/>
      <c r="CG651" s="55"/>
      <c r="CH651" s="55"/>
      <c r="CI651" s="55"/>
    </row>
    <row r="652" spans="1:87" customFormat="1" ht="15" customHeight="1" x14ac:dyDescent="0.25">
      <c r="A652" s="55"/>
      <c r="B652" s="58"/>
      <c r="C652" s="58"/>
      <c r="E652" s="57"/>
      <c r="F652" s="21"/>
      <c r="G652" s="59"/>
      <c r="H652" s="56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  <c r="AQ652" s="55"/>
      <c r="AR652" s="55"/>
      <c r="AS652" s="55"/>
      <c r="AT652" s="55"/>
      <c r="AU652" s="55"/>
      <c r="AV652" s="55"/>
      <c r="AW652" s="55"/>
      <c r="AX652" s="55"/>
      <c r="AY652" s="55"/>
      <c r="AZ652" s="55"/>
      <c r="BA652" s="55"/>
      <c r="BB652" s="55"/>
      <c r="BC652" s="55"/>
      <c r="BD652" s="55"/>
      <c r="BE652" s="55"/>
      <c r="BF652" s="55"/>
      <c r="BG652" s="55"/>
      <c r="BH652" s="55"/>
      <c r="BI652" s="55"/>
      <c r="BJ652" s="55"/>
      <c r="BK652" s="55"/>
      <c r="BL652" s="55"/>
      <c r="BM652" s="55"/>
      <c r="BN652" s="55"/>
      <c r="BO652" s="55"/>
      <c r="BP652" s="55"/>
      <c r="BQ652" s="55"/>
      <c r="BR652" s="55"/>
      <c r="BS652" s="55"/>
      <c r="BT652" s="55"/>
      <c r="BU652" s="55"/>
      <c r="BV652" s="55"/>
      <c r="BW652" s="55"/>
      <c r="BX652" s="55"/>
      <c r="BY652" s="55"/>
      <c r="BZ652" s="55"/>
      <c r="CA652" s="55"/>
      <c r="CB652" s="55"/>
      <c r="CC652" s="55"/>
      <c r="CD652" s="55"/>
      <c r="CE652" s="55"/>
      <c r="CF652" s="55"/>
      <c r="CG652" s="55"/>
      <c r="CH652" s="55"/>
      <c r="CI652" s="55"/>
    </row>
    <row r="653" spans="1:87" customFormat="1" ht="15" customHeight="1" x14ac:dyDescent="0.25">
      <c r="A653" s="55"/>
      <c r="B653" s="58"/>
      <c r="C653" s="58"/>
      <c r="E653" s="57"/>
      <c r="F653" s="21"/>
      <c r="G653" s="59"/>
      <c r="H653" s="56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  <c r="AQ653" s="55"/>
      <c r="AR653" s="55"/>
      <c r="AS653" s="55"/>
      <c r="AT653" s="55"/>
      <c r="AU653" s="55"/>
      <c r="AV653" s="55"/>
      <c r="AW653" s="55"/>
      <c r="AX653" s="55"/>
      <c r="AY653" s="55"/>
      <c r="AZ653" s="55"/>
      <c r="BA653" s="55"/>
      <c r="BB653" s="55"/>
      <c r="BC653" s="55"/>
      <c r="BD653" s="55"/>
      <c r="BE653" s="55"/>
      <c r="BF653" s="55"/>
      <c r="BG653" s="55"/>
      <c r="BH653" s="55"/>
      <c r="BI653" s="55"/>
      <c r="BJ653" s="55"/>
      <c r="BK653" s="55"/>
      <c r="BL653" s="55"/>
      <c r="BM653" s="55"/>
      <c r="BN653" s="55"/>
      <c r="BO653" s="55"/>
      <c r="BP653" s="55"/>
      <c r="BQ653" s="55"/>
      <c r="BR653" s="55"/>
      <c r="BS653" s="55"/>
      <c r="BT653" s="55"/>
      <c r="BU653" s="55"/>
      <c r="BV653" s="55"/>
      <c r="BW653" s="55"/>
      <c r="BX653" s="55"/>
      <c r="BY653" s="55"/>
      <c r="BZ653" s="55"/>
      <c r="CA653" s="55"/>
      <c r="CB653" s="55"/>
      <c r="CC653" s="55"/>
      <c r="CD653" s="55"/>
      <c r="CE653" s="55"/>
      <c r="CF653" s="55"/>
      <c r="CG653" s="55"/>
      <c r="CH653" s="55"/>
      <c r="CI653" s="55"/>
    </row>
    <row r="654" spans="1:87" customFormat="1" ht="15" customHeight="1" x14ac:dyDescent="0.25">
      <c r="A654" s="55"/>
      <c r="B654" s="58"/>
      <c r="C654" s="58"/>
      <c r="E654" s="57"/>
      <c r="F654" s="21"/>
      <c r="G654" s="59"/>
      <c r="H654" s="56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  <c r="AQ654" s="55"/>
      <c r="AR654" s="55"/>
      <c r="AS654" s="55"/>
      <c r="AT654" s="55"/>
      <c r="AU654" s="55"/>
      <c r="AV654" s="55"/>
      <c r="AW654" s="55"/>
      <c r="AX654" s="55"/>
      <c r="AY654" s="55"/>
      <c r="AZ654" s="55"/>
      <c r="BA654" s="55"/>
      <c r="BB654" s="55"/>
      <c r="BC654" s="55"/>
      <c r="BD654" s="55"/>
      <c r="BE654" s="55"/>
      <c r="BF654" s="55"/>
      <c r="BG654" s="55"/>
      <c r="BH654" s="55"/>
      <c r="BI654" s="55"/>
      <c r="BJ654" s="55"/>
      <c r="BK654" s="55"/>
      <c r="BL654" s="55"/>
      <c r="BM654" s="55"/>
      <c r="BN654" s="55"/>
      <c r="BO654" s="55"/>
      <c r="BP654" s="55"/>
      <c r="BQ654" s="55"/>
      <c r="BR654" s="55"/>
      <c r="BS654" s="55"/>
      <c r="BT654" s="55"/>
      <c r="BU654" s="55"/>
      <c r="BV654" s="55"/>
      <c r="BW654" s="55"/>
      <c r="BX654" s="55"/>
      <c r="BY654" s="55"/>
      <c r="BZ654" s="55"/>
      <c r="CA654" s="55"/>
      <c r="CB654" s="55"/>
      <c r="CC654" s="55"/>
      <c r="CD654" s="55"/>
      <c r="CE654" s="55"/>
      <c r="CF654" s="55"/>
      <c r="CG654" s="55"/>
      <c r="CH654" s="55"/>
      <c r="CI654" s="55"/>
    </row>
    <row r="655" spans="1:87" customFormat="1" ht="15" customHeight="1" x14ac:dyDescent="0.25">
      <c r="A655" s="55"/>
      <c r="B655" s="58"/>
      <c r="C655" s="58"/>
      <c r="E655" s="57"/>
      <c r="F655" s="21"/>
      <c r="G655" s="59"/>
      <c r="H655" s="56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  <c r="AQ655" s="55"/>
      <c r="AR655" s="55"/>
      <c r="AS655" s="55"/>
      <c r="AT655" s="55"/>
      <c r="AU655" s="55"/>
      <c r="AV655" s="55"/>
      <c r="AW655" s="55"/>
      <c r="AX655" s="55"/>
      <c r="AY655" s="55"/>
      <c r="AZ655" s="55"/>
      <c r="BA655" s="55"/>
      <c r="BB655" s="55"/>
      <c r="BC655" s="55"/>
      <c r="BD655" s="55"/>
      <c r="BE655" s="55"/>
      <c r="BF655" s="55"/>
      <c r="BG655" s="55"/>
      <c r="BH655" s="55"/>
      <c r="BI655" s="55"/>
      <c r="BJ655" s="55"/>
      <c r="BK655" s="55"/>
      <c r="BL655" s="55"/>
      <c r="BM655" s="55"/>
      <c r="BN655" s="55"/>
      <c r="BO655" s="55"/>
      <c r="BP655" s="55"/>
      <c r="BQ655" s="55"/>
      <c r="BR655" s="55"/>
      <c r="BS655" s="55"/>
      <c r="BT655" s="55"/>
      <c r="BU655" s="55"/>
      <c r="BV655" s="55"/>
      <c r="BW655" s="55"/>
      <c r="BX655" s="55"/>
      <c r="BY655" s="55"/>
      <c r="BZ655" s="55"/>
      <c r="CA655" s="55"/>
      <c r="CB655" s="55"/>
      <c r="CC655" s="55"/>
      <c r="CD655" s="55"/>
      <c r="CE655" s="55"/>
      <c r="CF655" s="55"/>
      <c r="CG655" s="55"/>
      <c r="CH655" s="55"/>
      <c r="CI655" s="55"/>
    </row>
    <row r="656" spans="1:87" customFormat="1" ht="15" customHeight="1" x14ac:dyDescent="0.25">
      <c r="A656" s="55"/>
      <c r="B656" s="58"/>
      <c r="C656" s="58"/>
      <c r="E656" s="57"/>
      <c r="F656" s="21"/>
      <c r="G656" s="59"/>
      <c r="H656" s="56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  <c r="AS656" s="55"/>
      <c r="AT656" s="55"/>
      <c r="AU656" s="55"/>
      <c r="AV656" s="55"/>
      <c r="AW656" s="55"/>
      <c r="AX656" s="55"/>
      <c r="AY656" s="55"/>
      <c r="AZ656" s="55"/>
      <c r="BA656" s="55"/>
      <c r="BB656" s="55"/>
      <c r="BC656" s="55"/>
      <c r="BD656" s="55"/>
      <c r="BE656" s="55"/>
      <c r="BF656" s="55"/>
      <c r="BG656" s="55"/>
      <c r="BH656" s="55"/>
      <c r="BI656" s="55"/>
      <c r="BJ656" s="55"/>
      <c r="BK656" s="55"/>
      <c r="BL656" s="55"/>
      <c r="BM656" s="55"/>
      <c r="BN656" s="55"/>
      <c r="BO656" s="55"/>
      <c r="BP656" s="55"/>
      <c r="BQ656" s="55"/>
      <c r="BR656" s="55"/>
      <c r="BS656" s="55"/>
      <c r="BT656" s="55"/>
      <c r="BU656" s="55"/>
      <c r="BV656" s="55"/>
      <c r="BW656" s="55"/>
      <c r="BX656" s="55"/>
      <c r="BY656" s="55"/>
      <c r="BZ656" s="55"/>
      <c r="CA656" s="55"/>
      <c r="CB656" s="55"/>
      <c r="CC656" s="55"/>
      <c r="CD656" s="55"/>
      <c r="CE656" s="55"/>
      <c r="CF656" s="55"/>
      <c r="CG656" s="55"/>
      <c r="CH656" s="55"/>
      <c r="CI656" s="55"/>
    </row>
    <row r="657" spans="1:87" customFormat="1" ht="15" customHeight="1" x14ac:dyDescent="0.25">
      <c r="A657" s="55"/>
      <c r="B657" s="58"/>
      <c r="C657" s="58"/>
      <c r="E657" s="57"/>
      <c r="F657" s="21"/>
      <c r="G657" s="59"/>
      <c r="H657" s="56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  <c r="AQ657" s="55"/>
      <c r="AR657" s="55"/>
      <c r="AS657" s="55"/>
      <c r="AT657" s="55"/>
      <c r="AU657" s="55"/>
      <c r="AV657" s="55"/>
      <c r="AW657" s="55"/>
      <c r="AX657" s="55"/>
      <c r="AY657" s="55"/>
      <c r="AZ657" s="55"/>
      <c r="BA657" s="55"/>
      <c r="BB657" s="55"/>
      <c r="BC657" s="55"/>
      <c r="BD657" s="55"/>
      <c r="BE657" s="55"/>
      <c r="BF657" s="55"/>
      <c r="BG657" s="55"/>
      <c r="BH657" s="55"/>
      <c r="BI657" s="55"/>
      <c r="BJ657" s="55"/>
      <c r="BK657" s="55"/>
      <c r="BL657" s="55"/>
      <c r="BM657" s="55"/>
      <c r="BN657" s="55"/>
      <c r="BO657" s="55"/>
      <c r="BP657" s="55"/>
      <c r="BQ657" s="55"/>
      <c r="BR657" s="55"/>
      <c r="BS657" s="55"/>
      <c r="BT657" s="55"/>
      <c r="BU657" s="55"/>
      <c r="BV657" s="55"/>
      <c r="BW657" s="55"/>
      <c r="BX657" s="55"/>
      <c r="BY657" s="55"/>
      <c r="BZ657" s="55"/>
      <c r="CA657" s="55"/>
      <c r="CB657" s="55"/>
      <c r="CC657" s="55"/>
      <c r="CD657" s="55"/>
      <c r="CE657" s="55"/>
      <c r="CF657" s="55"/>
      <c r="CG657" s="55"/>
      <c r="CH657" s="55"/>
      <c r="CI657" s="55"/>
    </row>
    <row r="658" spans="1:87" customFormat="1" ht="15" customHeight="1" x14ac:dyDescent="0.25">
      <c r="A658" s="55"/>
      <c r="B658" s="58"/>
      <c r="C658" s="58"/>
      <c r="E658" s="57"/>
      <c r="F658" s="21"/>
      <c r="G658" s="59"/>
      <c r="H658" s="56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5"/>
      <c r="AV658" s="55"/>
      <c r="AW658" s="55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5"/>
      <c r="BJ658" s="55"/>
      <c r="BK658" s="55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5"/>
      <c r="BX658" s="55"/>
      <c r="BY658" s="55"/>
      <c r="BZ658" s="55"/>
      <c r="CA658" s="55"/>
      <c r="CB658" s="55"/>
      <c r="CC658" s="55"/>
      <c r="CD658" s="55"/>
      <c r="CE658" s="55"/>
      <c r="CF658" s="55"/>
      <c r="CG658" s="55"/>
      <c r="CH658" s="55"/>
      <c r="CI658" s="55"/>
    </row>
    <row r="659" spans="1:87" customFormat="1" ht="15" customHeight="1" x14ac:dyDescent="0.25">
      <c r="A659" s="55"/>
      <c r="B659" s="58"/>
      <c r="C659" s="58"/>
      <c r="E659" s="57"/>
      <c r="F659" s="21"/>
      <c r="G659" s="59"/>
      <c r="H659" s="56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5"/>
      <c r="AV659" s="55"/>
      <c r="AW659" s="55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5"/>
      <c r="BJ659" s="55"/>
      <c r="BK659" s="55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5"/>
      <c r="BX659" s="55"/>
      <c r="BY659" s="55"/>
      <c r="BZ659" s="55"/>
      <c r="CA659" s="55"/>
      <c r="CB659" s="55"/>
      <c r="CC659" s="55"/>
      <c r="CD659" s="55"/>
      <c r="CE659" s="55"/>
      <c r="CF659" s="55"/>
      <c r="CG659" s="55"/>
      <c r="CH659" s="55"/>
      <c r="CI659" s="55"/>
    </row>
    <row r="660" spans="1:87" customFormat="1" ht="15" customHeight="1" x14ac:dyDescent="0.25">
      <c r="A660" s="55"/>
      <c r="B660" s="58"/>
      <c r="C660" s="58"/>
      <c r="E660" s="57"/>
      <c r="F660" s="21"/>
      <c r="G660" s="59"/>
      <c r="H660" s="56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55"/>
      <c r="BE660" s="55"/>
      <c r="BF660" s="55"/>
      <c r="BG660" s="55"/>
      <c r="BH660" s="55"/>
      <c r="BI660" s="55"/>
      <c r="BJ660" s="55"/>
      <c r="BK660" s="55"/>
      <c r="BL660" s="55"/>
      <c r="BM660" s="55"/>
      <c r="BN660" s="55"/>
      <c r="BO660" s="55"/>
      <c r="BP660" s="55"/>
      <c r="BQ660" s="55"/>
      <c r="BR660" s="55"/>
      <c r="BS660" s="55"/>
      <c r="BT660" s="55"/>
      <c r="BU660" s="55"/>
      <c r="BV660" s="55"/>
      <c r="BW660" s="55"/>
      <c r="BX660" s="55"/>
      <c r="BY660" s="55"/>
      <c r="BZ660" s="55"/>
      <c r="CA660" s="55"/>
      <c r="CB660" s="55"/>
      <c r="CC660" s="55"/>
      <c r="CD660" s="55"/>
      <c r="CE660" s="55"/>
      <c r="CF660" s="55"/>
      <c r="CG660" s="55"/>
      <c r="CH660" s="55"/>
      <c r="CI660" s="55"/>
    </row>
    <row r="661" spans="1:87" customFormat="1" ht="15" customHeight="1" x14ac:dyDescent="0.25">
      <c r="A661" s="55"/>
      <c r="B661" s="58"/>
      <c r="C661" s="58"/>
      <c r="E661" s="57"/>
      <c r="F661" s="21"/>
      <c r="G661" s="59"/>
      <c r="H661" s="56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55"/>
      <c r="BE661" s="55"/>
      <c r="BF661" s="55"/>
      <c r="BG661" s="55"/>
      <c r="BH661" s="55"/>
      <c r="BI661" s="55"/>
      <c r="BJ661" s="55"/>
      <c r="BK661" s="55"/>
      <c r="BL661" s="55"/>
      <c r="BM661" s="55"/>
      <c r="BN661" s="55"/>
      <c r="BO661" s="55"/>
      <c r="BP661" s="55"/>
      <c r="BQ661" s="55"/>
      <c r="BR661" s="55"/>
      <c r="BS661" s="55"/>
      <c r="BT661" s="55"/>
      <c r="BU661" s="55"/>
      <c r="BV661" s="55"/>
      <c r="BW661" s="55"/>
      <c r="BX661" s="55"/>
      <c r="BY661" s="55"/>
      <c r="BZ661" s="55"/>
      <c r="CA661" s="55"/>
      <c r="CB661" s="55"/>
      <c r="CC661" s="55"/>
      <c r="CD661" s="55"/>
      <c r="CE661" s="55"/>
      <c r="CF661" s="55"/>
      <c r="CG661" s="55"/>
      <c r="CH661" s="55"/>
      <c r="CI661" s="55"/>
    </row>
    <row r="662" spans="1:87" customFormat="1" ht="15" customHeight="1" x14ac:dyDescent="0.25">
      <c r="A662" s="55"/>
      <c r="B662" s="58"/>
      <c r="C662" s="58"/>
      <c r="E662" s="57"/>
      <c r="F662" s="21"/>
      <c r="G662" s="59"/>
      <c r="H662" s="56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  <c r="AQ662" s="55"/>
      <c r="AR662" s="55"/>
      <c r="AS662" s="55"/>
      <c r="AT662" s="55"/>
      <c r="AU662" s="55"/>
      <c r="AV662" s="55"/>
      <c r="AW662" s="55"/>
      <c r="AX662" s="55"/>
      <c r="AY662" s="55"/>
      <c r="AZ662" s="55"/>
      <c r="BA662" s="55"/>
      <c r="BB662" s="55"/>
      <c r="BC662" s="55"/>
      <c r="BD662" s="55"/>
      <c r="BE662" s="55"/>
      <c r="BF662" s="55"/>
      <c r="BG662" s="55"/>
      <c r="BH662" s="55"/>
      <c r="BI662" s="55"/>
      <c r="BJ662" s="55"/>
      <c r="BK662" s="55"/>
      <c r="BL662" s="55"/>
      <c r="BM662" s="55"/>
      <c r="BN662" s="55"/>
      <c r="BO662" s="55"/>
      <c r="BP662" s="55"/>
      <c r="BQ662" s="55"/>
      <c r="BR662" s="55"/>
      <c r="BS662" s="55"/>
      <c r="BT662" s="55"/>
      <c r="BU662" s="55"/>
      <c r="BV662" s="55"/>
      <c r="BW662" s="55"/>
      <c r="BX662" s="55"/>
      <c r="BY662" s="55"/>
      <c r="BZ662" s="55"/>
      <c r="CA662" s="55"/>
      <c r="CB662" s="55"/>
      <c r="CC662" s="55"/>
      <c r="CD662" s="55"/>
      <c r="CE662" s="55"/>
      <c r="CF662" s="55"/>
      <c r="CG662" s="55"/>
      <c r="CH662" s="55"/>
      <c r="CI662" s="55"/>
    </row>
    <row r="663" spans="1:87" customFormat="1" ht="15" customHeight="1" x14ac:dyDescent="0.25">
      <c r="A663" s="55"/>
      <c r="B663" s="58"/>
      <c r="C663" s="58"/>
      <c r="E663" s="57"/>
      <c r="F663" s="21"/>
      <c r="G663" s="59"/>
      <c r="H663" s="56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55"/>
      <c r="AL663" s="55"/>
      <c r="AM663" s="55"/>
      <c r="AN663" s="55"/>
      <c r="AO663" s="55"/>
      <c r="AP663" s="55"/>
      <c r="AQ663" s="55"/>
      <c r="AR663" s="55"/>
      <c r="AS663" s="55"/>
      <c r="AT663" s="55"/>
      <c r="AU663" s="55"/>
      <c r="AV663" s="55"/>
      <c r="AW663" s="55"/>
      <c r="AX663" s="55"/>
      <c r="AY663" s="55"/>
      <c r="AZ663" s="55"/>
      <c r="BA663" s="55"/>
      <c r="BB663" s="55"/>
      <c r="BC663" s="55"/>
      <c r="BD663" s="55"/>
      <c r="BE663" s="55"/>
      <c r="BF663" s="55"/>
      <c r="BG663" s="55"/>
      <c r="BH663" s="55"/>
      <c r="BI663" s="55"/>
      <c r="BJ663" s="55"/>
      <c r="BK663" s="55"/>
      <c r="BL663" s="55"/>
      <c r="BM663" s="55"/>
      <c r="BN663" s="55"/>
      <c r="BO663" s="55"/>
      <c r="BP663" s="55"/>
      <c r="BQ663" s="55"/>
      <c r="BR663" s="55"/>
      <c r="BS663" s="55"/>
      <c r="BT663" s="55"/>
      <c r="BU663" s="55"/>
      <c r="BV663" s="55"/>
      <c r="BW663" s="55"/>
      <c r="BX663" s="55"/>
      <c r="BY663" s="55"/>
      <c r="BZ663" s="55"/>
      <c r="CA663" s="55"/>
      <c r="CB663" s="55"/>
      <c r="CC663" s="55"/>
      <c r="CD663" s="55"/>
      <c r="CE663" s="55"/>
      <c r="CF663" s="55"/>
      <c r="CG663" s="55"/>
      <c r="CH663" s="55"/>
      <c r="CI663" s="55"/>
    </row>
    <row r="664" spans="1:87" customFormat="1" ht="15" customHeight="1" x14ac:dyDescent="0.25">
      <c r="A664" s="55"/>
      <c r="B664" s="58"/>
      <c r="C664" s="58"/>
      <c r="E664" s="57"/>
      <c r="F664" s="21"/>
      <c r="G664" s="59"/>
      <c r="H664" s="56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55"/>
      <c r="AL664" s="55"/>
      <c r="AM664" s="55"/>
      <c r="AN664" s="55"/>
      <c r="AO664" s="55"/>
      <c r="AP664" s="55"/>
      <c r="AQ664" s="55"/>
      <c r="AR664" s="55"/>
      <c r="AS664" s="55"/>
      <c r="AT664" s="55"/>
      <c r="AU664" s="55"/>
      <c r="AV664" s="55"/>
      <c r="AW664" s="55"/>
      <c r="AX664" s="55"/>
      <c r="AY664" s="55"/>
      <c r="AZ664" s="55"/>
      <c r="BA664" s="55"/>
      <c r="BB664" s="55"/>
      <c r="BC664" s="55"/>
      <c r="BD664" s="55"/>
      <c r="BE664" s="55"/>
      <c r="BF664" s="55"/>
      <c r="BG664" s="55"/>
      <c r="BH664" s="55"/>
      <c r="BI664" s="55"/>
      <c r="BJ664" s="55"/>
      <c r="BK664" s="55"/>
      <c r="BL664" s="55"/>
      <c r="BM664" s="55"/>
      <c r="BN664" s="55"/>
      <c r="BO664" s="55"/>
      <c r="BP664" s="55"/>
      <c r="BQ664" s="55"/>
      <c r="BR664" s="55"/>
      <c r="BS664" s="55"/>
      <c r="BT664" s="55"/>
      <c r="BU664" s="55"/>
      <c r="BV664" s="55"/>
      <c r="BW664" s="55"/>
      <c r="BX664" s="55"/>
      <c r="BY664" s="55"/>
      <c r="BZ664" s="55"/>
      <c r="CA664" s="55"/>
      <c r="CB664" s="55"/>
      <c r="CC664" s="55"/>
      <c r="CD664" s="55"/>
      <c r="CE664" s="55"/>
      <c r="CF664" s="55"/>
      <c r="CG664" s="55"/>
      <c r="CH664" s="55"/>
      <c r="CI664" s="55"/>
    </row>
    <row r="665" spans="1:87" customFormat="1" ht="15" customHeight="1" x14ac:dyDescent="0.25">
      <c r="A665" s="55"/>
      <c r="B665" s="58"/>
      <c r="C665" s="58"/>
      <c r="E665" s="57"/>
      <c r="F665" s="21"/>
      <c r="G665" s="59"/>
      <c r="H665" s="56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55"/>
      <c r="AO665" s="55"/>
      <c r="AP665" s="55"/>
      <c r="AQ665" s="55"/>
      <c r="AR665" s="55"/>
      <c r="AS665" s="55"/>
      <c r="AT665" s="55"/>
      <c r="AU665" s="55"/>
      <c r="AV665" s="55"/>
      <c r="AW665" s="55"/>
      <c r="AX665" s="55"/>
      <c r="AY665" s="55"/>
      <c r="AZ665" s="55"/>
      <c r="BA665" s="55"/>
      <c r="BB665" s="55"/>
      <c r="BC665" s="55"/>
      <c r="BD665" s="55"/>
      <c r="BE665" s="55"/>
      <c r="BF665" s="55"/>
      <c r="BG665" s="55"/>
      <c r="BH665" s="55"/>
      <c r="BI665" s="55"/>
      <c r="BJ665" s="55"/>
      <c r="BK665" s="55"/>
      <c r="BL665" s="55"/>
      <c r="BM665" s="55"/>
      <c r="BN665" s="55"/>
      <c r="BO665" s="55"/>
      <c r="BP665" s="55"/>
      <c r="BQ665" s="55"/>
      <c r="BR665" s="55"/>
      <c r="BS665" s="55"/>
      <c r="BT665" s="55"/>
      <c r="BU665" s="55"/>
      <c r="BV665" s="55"/>
      <c r="BW665" s="55"/>
      <c r="BX665" s="55"/>
      <c r="BY665" s="55"/>
      <c r="BZ665" s="55"/>
      <c r="CA665" s="55"/>
      <c r="CB665" s="55"/>
      <c r="CC665" s="55"/>
      <c r="CD665" s="55"/>
      <c r="CE665" s="55"/>
      <c r="CF665" s="55"/>
      <c r="CG665" s="55"/>
      <c r="CH665" s="55"/>
      <c r="CI665" s="55"/>
    </row>
    <row r="666" spans="1:87" customFormat="1" ht="15" customHeight="1" x14ac:dyDescent="0.25">
      <c r="A666" s="55"/>
      <c r="B666" s="58"/>
      <c r="C666" s="58"/>
      <c r="E666" s="57"/>
      <c r="F666" s="21"/>
      <c r="G666" s="59"/>
      <c r="H666" s="56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  <c r="AQ666" s="55"/>
      <c r="AR666" s="55"/>
      <c r="AS666" s="55"/>
      <c r="AT666" s="55"/>
      <c r="AU666" s="55"/>
      <c r="AV666" s="55"/>
      <c r="AW666" s="55"/>
      <c r="AX666" s="55"/>
      <c r="AY666" s="55"/>
      <c r="AZ666" s="55"/>
      <c r="BA666" s="55"/>
      <c r="BB666" s="55"/>
      <c r="BC666" s="55"/>
      <c r="BD666" s="55"/>
      <c r="BE666" s="55"/>
      <c r="BF666" s="55"/>
      <c r="BG666" s="55"/>
      <c r="BH666" s="55"/>
      <c r="BI666" s="55"/>
      <c r="BJ666" s="55"/>
      <c r="BK666" s="55"/>
      <c r="BL666" s="55"/>
      <c r="BM666" s="55"/>
      <c r="BN666" s="55"/>
      <c r="BO666" s="55"/>
      <c r="BP666" s="55"/>
      <c r="BQ666" s="55"/>
      <c r="BR666" s="55"/>
      <c r="BS666" s="55"/>
      <c r="BT666" s="55"/>
      <c r="BU666" s="55"/>
      <c r="BV666" s="55"/>
      <c r="BW666" s="55"/>
      <c r="BX666" s="55"/>
      <c r="BY666" s="55"/>
      <c r="BZ666" s="55"/>
      <c r="CA666" s="55"/>
      <c r="CB666" s="55"/>
      <c r="CC666" s="55"/>
      <c r="CD666" s="55"/>
      <c r="CE666" s="55"/>
      <c r="CF666" s="55"/>
      <c r="CG666" s="55"/>
      <c r="CH666" s="55"/>
      <c r="CI666" s="55"/>
    </row>
    <row r="667" spans="1:87" customFormat="1" ht="15" customHeight="1" x14ac:dyDescent="0.25">
      <c r="A667" s="55"/>
      <c r="B667" s="58"/>
      <c r="C667" s="58"/>
      <c r="E667" s="57"/>
      <c r="F667" s="21"/>
      <c r="G667" s="59"/>
      <c r="H667" s="56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  <c r="AQ667" s="55"/>
      <c r="AR667" s="55"/>
      <c r="AS667" s="55"/>
      <c r="AT667" s="55"/>
      <c r="AU667" s="55"/>
      <c r="AV667" s="55"/>
      <c r="AW667" s="55"/>
      <c r="AX667" s="55"/>
      <c r="AY667" s="55"/>
      <c r="AZ667" s="55"/>
      <c r="BA667" s="55"/>
      <c r="BB667" s="55"/>
      <c r="BC667" s="55"/>
      <c r="BD667" s="55"/>
      <c r="BE667" s="55"/>
      <c r="BF667" s="55"/>
      <c r="BG667" s="55"/>
      <c r="BH667" s="55"/>
      <c r="BI667" s="55"/>
      <c r="BJ667" s="55"/>
      <c r="BK667" s="55"/>
      <c r="BL667" s="55"/>
      <c r="BM667" s="55"/>
      <c r="BN667" s="55"/>
      <c r="BO667" s="55"/>
      <c r="BP667" s="55"/>
      <c r="BQ667" s="55"/>
      <c r="BR667" s="55"/>
      <c r="BS667" s="55"/>
      <c r="BT667" s="55"/>
      <c r="BU667" s="55"/>
      <c r="BV667" s="55"/>
      <c r="BW667" s="55"/>
      <c r="BX667" s="55"/>
      <c r="BY667" s="55"/>
      <c r="BZ667" s="55"/>
      <c r="CA667" s="55"/>
      <c r="CB667" s="55"/>
      <c r="CC667" s="55"/>
      <c r="CD667" s="55"/>
      <c r="CE667" s="55"/>
      <c r="CF667" s="55"/>
      <c r="CG667" s="55"/>
      <c r="CH667" s="55"/>
      <c r="CI667" s="55"/>
    </row>
    <row r="668" spans="1:87" customFormat="1" ht="15" customHeight="1" x14ac:dyDescent="0.25">
      <c r="A668" s="55"/>
      <c r="B668" s="58"/>
      <c r="C668" s="58"/>
      <c r="E668" s="57"/>
      <c r="F668" s="21"/>
      <c r="G668" s="59"/>
      <c r="H668" s="56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5"/>
      <c r="AV668" s="55"/>
      <c r="AW668" s="55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5"/>
      <c r="BJ668" s="55"/>
      <c r="BK668" s="55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5"/>
      <c r="BX668" s="55"/>
      <c r="BY668" s="55"/>
      <c r="BZ668" s="55"/>
      <c r="CA668" s="55"/>
      <c r="CB668" s="55"/>
      <c r="CC668" s="55"/>
      <c r="CD668" s="55"/>
      <c r="CE668" s="55"/>
      <c r="CF668" s="55"/>
      <c r="CG668" s="55"/>
      <c r="CH668" s="55"/>
      <c r="CI668" s="55"/>
    </row>
    <row r="669" spans="1:87" customFormat="1" ht="15" customHeight="1" x14ac:dyDescent="0.25">
      <c r="A669" s="55"/>
      <c r="B669" s="58"/>
      <c r="C669" s="58"/>
      <c r="E669" s="57"/>
      <c r="F669" s="21"/>
      <c r="G669" s="59"/>
      <c r="H669" s="56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  <c r="AQ669" s="55"/>
      <c r="AR669" s="55"/>
      <c r="AS669" s="55"/>
      <c r="AT669" s="55"/>
      <c r="AU669" s="55"/>
      <c r="AV669" s="55"/>
      <c r="AW669" s="55"/>
      <c r="AX669" s="55"/>
      <c r="AY669" s="55"/>
      <c r="AZ669" s="55"/>
      <c r="BA669" s="55"/>
      <c r="BB669" s="55"/>
      <c r="BC669" s="55"/>
      <c r="BD669" s="55"/>
      <c r="BE669" s="55"/>
      <c r="BF669" s="55"/>
      <c r="BG669" s="55"/>
      <c r="BH669" s="55"/>
      <c r="BI669" s="55"/>
      <c r="BJ669" s="55"/>
      <c r="BK669" s="55"/>
      <c r="BL669" s="55"/>
      <c r="BM669" s="55"/>
      <c r="BN669" s="55"/>
      <c r="BO669" s="55"/>
      <c r="BP669" s="55"/>
      <c r="BQ669" s="55"/>
      <c r="BR669" s="55"/>
      <c r="BS669" s="55"/>
      <c r="BT669" s="55"/>
      <c r="BU669" s="55"/>
      <c r="BV669" s="55"/>
      <c r="BW669" s="55"/>
      <c r="BX669" s="55"/>
      <c r="BY669" s="55"/>
      <c r="BZ669" s="55"/>
      <c r="CA669" s="55"/>
      <c r="CB669" s="55"/>
      <c r="CC669" s="55"/>
      <c r="CD669" s="55"/>
      <c r="CE669" s="55"/>
      <c r="CF669" s="55"/>
      <c r="CG669" s="55"/>
      <c r="CH669" s="55"/>
      <c r="CI669" s="55"/>
    </row>
    <row r="670" spans="1:87" customFormat="1" ht="15" customHeight="1" x14ac:dyDescent="0.25">
      <c r="A670" s="55"/>
      <c r="B670" s="58"/>
      <c r="C670" s="58"/>
      <c r="E670" s="57"/>
      <c r="F670" s="21"/>
      <c r="G670" s="59"/>
      <c r="H670" s="56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  <c r="AQ670" s="55"/>
      <c r="AR670" s="55"/>
      <c r="AS670" s="55"/>
      <c r="AT670" s="55"/>
      <c r="AU670" s="55"/>
      <c r="AV670" s="55"/>
      <c r="AW670" s="55"/>
      <c r="AX670" s="55"/>
      <c r="AY670" s="55"/>
      <c r="AZ670" s="55"/>
      <c r="BA670" s="55"/>
      <c r="BB670" s="55"/>
      <c r="BC670" s="55"/>
      <c r="BD670" s="55"/>
      <c r="BE670" s="55"/>
      <c r="BF670" s="55"/>
      <c r="BG670" s="55"/>
      <c r="BH670" s="55"/>
      <c r="BI670" s="55"/>
      <c r="BJ670" s="55"/>
      <c r="BK670" s="55"/>
      <c r="BL670" s="55"/>
      <c r="BM670" s="55"/>
      <c r="BN670" s="55"/>
      <c r="BO670" s="55"/>
      <c r="BP670" s="55"/>
      <c r="BQ670" s="55"/>
      <c r="BR670" s="55"/>
      <c r="BS670" s="55"/>
      <c r="BT670" s="55"/>
      <c r="BU670" s="55"/>
      <c r="BV670" s="55"/>
      <c r="BW670" s="55"/>
      <c r="BX670" s="55"/>
      <c r="BY670" s="55"/>
      <c r="BZ670" s="55"/>
      <c r="CA670" s="55"/>
      <c r="CB670" s="55"/>
      <c r="CC670" s="55"/>
      <c r="CD670" s="55"/>
      <c r="CE670" s="55"/>
      <c r="CF670" s="55"/>
      <c r="CG670" s="55"/>
      <c r="CH670" s="55"/>
      <c r="CI670" s="55"/>
    </row>
    <row r="671" spans="1:87" customFormat="1" ht="15" customHeight="1" x14ac:dyDescent="0.25">
      <c r="A671" s="55"/>
      <c r="B671" s="58"/>
      <c r="C671" s="58"/>
      <c r="E671" s="57"/>
      <c r="F671" s="21"/>
      <c r="G671" s="59"/>
      <c r="H671" s="56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  <c r="AQ671" s="55"/>
      <c r="AR671" s="55"/>
      <c r="AS671" s="55"/>
      <c r="AT671" s="55"/>
      <c r="AU671" s="55"/>
      <c r="AV671" s="55"/>
      <c r="AW671" s="55"/>
      <c r="AX671" s="55"/>
      <c r="AY671" s="55"/>
      <c r="AZ671" s="55"/>
      <c r="BA671" s="55"/>
      <c r="BB671" s="55"/>
      <c r="BC671" s="55"/>
      <c r="BD671" s="55"/>
      <c r="BE671" s="55"/>
      <c r="BF671" s="55"/>
      <c r="BG671" s="55"/>
      <c r="BH671" s="55"/>
      <c r="BI671" s="55"/>
      <c r="BJ671" s="55"/>
      <c r="BK671" s="55"/>
      <c r="BL671" s="55"/>
      <c r="BM671" s="55"/>
      <c r="BN671" s="55"/>
      <c r="BO671" s="55"/>
      <c r="BP671" s="55"/>
      <c r="BQ671" s="55"/>
      <c r="BR671" s="55"/>
      <c r="BS671" s="55"/>
      <c r="BT671" s="55"/>
      <c r="BU671" s="55"/>
      <c r="BV671" s="55"/>
      <c r="BW671" s="55"/>
      <c r="BX671" s="55"/>
      <c r="BY671" s="55"/>
      <c r="BZ671" s="55"/>
      <c r="CA671" s="55"/>
      <c r="CB671" s="55"/>
      <c r="CC671" s="55"/>
      <c r="CD671" s="55"/>
      <c r="CE671" s="55"/>
      <c r="CF671" s="55"/>
      <c r="CG671" s="55"/>
      <c r="CH671" s="55"/>
      <c r="CI671" s="55"/>
    </row>
    <row r="672" spans="1:87" customFormat="1" ht="15" customHeight="1" x14ac:dyDescent="0.25">
      <c r="A672" s="55"/>
      <c r="B672" s="58"/>
      <c r="C672" s="58"/>
      <c r="E672" s="57"/>
      <c r="F672" s="21"/>
      <c r="G672" s="59"/>
      <c r="H672" s="56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  <c r="AQ672" s="55"/>
      <c r="AR672" s="55"/>
      <c r="AS672" s="55"/>
      <c r="AT672" s="55"/>
      <c r="AU672" s="55"/>
      <c r="AV672" s="55"/>
      <c r="AW672" s="55"/>
      <c r="AX672" s="55"/>
      <c r="AY672" s="55"/>
      <c r="AZ672" s="55"/>
      <c r="BA672" s="55"/>
      <c r="BB672" s="55"/>
      <c r="BC672" s="55"/>
      <c r="BD672" s="55"/>
      <c r="BE672" s="55"/>
      <c r="BF672" s="55"/>
      <c r="BG672" s="55"/>
      <c r="BH672" s="55"/>
      <c r="BI672" s="55"/>
      <c r="BJ672" s="55"/>
      <c r="BK672" s="55"/>
      <c r="BL672" s="55"/>
      <c r="BM672" s="55"/>
      <c r="BN672" s="55"/>
      <c r="BO672" s="55"/>
      <c r="BP672" s="55"/>
      <c r="BQ672" s="55"/>
      <c r="BR672" s="55"/>
      <c r="BS672" s="55"/>
      <c r="BT672" s="55"/>
      <c r="BU672" s="55"/>
      <c r="BV672" s="55"/>
      <c r="BW672" s="55"/>
      <c r="BX672" s="55"/>
      <c r="BY672" s="55"/>
      <c r="BZ672" s="55"/>
      <c r="CA672" s="55"/>
      <c r="CB672" s="55"/>
      <c r="CC672" s="55"/>
      <c r="CD672" s="55"/>
      <c r="CE672" s="55"/>
      <c r="CF672" s="55"/>
      <c r="CG672" s="55"/>
      <c r="CH672" s="55"/>
      <c r="CI672" s="55"/>
    </row>
    <row r="673" spans="1:87" customFormat="1" ht="15" customHeight="1" x14ac:dyDescent="0.25">
      <c r="A673" s="55"/>
      <c r="B673" s="58"/>
      <c r="C673" s="58"/>
      <c r="E673" s="57"/>
      <c r="F673" s="21"/>
      <c r="G673" s="59"/>
      <c r="H673" s="56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  <c r="AQ673" s="55"/>
      <c r="AR673" s="55"/>
      <c r="AS673" s="55"/>
      <c r="AT673" s="55"/>
      <c r="AU673" s="55"/>
      <c r="AV673" s="55"/>
      <c r="AW673" s="55"/>
      <c r="AX673" s="55"/>
      <c r="AY673" s="55"/>
      <c r="AZ673" s="55"/>
      <c r="BA673" s="55"/>
      <c r="BB673" s="55"/>
      <c r="BC673" s="55"/>
      <c r="BD673" s="55"/>
      <c r="BE673" s="55"/>
      <c r="BF673" s="55"/>
      <c r="BG673" s="55"/>
      <c r="BH673" s="55"/>
      <c r="BI673" s="55"/>
      <c r="BJ673" s="55"/>
      <c r="BK673" s="55"/>
      <c r="BL673" s="55"/>
      <c r="BM673" s="55"/>
      <c r="BN673" s="55"/>
      <c r="BO673" s="55"/>
      <c r="BP673" s="55"/>
      <c r="BQ673" s="55"/>
      <c r="BR673" s="55"/>
      <c r="BS673" s="55"/>
      <c r="BT673" s="55"/>
      <c r="BU673" s="55"/>
      <c r="BV673" s="55"/>
      <c r="BW673" s="55"/>
      <c r="BX673" s="55"/>
      <c r="BY673" s="55"/>
      <c r="BZ673" s="55"/>
      <c r="CA673" s="55"/>
      <c r="CB673" s="55"/>
      <c r="CC673" s="55"/>
      <c r="CD673" s="55"/>
      <c r="CE673" s="55"/>
      <c r="CF673" s="55"/>
      <c r="CG673" s="55"/>
      <c r="CH673" s="55"/>
      <c r="CI673" s="55"/>
    </row>
    <row r="674" spans="1:87" customFormat="1" ht="15" customHeight="1" x14ac:dyDescent="0.25">
      <c r="A674" s="55"/>
      <c r="B674" s="58"/>
      <c r="C674" s="58"/>
      <c r="E674" s="57"/>
      <c r="F674" s="21"/>
      <c r="G674" s="59"/>
      <c r="H674" s="56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  <c r="AQ674" s="55"/>
      <c r="AR674" s="55"/>
      <c r="AS674" s="55"/>
      <c r="AT674" s="55"/>
      <c r="AU674" s="55"/>
      <c r="AV674" s="55"/>
      <c r="AW674" s="55"/>
      <c r="AX674" s="55"/>
      <c r="AY674" s="55"/>
      <c r="AZ674" s="55"/>
      <c r="BA674" s="55"/>
      <c r="BB674" s="55"/>
      <c r="BC674" s="55"/>
      <c r="BD674" s="55"/>
      <c r="BE674" s="55"/>
      <c r="BF674" s="55"/>
      <c r="BG674" s="55"/>
      <c r="BH674" s="55"/>
      <c r="BI674" s="55"/>
      <c r="BJ674" s="55"/>
      <c r="BK674" s="55"/>
      <c r="BL674" s="55"/>
      <c r="BM674" s="55"/>
      <c r="BN674" s="55"/>
      <c r="BO674" s="55"/>
      <c r="BP674" s="55"/>
      <c r="BQ674" s="55"/>
      <c r="BR674" s="55"/>
      <c r="BS674" s="55"/>
      <c r="BT674" s="55"/>
      <c r="BU674" s="55"/>
      <c r="BV674" s="55"/>
      <c r="BW674" s="55"/>
      <c r="BX674" s="55"/>
      <c r="BY674" s="55"/>
      <c r="BZ674" s="55"/>
      <c r="CA674" s="55"/>
      <c r="CB674" s="55"/>
      <c r="CC674" s="55"/>
      <c r="CD674" s="55"/>
      <c r="CE674" s="55"/>
      <c r="CF674" s="55"/>
      <c r="CG674" s="55"/>
      <c r="CH674" s="55"/>
      <c r="CI674" s="55"/>
    </row>
    <row r="675" spans="1:87" customFormat="1" ht="15" customHeight="1" x14ac:dyDescent="0.25">
      <c r="A675" s="55"/>
      <c r="B675" s="58"/>
      <c r="C675" s="58"/>
      <c r="E675" s="57"/>
      <c r="F675" s="21"/>
      <c r="G675" s="59"/>
      <c r="H675" s="56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  <c r="AQ675" s="55"/>
      <c r="AR675" s="55"/>
      <c r="AS675" s="55"/>
      <c r="AT675" s="55"/>
      <c r="AU675" s="55"/>
      <c r="AV675" s="55"/>
      <c r="AW675" s="55"/>
      <c r="AX675" s="55"/>
      <c r="AY675" s="55"/>
      <c r="AZ675" s="55"/>
      <c r="BA675" s="55"/>
      <c r="BB675" s="55"/>
      <c r="BC675" s="55"/>
      <c r="BD675" s="55"/>
      <c r="BE675" s="55"/>
      <c r="BF675" s="55"/>
      <c r="BG675" s="55"/>
      <c r="BH675" s="55"/>
      <c r="BI675" s="55"/>
      <c r="BJ675" s="55"/>
      <c r="BK675" s="55"/>
      <c r="BL675" s="55"/>
      <c r="BM675" s="55"/>
      <c r="BN675" s="55"/>
      <c r="BO675" s="55"/>
      <c r="BP675" s="55"/>
      <c r="BQ675" s="55"/>
      <c r="BR675" s="55"/>
      <c r="BS675" s="55"/>
      <c r="BT675" s="55"/>
      <c r="BU675" s="55"/>
      <c r="BV675" s="55"/>
      <c r="BW675" s="55"/>
      <c r="BX675" s="55"/>
      <c r="BY675" s="55"/>
      <c r="BZ675" s="55"/>
      <c r="CA675" s="55"/>
      <c r="CB675" s="55"/>
      <c r="CC675" s="55"/>
      <c r="CD675" s="55"/>
      <c r="CE675" s="55"/>
      <c r="CF675" s="55"/>
      <c r="CG675" s="55"/>
      <c r="CH675" s="55"/>
      <c r="CI675" s="55"/>
    </row>
    <row r="676" spans="1:87" customFormat="1" ht="15" customHeight="1" x14ac:dyDescent="0.25">
      <c r="A676" s="55"/>
      <c r="B676" s="58"/>
      <c r="C676" s="58"/>
      <c r="E676" s="57"/>
      <c r="F676" s="21"/>
      <c r="G676" s="59"/>
      <c r="H676" s="56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55"/>
      <c r="AL676" s="55"/>
      <c r="AM676" s="55"/>
      <c r="AN676" s="55"/>
      <c r="AO676" s="55"/>
      <c r="AP676" s="55"/>
      <c r="AQ676" s="55"/>
      <c r="AR676" s="55"/>
      <c r="AS676" s="55"/>
      <c r="AT676" s="55"/>
      <c r="AU676" s="55"/>
      <c r="AV676" s="55"/>
      <c r="AW676" s="55"/>
      <c r="AX676" s="55"/>
      <c r="AY676" s="55"/>
      <c r="AZ676" s="55"/>
      <c r="BA676" s="55"/>
      <c r="BB676" s="55"/>
      <c r="BC676" s="55"/>
      <c r="BD676" s="55"/>
      <c r="BE676" s="55"/>
      <c r="BF676" s="55"/>
      <c r="BG676" s="55"/>
      <c r="BH676" s="55"/>
      <c r="BI676" s="55"/>
      <c r="BJ676" s="55"/>
      <c r="BK676" s="55"/>
      <c r="BL676" s="55"/>
      <c r="BM676" s="55"/>
      <c r="BN676" s="55"/>
      <c r="BO676" s="55"/>
      <c r="BP676" s="55"/>
      <c r="BQ676" s="55"/>
      <c r="BR676" s="55"/>
      <c r="BS676" s="55"/>
      <c r="BT676" s="55"/>
      <c r="BU676" s="55"/>
      <c r="BV676" s="55"/>
      <c r="BW676" s="55"/>
      <c r="BX676" s="55"/>
      <c r="BY676" s="55"/>
      <c r="BZ676" s="55"/>
      <c r="CA676" s="55"/>
      <c r="CB676" s="55"/>
      <c r="CC676" s="55"/>
      <c r="CD676" s="55"/>
      <c r="CE676" s="55"/>
      <c r="CF676" s="55"/>
      <c r="CG676" s="55"/>
      <c r="CH676" s="55"/>
      <c r="CI676" s="55"/>
    </row>
    <row r="677" spans="1:87" customFormat="1" ht="15" customHeight="1" x14ac:dyDescent="0.25">
      <c r="A677" s="55"/>
      <c r="B677" s="58"/>
      <c r="C677" s="58"/>
      <c r="E677" s="57"/>
      <c r="F677" s="21"/>
      <c r="G677" s="59"/>
      <c r="H677" s="56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55"/>
      <c r="AL677" s="55"/>
      <c r="AM677" s="55"/>
      <c r="AN677" s="55"/>
      <c r="AO677" s="55"/>
      <c r="AP677" s="55"/>
      <c r="AQ677" s="55"/>
      <c r="AR677" s="55"/>
      <c r="AS677" s="55"/>
      <c r="AT677" s="55"/>
      <c r="AU677" s="55"/>
      <c r="AV677" s="55"/>
      <c r="AW677" s="55"/>
      <c r="AX677" s="55"/>
      <c r="AY677" s="55"/>
      <c r="AZ677" s="55"/>
      <c r="BA677" s="55"/>
      <c r="BB677" s="55"/>
      <c r="BC677" s="55"/>
      <c r="BD677" s="55"/>
      <c r="BE677" s="55"/>
      <c r="BF677" s="55"/>
      <c r="BG677" s="55"/>
      <c r="BH677" s="55"/>
      <c r="BI677" s="55"/>
      <c r="BJ677" s="55"/>
      <c r="BK677" s="55"/>
      <c r="BL677" s="55"/>
      <c r="BM677" s="55"/>
      <c r="BN677" s="55"/>
      <c r="BO677" s="55"/>
      <c r="BP677" s="55"/>
      <c r="BQ677" s="55"/>
      <c r="BR677" s="55"/>
      <c r="BS677" s="55"/>
      <c r="BT677" s="55"/>
      <c r="BU677" s="55"/>
      <c r="BV677" s="55"/>
      <c r="BW677" s="55"/>
      <c r="BX677" s="55"/>
      <c r="BY677" s="55"/>
      <c r="BZ677" s="55"/>
      <c r="CA677" s="55"/>
      <c r="CB677" s="55"/>
      <c r="CC677" s="55"/>
      <c r="CD677" s="55"/>
      <c r="CE677" s="55"/>
      <c r="CF677" s="55"/>
      <c r="CG677" s="55"/>
      <c r="CH677" s="55"/>
      <c r="CI677" s="55"/>
    </row>
    <row r="678" spans="1:87" customFormat="1" ht="15" customHeight="1" x14ac:dyDescent="0.25">
      <c r="A678" s="55"/>
      <c r="B678" s="58"/>
      <c r="C678" s="58"/>
      <c r="E678" s="57"/>
      <c r="F678" s="21"/>
      <c r="G678" s="59"/>
      <c r="H678" s="56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  <c r="AQ678" s="55"/>
      <c r="AR678" s="55"/>
      <c r="AS678" s="55"/>
      <c r="AT678" s="55"/>
      <c r="AU678" s="55"/>
      <c r="AV678" s="55"/>
      <c r="AW678" s="55"/>
      <c r="AX678" s="55"/>
      <c r="AY678" s="55"/>
      <c r="AZ678" s="55"/>
      <c r="BA678" s="55"/>
      <c r="BB678" s="55"/>
      <c r="BC678" s="55"/>
      <c r="BD678" s="55"/>
      <c r="BE678" s="55"/>
      <c r="BF678" s="55"/>
      <c r="BG678" s="55"/>
      <c r="BH678" s="55"/>
      <c r="BI678" s="55"/>
      <c r="BJ678" s="55"/>
      <c r="BK678" s="55"/>
      <c r="BL678" s="55"/>
      <c r="BM678" s="55"/>
      <c r="BN678" s="55"/>
      <c r="BO678" s="55"/>
      <c r="BP678" s="55"/>
      <c r="BQ678" s="55"/>
      <c r="BR678" s="55"/>
      <c r="BS678" s="55"/>
      <c r="BT678" s="55"/>
      <c r="BU678" s="55"/>
      <c r="BV678" s="55"/>
      <c r="BW678" s="55"/>
      <c r="BX678" s="55"/>
      <c r="BY678" s="55"/>
      <c r="BZ678" s="55"/>
      <c r="CA678" s="55"/>
      <c r="CB678" s="55"/>
      <c r="CC678" s="55"/>
      <c r="CD678" s="55"/>
      <c r="CE678" s="55"/>
      <c r="CF678" s="55"/>
      <c r="CG678" s="55"/>
      <c r="CH678" s="55"/>
      <c r="CI678" s="55"/>
    </row>
    <row r="679" spans="1:87" customFormat="1" ht="15" customHeight="1" x14ac:dyDescent="0.25">
      <c r="A679" s="55"/>
      <c r="B679" s="58"/>
      <c r="C679" s="58"/>
      <c r="E679" s="57"/>
      <c r="F679" s="21"/>
      <c r="G679" s="59"/>
      <c r="H679" s="56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  <c r="AQ679" s="55"/>
      <c r="AR679" s="55"/>
      <c r="AS679" s="55"/>
      <c r="AT679" s="55"/>
      <c r="AU679" s="55"/>
      <c r="AV679" s="55"/>
      <c r="AW679" s="55"/>
      <c r="AX679" s="55"/>
      <c r="AY679" s="55"/>
      <c r="AZ679" s="55"/>
      <c r="BA679" s="55"/>
      <c r="BB679" s="55"/>
      <c r="BC679" s="55"/>
      <c r="BD679" s="55"/>
      <c r="BE679" s="55"/>
      <c r="BF679" s="55"/>
      <c r="BG679" s="55"/>
      <c r="BH679" s="55"/>
      <c r="BI679" s="55"/>
      <c r="BJ679" s="55"/>
      <c r="BK679" s="55"/>
      <c r="BL679" s="55"/>
      <c r="BM679" s="55"/>
      <c r="BN679" s="55"/>
      <c r="BO679" s="55"/>
      <c r="BP679" s="55"/>
      <c r="BQ679" s="55"/>
      <c r="BR679" s="55"/>
      <c r="BS679" s="55"/>
      <c r="BT679" s="55"/>
      <c r="BU679" s="55"/>
      <c r="BV679" s="55"/>
      <c r="BW679" s="55"/>
      <c r="BX679" s="55"/>
      <c r="BY679" s="55"/>
      <c r="BZ679" s="55"/>
      <c r="CA679" s="55"/>
      <c r="CB679" s="55"/>
      <c r="CC679" s="55"/>
      <c r="CD679" s="55"/>
      <c r="CE679" s="55"/>
      <c r="CF679" s="55"/>
      <c r="CG679" s="55"/>
      <c r="CH679" s="55"/>
      <c r="CI679" s="55"/>
    </row>
    <row r="680" spans="1:87" customFormat="1" ht="15" customHeight="1" x14ac:dyDescent="0.25">
      <c r="A680" s="55"/>
      <c r="B680" s="58"/>
      <c r="C680" s="58"/>
      <c r="E680" s="57"/>
      <c r="F680" s="21"/>
      <c r="G680" s="59"/>
      <c r="H680" s="56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  <c r="AQ680" s="55"/>
      <c r="AR680" s="55"/>
      <c r="AS680" s="55"/>
      <c r="AT680" s="55"/>
      <c r="AU680" s="55"/>
      <c r="AV680" s="55"/>
      <c r="AW680" s="55"/>
      <c r="AX680" s="55"/>
      <c r="AY680" s="55"/>
      <c r="AZ680" s="55"/>
      <c r="BA680" s="55"/>
      <c r="BB680" s="55"/>
      <c r="BC680" s="55"/>
      <c r="BD680" s="55"/>
      <c r="BE680" s="55"/>
      <c r="BF680" s="55"/>
      <c r="BG680" s="55"/>
      <c r="BH680" s="55"/>
      <c r="BI680" s="55"/>
      <c r="BJ680" s="55"/>
      <c r="BK680" s="55"/>
      <c r="BL680" s="55"/>
      <c r="BM680" s="55"/>
      <c r="BN680" s="55"/>
      <c r="BO680" s="55"/>
      <c r="BP680" s="55"/>
      <c r="BQ680" s="55"/>
      <c r="BR680" s="55"/>
      <c r="BS680" s="55"/>
      <c r="BT680" s="55"/>
      <c r="BU680" s="55"/>
      <c r="BV680" s="55"/>
      <c r="BW680" s="55"/>
      <c r="BX680" s="55"/>
      <c r="BY680" s="55"/>
      <c r="BZ680" s="55"/>
      <c r="CA680" s="55"/>
      <c r="CB680" s="55"/>
      <c r="CC680" s="55"/>
      <c r="CD680" s="55"/>
      <c r="CE680" s="55"/>
      <c r="CF680" s="55"/>
      <c r="CG680" s="55"/>
      <c r="CH680" s="55"/>
      <c r="CI680" s="55"/>
    </row>
    <row r="681" spans="1:87" customFormat="1" ht="15" customHeight="1" x14ac:dyDescent="0.25">
      <c r="A681" s="55"/>
      <c r="B681" s="58"/>
      <c r="C681" s="58"/>
      <c r="E681" s="57"/>
      <c r="F681" s="21"/>
      <c r="G681" s="59"/>
      <c r="H681" s="56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  <c r="AQ681" s="55"/>
      <c r="AR681" s="55"/>
      <c r="AS681" s="55"/>
      <c r="AT681" s="55"/>
      <c r="AU681" s="55"/>
      <c r="AV681" s="55"/>
      <c r="AW681" s="55"/>
      <c r="AX681" s="55"/>
      <c r="AY681" s="55"/>
      <c r="AZ681" s="55"/>
      <c r="BA681" s="55"/>
      <c r="BB681" s="55"/>
      <c r="BC681" s="55"/>
      <c r="BD681" s="55"/>
      <c r="BE681" s="55"/>
      <c r="BF681" s="55"/>
      <c r="BG681" s="55"/>
      <c r="BH681" s="55"/>
      <c r="BI681" s="55"/>
      <c r="BJ681" s="55"/>
      <c r="BK681" s="55"/>
      <c r="BL681" s="55"/>
      <c r="BM681" s="55"/>
      <c r="BN681" s="55"/>
      <c r="BO681" s="55"/>
      <c r="BP681" s="55"/>
      <c r="BQ681" s="55"/>
      <c r="BR681" s="55"/>
      <c r="BS681" s="55"/>
      <c r="BT681" s="55"/>
      <c r="BU681" s="55"/>
      <c r="BV681" s="55"/>
      <c r="BW681" s="55"/>
      <c r="BX681" s="55"/>
      <c r="BY681" s="55"/>
      <c r="BZ681" s="55"/>
      <c r="CA681" s="55"/>
      <c r="CB681" s="55"/>
      <c r="CC681" s="55"/>
      <c r="CD681" s="55"/>
      <c r="CE681" s="55"/>
      <c r="CF681" s="55"/>
      <c r="CG681" s="55"/>
      <c r="CH681" s="55"/>
      <c r="CI681" s="55"/>
    </row>
    <row r="682" spans="1:87" customFormat="1" ht="15" customHeight="1" x14ac:dyDescent="0.25">
      <c r="A682" s="55"/>
      <c r="B682" s="58"/>
      <c r="C682" s="58"/>
      <c r="E682" s="57"/>
      <c r="F682" s="21"/>
      <c r="G682" s="59"/>
      <c r="H682" s="56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  <c r="AQ682" s="55"/>
      <c r="AR682" s="55"/>
      <c r="AS682" s="55"/>
      <c r="AT682" s="55"/>
      <c r="AU682" s="55"/>
      <c r="AV682" s="55"/>
      <c r="AW682" s="55"/>
      <c r="AX682" s="55"/>
      <c r="AY682" s="55"/>
      <c r="AZ682" s="55"/>
      <c r="BA682" s="55"/>
      <c r="BB682" s="55"/>
      <c r="BC682" s="55"/>
      <c r="BD682" s="55"/>
      <c r="BE682" s="55"/>
      <c r="BF682" s="55"/>
      <c r="BG682" s="55"/>
      <c r="BH682" s="55"/>
      <c r="BI682" s="55"/>
      <c r="BJ682" s="55"/>
      <c r="BK682" s="55"/>
      <c r="BL682" s="55"/>
      <c r="BM682" s="55"/>
      <c r="BN682" s="55"/>
      <c r="BO682" s="55"/>
      <c r="BP682" s="55"/>
      <c r="BQ682" s="55"/>
      <c r="BR682" s="55"/>
      <c r="BS682" s="55"/>
      <c r="BT682" s="55"/>
      <c r="BU682" s="55"/>
      <c r="BV682" s="55"/>
      <c r="BW682" s="55"/>
      <c r="BX682" s="55"/>
      <c r="BY682" s="55"/>
      <c r="BZ682" s="55"/>
      <c r="CA682" s="55"/>
      <c r="CB682" s="55"/>
      <c r="CC682" s="55"/>
      <c r="CD682" s="55"/>
      <c r="CE682" s="55"/>
      <c r="CF682" s="55"/>
      <c r="CG682" s="55"/>
      <c r="CH682" s="55"/>
      <c r="CI682" s="55"/>
    </row>
    <row r="683" spans="1:87" customFormat="1" ht="15" customHeight="1" x14ac:dyDescent="0.25">
      <c r="A683" s="55"/>
      <c r="B683" s="58"/>
      <c r="C683" s="58"/>
      <c r="E683" s="57"/>
      <c r="F683" s="21"/>
      <c r="G683" s="59"/>
      <c r="H683" s="56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</row>
    <row r="684" spans="1:87" customFormat="1" ht="15" customHeight="1" x14ac:dyDescent="0.25">
      <c r="A684" s="55"/>
      <c r="B684" s="58"/>
      <c r="C684" s="58"/>
      <c r="E684" s="57"/>
      <c r="F684" s="21"/>
      <c r="G684" s="59"/>
      <c r="H684" s="56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</row>
    <row r="685" spans="1:87" customFormat="1" ht="15" customHeight="1" x14ac:dyDescent="0.25">
      <c r="A685" s="55"/>
      <c r="B685" s="58"/>
      <c r="C685" s="58"/>
      <c r="E685" s="57"/>
      <c r="F685" s="21"/>
      <c r="G685" s="59"/>
      <c r="H685" s="56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  <c r="AQ685" s="55"/>
      <c r="AR685" s="55"/>
      <c r="AS685" s="55"/>
      <c r="AT685" s="55"/>
      <c r="AU685" s="55"/>
      <c r="AV685" s="55"/>
      <c r="AW685" s="55"/>
      <c r="AX685" s="55"/>
      <c r="AY685" s="55"/>
      <c r="AZ685" s="55"/>
      <c r="BA685" s="55"/>
      <c r="BB685" s="55"/>
      <c r="BC685" s="55"/>
      <c r="BD685" s="55"/>
      <c r="BE685" s="55"/>
      <c r="BF685" s="55"/>
      <c r="BG685" s="55"/>
      <c r="BH685" s="55"/>
      <c r="BI685" s="55"/>
      <c r="BJ685" s="55"/>
      <c r="BK685" s="55"/>
      <c r="BL685" s="55"/>
      <c r="BM685" s="55"/>
      <c r="BN685" s="55"/>
      <c r="BO685" s="55"/>
      <c r="BP685" s="55"/>
      <c r="BQ685" s="55"/>
      <c r="BR685" s="55"/>
      <c r="BS685" s="55"/>
      <c r="BT685" s="55"/>
      <c r="BU685" s="55"/>
      <c r="BV685" s="55"/>
      <c r="BW685" s="55"/>
      <c r="BX685" s="55"/>
      <c r="BY685" s="55"/>
      <c r="BZ685" s="55"/>
      <c r="CA685" s="55"/>
      <c r="CB685" s="55"/>
      <c r="CC685" s="55"/>
      <c r="CD685" s="55"/>
      <c r="CE685" s="55"/>
      <c r="CF685" s="55"/>
      <c r="CG685" s="55"/>
      <c r="CH685" s="55"/>
      <c r="CI685" s="55"/>
    </row>
    <row r="686" spans="1:87" customFormat="1" ht="15" customHeight="1" x14ac:dyDescent="0.25">
      <c r="A686" s="55"/>
      <c r="B686" s="58"/>
      <c r="C686" s="58"/>
      <c r="E686" s="57"/>
      <c r="F686" s="21"/>
      <c r="G686" s="59"/>
      <c r="H686" s="56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  <c r="AQ686" s="55"/>
      <c r="AR686" s="55"/>
      <c r="AS686" s="55"/>
      <c r="AT686" s="55"/>
      <c r="AU686" s="55"/>
      <c r="AV686" s="55"/>
      <c r="AW686" s="55"/>
      <c r="AX686" s="55"/>
      <c r="AY686" s="55"/>
      <c r="AZ686" s="55"/>
      <c r="BA686" s="55"/>
      <c r="BB686" s="55"/>
      <c r="BC686" s="55"/>
      <c r="BD686" s="55"/>
      <c r="BE686" s="55"/>
      <c r="BF686" s="55"/>
      <c r="BG686" s="55"/>
      <c r="BH686" s="55"/>
      <c r="BI686" s="55"/>
      <c r="BJ686" s="55"/>
      <c r="BK686" s="55"/>
      <c r="BL686" s="55"/>
      <c r="BM686" s="55"/>
      <c r="BN686" s="55"/>
      <c r="BO686" s="55"/>
      <c r="BP686" s="55"/>
      <c r="BQ686" s="55"/>
      <c r="BR686" s="55"/>
      <c r="BS686" s="55"/>
      <c r="BT686" s="55"/>
      <c r="BU686" s="55"/>
      <c r="BV686" s="55"/>
      <c r="BW686" s="55"/>
      <c r="BX686" s="55"/>
      <c r="BY686" s="55"/>
      <c r="BZ686" s="55"/>
      <c r="CA686" s="55"/>
      <c r="CB686" s="55"/>
      <c r="CC686" s="55"/>
      <c r="CD686" s="55"/>
      <c r="CE686" s="55"/>
      <c r="CF686" s="55"/>
      <c r="CG686" s="55"/>
      <c r="CH686" s="55"/>
      <c r="CI686" s="55"/>
    </row>
    <row r="687" spans="1:87" customFormat="1" ht="15" customHeight="1" x14ac:dyDescent="0.25">
      <c r="A687" s="55"/>
      <c r="B687" s="58"/>
      <c r="C687" s="58"/>
      <c r="E687" s="57"/>
      <c r="F687" s="21"/>
      <c r="G687" s="59"/>
      <c r="H687" s="56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5"/>
      <c r="AV687" s="55"/>
      <c r="AW687" s="55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5"/>
      <c r="BJ687" s="55"/>
      <c r="BK687" s="55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5"/>
      <c r="BX687" s="55"/>
      <c r="BY687" s="55"/>
      <c r="BZ687" s="55"/>
      <c r="CA687" s="55"/>
      <c r="CB687" s="55"/>
      <c r="CC687" s="55"/>
      <c r="CD687" s="55"/>
      <c r="CE687" s="55"/>
      <c r="CF687" s="55"/>
      <c r="CG687" s="55"/>
      <c r="CH687" s="55"/>
      <c r="CI687" s="55"/>
    </row>
    <row r="688" spans="1:87" customFormat="1" ht="15" customHeight="1" x14ac:dyDescent="0.25">
      <c r="A688" s="55"/>
      <c r="B688" s="58"/>
      <c r="C688" s="58"/>
      <c r="E688" s="57"/>
      <c r="F688" s="21"/>
      <c r="G688" s="59"/>
      <c r="H688" s="56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5"/>
      <c r="AV688" s="55"/>
      <c r="AW688" s="55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5"/>
      <c r="BJ688" s="55"/>
      <c r="BK688" s="55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5"/>
      <c r="BX688" s="55"/>
      <c r="BY688" s="55"/>
      <c r="BZ688" s="55"/>
      <c r="CA688" s="55"/>
      <c r="CB688" s="55"/>
      <c r="CC688" s="55"/>
      <c r="CD688" s="55"/>
      <c r="CE688" s="55"/>
      <c r="CF688" s="55"/>
      <c r="CG688" s="55"/>
      <c r="CH688" s="55"/>
      <c r="CI688" s="55"/>
    </row>
    <row r="689" spans="1:87" customFormat="1" ht="15" customHeight="1" x14ac:dyDescent="0.25">
      <c r="A689" s="55"/>
      <c r="B689" s="58"/>
      <c r="C689" s="58"/>
      <c r="E689" s="57"/>
      <c r="F689" s="21"/>
      <c r="G689" s="59"/>
      <c r="H689" s="56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  <c r="AQ689" s="55"/>
      <c r="AR689" s="55"/>
      <c r="AS689" s="55"/>
      <c r="AT689" s="55"/>
      <c r="AU689" s="55"/>
      <c r="AV689" s="55"/>
      <c r="AW689" s="55"/>
      <c r="AX689" s="55"/>
      <c r="AY689" s="55"/>
      <c r="AZ689" s="55"/>
      <c r="BA689" s="55"/>
      <c r="BB689" s="55"/>
      <c r="BC689" s="55"/>
      <c r="BD689" s="55"/>
      <c r="BE689" s="55"/>
      <c r="BF689" s="55"/>
      <c r="BG689" s="55"/>
      <c r="BH689" s="55"/>
      <c r="BI689" s="55"/>
      <c r="BJ689" s="55"/>
      <c r="BK689" s="55"/>
      <c r="BL689" s="55"/>
      <c r="BM689" s="55"/>
      <c r="BN689" s="55"/>
      <c r="BO689" s="55"/>
      <c r="BP689" s="55"/>
      <c r="BQ689" s="55"/>
      <c r="BR689" s="55"/>
      <c r="BS689" s="55"/>
      <c r="BT689" s="55"/>
      <c r="BU689" s="55"/>
      <c r="BV689" s="55"/>
      <c r="BW689" s="55"/>
      <c r="BX689" s="55"/>
      <c r="BY689" s="55"/>
      <c r="BZ689" s="55"/>
      <c r="CA689" s="55"/>
      <c r="CB689" s="55"/>
      <c r="CC689" s="55"/>
      <c r="CD689" s="55"/>
      <c r="CE689" s="55"/>
      <c r="CF689" s="55"/>
      <c r="CG689" s="55"/>
      <c r="CH689" s="55"/>
      <c r="CI689" s="55"/>
    </row>
    <row r="690" spans="1:87" customFormat="1" ht="15" customHeight="1" x14ac:dyDescent="0.25">
      <c r="A690" s="55"/>
      <c r="B690" s="58"/>
      <c r="C690" s="58"/>
      <c r="E690" s="57"/>
      <c r="F690" s="21"/>
      <c r="G690" s="59"/>
      <c r="H690" s="56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  <c r="AQ690" s="55"/>
      <c r="AR690" s="55"/>
      <c r="AS690" s="55"/>
      <c r="AT690" s="55"/>
      <c r="AU690" s="55"/>
      <c r="AV690" s="55"/>
      <c r="AW690" s="55"/>
      <c r="AX690" s="55"/>
      <c r="AY690" s="55"/>
      <c r="AZ690" s="55"/>
      <c r="BA690" s="55"/>
      <c r="BB690" s="55"/>
      <c r="BC690" s="55"/>
      <c r="BD690" s="55"/>
      <c r="BE690" s="55"/>
      <c r="BF690" s="55"/>
      <c r="BG690" s="55"/>
      <c r="BH690" s="55"/>
      <c r="BI690" s="55"/>
      <c r="BJ690" s="55"/>
      <c r="BK690" s="55"/>
      <c r="BL690" s="55"/>
      <c r="BM690" s="55"/>
      <c r="BN690" s="55"/>
      <c r="BO690" s="55"/>
      <c r="BP690" s="55"/>
      <c r="BQ690" s="55"/>
      <c r="BR690" s="55"/>
      <c r="BS690" s="55"/>
      <c r="BT690" s="55"/>
      <c r="BU690" s="55"/>
      <c r="BV690" s="55"/>
      <c r="BW690" s="55"/>
      <c r="BX690" s="55"/>
      <c r="BY690" s="55"/>
      <c r="BZ690" s="55"/>
      <c r="CA690" s="55"/>
      <c r="CB690" s="55"/>
      <c r="CC690" s="55"/>
      <c r="CD690" s="55"/>
      <c r="CE690" s="55"/>
      <c r="CF690" s="55"/>
      <c r="CG690" s="55"/>
      <c r="CH690" s="55"/>
      <c r="CI690" s="55"/>
    </row>
    <row r="691" spans="1:87" customFormat="1" ht="15" customHeight="1" x14ac:dyDescent="0.25">
      <c r="A691" s="55"/>
      <c r="B691" s="58"/>
      <c r="C691" s="58"/>
      <c r="E691" s="57"/>
      <c r="F691" s="21"/>
      <c r="G691" s="59"/>
      <c r="H691" s="56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</row>
    <row r="692" spans="1:87" customFormat="1" ht="15" customHeight="1" x14ac:dyDescent="0.25">
      <c r="A692" s="55"/>
      <c r="B692" s="58"/>
      <c r="C692" s="58"/>
      <c r="E692" s="57"/>
      <c r="F692" s="21"/>
      <c r="G692" s="59"/>
      <c r="H692" s="56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</row>
    <row r="693" spans="1:87" customFormat="1" ht="15" customHeight="1" x14ac:dyDescent="0.25">
      <c r="A693" s="55"/>
      <c r="B693" s="58"/>
      <c r="C693" s="58"/>
      <c r="E693" s="57"/>
      <c r="F693" s="21"/>
      <c r="G693" s="59"/>
      <c r="H693" s="56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</row>
    <row r="694" spans="1:87" customFormat="1" ht="15" customHeight="1" x14ac:dyDescent="0.25">
      <c r="A694" s="55"/>
      <c r="B694" s="58"/>
      <c r="C694" s="58"/>
      <c r="E694" s="57"/>
      <c r="F694" s="21"/>
      <c r="G694" s="59"/>
      <c r="H694" s="56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55"/>
      <c r="BE694" s="55"/>
      <c r="BF694" s="55"/>
      <c r="BG694" s="55"/>
      <c r="BH694" s="55"/>
      <c r="BI694" s="55"/>
      <c r="BJ694" s="55"/>
      <c r="BK694" s="55"/>
      <c r="BL694" s="55"/>
      <c r="BM694" s="55"/>
      <c r="BN694" s="55"/>
      <c r="BO694" s="55"/>
      <c r="BP694" s="55"/>
      <c r="BQ694" s="55"/>
      <c r="BR694" s="55"/>
      <c r="BS694" s="55"/>
      <c r="BT694" s="55"/>
      <c r="BU694" s="55"/>
      <c r="BV694" s="55"/>
      <c r="BW694" s="55"/>
      <c r="BX694" s="55"/>
      <c r="BY694" s="55"/>
      <c r="BZ694" s="55"/>
      <c r="CA694" s="55"/>
      <c r="CB694" s="55"/>
      <c r="CC694" s="55"/>
      <c r="CD694" s="55"/>
      <c r="CE694" s="55"/>
      <c r="CF694" s="55"/>
      <c r="CG694" s="55"/>
      <c r="CH694" s="55"/>
      <c r="CI694" s="55"/>
    </row>
    <row r="695" spans="1:87" customFormat="1" ht="15" customHeight="1" x14ac:dyDescent="0.25">
      <c r="A695" s="55"/>
      <c r="B695" s="58"/>
      <c r="C695" s="58"/>
      <c r="E695" s="57"/>
      <c r="F695" s="21"/>
      <c r="G695" s="59"/>
      <c r="H695" s="56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  <c r="AQ695" s="55"/>
      <c r="AR695" s="55"/>
      <c r="AS695" s="55"/>
      <c r="AT695" s="55"/>
      <c r="AU695" s="55"/>
      <c r="AV695" s="55"/>
      <c r="AW695" s="55"/>
      <c r="AX695" s="55"/>
      <c r="AY695" s="55"/>
      <c r="AZ695" s="55"/>
      <c r="BA695" s="55"/>
      <c r="BB695" s="55"/>
      <c r="BC695" s="55"/>
      <c r="BD695" s="55"/>
      <c r="BE695" s="55"/>
      <c r="BF695" s="55"/>
      <c r="BG695" s="55"/>
      <c r="BH695" s="55"/>
      <c r="BI695" s="55"/>
      <c r="BJ695" s="55"/>
      <c r="BK695" s="55"/>
      <c r="BL695" s="55"/>
      <c r="BM695" s="55"/>
      <c r="BN695" s="55"/>
      <c r="BO695" s="55"/>
      <c r="BP695" s="55"/>
      <c r="BQ695" s="55"/>
      <c r="BR695" s="55"/>
      <c r="BS695" s="55"/>
      <c r="BT695" s="55"/>
      <c r="BU695" s="55"/>
      <c r="BV695" s="55"/>
      <c r="BW695" s="55"/>
      <c r="BX695" s="55"/>
      <c r="BY695" s="55"/>
      <c r="BZ695" s="55"/>
      <c r="CA695" s="55"/>
      <c r="CB695" s="55"/>
      <c r="CC695" s="55"/>
      <c r="CD695" s="55"/>
      <c r="CE695" s="55"/>
      <c r="CF695" s="55"/>
      <c r="CG695" s="55"/>
      <c r="CH695" s="55"/>
      <c r="CI695" s="55"/>
    </row>
    <row r="696" spans="1:87" customFormat="1" ht="15" customHeight="1" x14ac:dyDescent="0.25">
      <c r="A696" s="55"/>
      <c r="B696" s="58"/>
      <c r="C696" s="58"/>
      <c r="E696" s="57"/>
      <c r="F696" s="21"/>
      <c r="G696" s="59"/>
      <c r="H696" s="56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  <c r="AQ696" s="55"/>
      <c r="AR696" s="55"/>
      <c r="AS696" s="55"/>
      <c r="AT696" s="55"/>
      <c r="AU696" s="55"/>
      <c r="AV696" s="55"/>
      <c r="AW696" s="55"/>
      <c r="AX696" s="55"/>
      <c r="AY696" s="55"/>
      <c r="AZ696" s="55"/>
      <c r="BA696" s="55"/>
      <c r="BB696" s="55"/>
      <c r="BC696" s="55"/>
      <c r="BD696" s="55"/>
      <c r="BE696" s="55"/>
      <c r="BF696" s="55"/>
      <c r="BG696" s="55"/>
      <c r="BH696" s="55"/>
      <c r="BI696" s="55"/>
      <c r="BJ696" s="55"/>
      <c r="BK696" s="55"/>
      <c r="BL696" s="55"/>
      <c r="BM696" s="55"/>
      <c r="BN696" s="55"/>
      <c r="BO696" s="55"/>
      <c r="BP696" s="55"/>
      <c r="BQ696" s="55"/>
      <c r="BR696" s="55"/>
      <c r="BS696" s="55"/>
      <c r="BT696" s="55"/>
      <c r="BU696" s="55"/>
      <c r="BV696" s="55"/>
      <c r="BW696" s="55"/>
      <c r="BX696" s="55"/>
      <c r="BY696" s="55"/>
      <c r="BZ696" s="55"/>
      <c r="CA696" s="55"/>
      <c r="CB696" s="55"/>
      <c r="CC696" s="55"/>
      <c r="CD696" s="55"/>
      <c r="CE696" s="55"/>
      <c r="CF696" s="55"/>
      <c r="CG696" s="55"/>
      <c r="CH696" s="55"/>
      <c r="CI696" s="55"/>
    </row>
    <row r="697" spans="1:87" customFormat="1" ht="15" customHeight="1" x14ac:dyDescent="0.25">
      <c r="A697" s="55"/>
      <c r="B697" s="58"/>
      <c r="C697" s="58"/>
      <c r="E697" s="57"/>
      <c r="F697" s="21"/>
      <c r="G697" s="59"/>
      <c r="H697" s="56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  <c r="AQ697" s="55"/>
      <c r="AR697" s="55"/>
      <c r="AS697" s="55"/>
      <c r="AT697" s="55"/>
      <c r="AU697" s="55"/>
      <c r="AV697" s="55"/>
      <c r="AW697" s="55"/>
      <c r="AX697" s="55"/>
      <c r="AY697" s="55"/>
      <c r="AZ697" s="55"/>
      <c r="BA697" s="55"/>
      <c r="BB697" s="55"/>
      <c r="BC697" s="55"/>
      <c r="BD697" s="55"/>
      <c r="BE697" s="55"/>
      <c r="BF697" s="55"/>
      <c r="BG697" s="55"/>
      <c r="BH697" s="55"/>
      <c r="BI697" s="55"/>
      <c r="BJ697" s="55"/>
      <c r="BK697" s="55"/>
      <c r="BL697" s="55"/>
      <c r="BM697" s="55"/>
      <c r="BN697" s="55"/>
      <c r="BO697" s="55"/>
      <c r="BP697" s="55"/>
      <c r="BQ697" s="55"/>
      <c r="BR697" s="55"/>
      <c r="BS697" s="55"/>
      <c r="BT697" s="55"/>
      <c r="BU697" s="55"/>
      <c r="BV697" s="55"/>
      <c r="BW697" s="55"/>
      <c r="BX697" s="55"/>
      <c r="BY697" s="55"/>
      <c r="BZ697" s="55"/>
      <c r="CA697" s="55"/>
      <c r="CB697" s="55"/>
      <c r="CC697" s="55"/>
      <c r="CD697" s="55"/>
      <c r="CE697" s="55"/>
      <c r="CF697" s="55"/>
      <c r="CG697" s="55"/>
      <c r="CH697" s="55"/>
      <c r="CI697" s="55"/>
    </row>
    <row r="698" spans="1:87" customFormat="1" ht="15" customHeight="1" x14ac:dyDescent="0.25">
      <c r="A698" s="55"/>
      <c r="B698" s="58"/>
      <c r="C698" s="58"/>
      <c r="E698" s="57"/>
      <c r="F698" s="21"/>
      <c r="G698" s="59"/>
      <c r="H698" s="56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5"/>
      <c r="AV698" s="55"/>
      <c r="AW698" s="55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5"/>
      <c r="BJ698" s="55"/>
      <c r="BK698" s="55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5"/>
      <c r="BX698" s="55"/>
      <c r="BY698" s="55"/>
      <c r="BZ698" s="55"/>
      <c r="CA698" s="55"/>
      <c r="CB698" s="55"/>
      <c r="CC698" s="55"/>
      <c r="CD698" s="55"/>
      <c r="CE698" s="55"/>
      <c r="CF698" s="55"/>
      <c r="CG698" s="55"/>
      <c r="CH698" s="55"/>
      <c r="CI698" s="55"/>
    </row>
    <row r="699" spans="1:87" customFormat="1" ht="15" customHeight="1" x14ac:dyDescent="0.25">
      <c r="A699" s="55"/>
      <c r="B699" s="58"/>
      <c r="C699" s="58"/>
      <c r="E699" s="57"/>
      <c r="F699" s="21"/>
      <c r="G699" s="59"/>
      <c r="H699" s="56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  <c r="AQ699" s="55"/>
      <c r="AR699" s="55"/>
      <c r="AS699" s="55"/>
      <c r="AT699" s="55"/>
      <c r="AU699" s="55"/>
      <c r="AV699" s="55"/>
      <c r="AW699" s="55"/>
      <c r="AX699" s="55"/>
      <c r="AY699" s="55"/>
      <c r="AZ699" s="55"/>
      <c r="BA699" s="55"/>
      <c r="BB699" s="55"/>
      <c r="BC699" s="55"/>
      <c r="BD699" s="55"/>
      <c r="BE699" s="55"/>
      <c r="BF699" s="55"/>
      <c r="BG699" s="55"/>
      <c r="BH699" s="55"/>
      <c r="BI699" s="55"/>
      <c r="BJ699" s="55"/>
      <c r="BK699" s="55"/>
      <c r="BL699" s="55"/>
      <c r="BM699" s="55"/>
      <c r="BN699" s="55"/>
      <c r="BO699" s="55"/>
      <c r="BP699" s="55"/>
      <c r="BQ699" s="55"/>
      <c r="BR699" s="55"/>
      <c r="BS699" s="55"/>
      <c r="BT699" s="55"/>
      <c r="BU699" s="55"/>
      <c r="BV699" s="55"/>
      <c r="BW699" s="55"/>
      <c r="BX699" s="55"/>
      <c r="BY699" s="55"/>
      <c r="BZ699" s="55"/>
      <c r="CA699" s="55"/>
      <c r="CB699" s="55"/>
      <c r="CC699" s="55"/>
      <c r="CD699" s="55"/>
      <c r="CE699" s="55"/>
      <c r="CF699" s="55"/>
      <c r="CG699" s="55"/>
      <c r="CH699" s="55"/>
      <c r="CI699" s="55"/>
    </row>
    <row r="700" spans="1:87" customFormat="1" ht="15" customHeight="1" x14ac:dyDescent="0.25">
      <c r="A700" s="55"/>
      <c r="B700" s="58"/>
      <c r="C700" s="58"/>
      <c r="E700" s="57"/>
      <c r="F700" s="21"/>
      <c r="G700" s="59"/>
      <c r="H700" s="56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  <c r="AQ700" s="55"/>
      <c r="AR700" s="55"/>
      <c r="AS700" s="55"/>
      <c r="AT700" s="55"/>
      <c r="AU700" s="55"/>
      <c r="AV700" s="55"/>
      <c r="AW700" s="55"/>
      <c r="AX700" s="55"/>
      <c r="AY700" s="55"/>
      <c r="AZ700" s="55"/>
      <c r="BA700" s="55"/>
      <c r="BB700" s="55"/>
      <c r="BC700" s="55"/>
      <c r="BD700" s="55"/>
      <c r="BE700" s="55"/>
      <c r="BF700" s="55"/>
      <c r="BG700" s="55"/>
      <c r="BH700" s="55"/>
      <c r="BI700" s="55"/>
      <c r="BJ700" s="55"/>
      <c r="BK700" s="55"/>
      <c r="BL700" s="55"/>
      <c r="BM700" s="55"/>
      <c r="BN700" s="55"/>
      <c r="BO700" s="55"/>
      <c r="BP700" s="55"/>
      <c r="BQ700" s="55"/>
      <c r="BR700" s="55"/>
      <c r="BS700" s="55"/>
      <c r="BT700" s="55"/>
      <c r="BU700" s="55"/>
      <c r="BV700" s="55"/>
      <c r="BW700" s="55"/>
      <c r="BX700" s="55"/>
      <c r="BY700" s="55"/>
      <c r="BZ700" s="55"/>
      <c r="CA700" s="55"/>
      <c r="CB700" s="55"/>
      <c r="CC700" s="55"/>
      <c r="CD700" s="55"/>
      <c r="CE700" s="55"/>
      <c r="CF700" s="55"/>
      <c r="CG700" s="55"/>
      <c r="CH700" s="55"/>
      <c r="CI700" s="55"/>
    </row>
    <row r="701" spans="1:87" customFormat="1" ht="15" customHeight="1" x14ac:dyDescent="0.25">
      <c r="A701" s="55"/>
      <c r="B701" s="58"/>
      <c r="C701" s="58"/>
      <c r="E701" s="57"/>
      <c r="F701" s="21"/>
      <c r="G701" s="59"/>
      <c r="H701" s="56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  <c r="AQ701" s="55"/>
      <c r="AR701" s="55"/>
      <c r="AS701" s="55"/>
      <c r="AT701" s="55"/>
      <c r="AU701" s="55"/>
      <c r="AV701" s="55"/>
      <c r="AW701" s="55"/>
      <c r="AX701" s="55"/>
      <c r="AY701" s="55"/>
      <c r="AZ701" s="55"/>
      <c r="BA701" s="55"/>
      <c r="BB701" s="55"/>
      <c r="BC701" s="55"/>
      <c r="BD701" s="55"/>
      <c r="BE701" s="55"/>
      <c r="BF701" s="55"/>
      <c r="BG701" s="55"/>
      <c r="BH701" s="55"/>
      <c r="BI701" s="55"/>
      <c r="BJ701" s="55"/>
      <c r="BK701" s="55"/>
      <c r="BL701" s="55"/>
      <c r="BM701" s="55"/>
      <c r="BN701" s="55"/>
      <c r="BO701" s="55"/>
      <c r="BP701" s="55"/>
      <c r="BQ701" s="55"/>
      <c r="BR701" s="55"/>
      <c r="BS701" s="55"/>
      <c r="BT701" s="55"/>
      <c r="BU701" s="55"/>
      <c r="BV701" s="55"/>
      <c r="BW701" s="55"/>
      <c r="BX701" s="55"/>
      <c r="BY701" s="55"/>
      <c r="BZ701" s="55"/>
      <c r="CA701" s="55"/>
      <c r="CB701" s="55"/>
      <c r="CC701" s="55"/>
      <c r="CD701" s="55"/>
      <c r="CE701" s="55"/>
      <c r="CF701" s="55"/>
      <c r="CG701" s="55"/>
      <c r="CH701" s="55"/>
      <c r="CI701" s="55"/>
    </row>
    <row r="702" spans="1:87" customFormat="1" ht="15" customHeight="1" x14ac:dyDescent="0.25">
      <c r="A702" s="55"/>
      <c r="B702" s="58"/>
      <c r="C702" s="58"/>
      <c r="E702" s="57"/>
      <c r="F702" s="21"/>
      <c r="G702" s="59"/>
      <c r="H702" s="56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  <c r="AQ702" s="55"/>
      <c r="AR702" s="55"/>
      <c r="AS702" s="55"/>
      <c r="AT702" s="55"/>
      <c r="AU702" s="55"/>
      <c r="AV702" s="55"/>
      <c r="AW702" s="55"/>
      <c r="AX702" s="55"/>
      <c r="AY702" s="55"/>
      <c r="AZ702" s="55"/>
      <c r="BA702" s="55"/>
      <c r="BB702" s="55"/>
      <c r="BC702" s="55"/>
      <c r="BD702" s="55"/>
      <c r="BE702" s="55"/>
      <c r="BF702" s="55"/>
      <c r="BG702" s="55"/>
      <c r="BH702" s="55"/>
      <c r="BI702" s="55"/>
      <c r="BJ702" s="55"/>
      <c r="BK702" s="55"/>
      <c r="BL702" s="55"/>
      <c r="BM702" s="55"/>
      <c r="BN702" s="55"/>
      <c r="BO702" s="55"/>
      <c r="BP702" s="55"/>
      <c r="BQ702" s="55"/>
      <c r="BR702" s="55"/>
      <c r="BS702" s="55"/>
      <c r="BT702" s="55"/>
      <c r="BU702" s="55"/>
      <c r="BV702" s="55"/>
      <c r="BW702" s="55"/>
      <c r="BX702" s="55"/>
      <c r="BY702" s="55"/>
      <c r="BZ702" s="55"/>
      <c r="CA702" s="55"/>
      <c r="CB702" s="55"/>
      <c r="CC702" s="55"/>
      <c r="CD702" s="55"/>
      <c r="CE702" s="55"/>
      <c r="CF702" s="55"/>
      <c r="CG702" s="55"/>
      <c r="CH702" s="55"/>
      <c r="CI702" s="55"/>
    </row>
    <row r="703" spans="1:87" customFormat="1" ht="15" customHeight="1" x14ac:dyDescent="0.25">
      <c r="A703" s="55"/>
      <c r="B703" s="58"/>
      <c r="C703" s="58"/>
      <c r="E703" s="57"/>
      <c r="F703" s="21"/>
      <c r="G703" s="59"/>
      <c r="H703" s="56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  <c r="AQ703" s="55"/>
      <c r="AR703" s="55"/>
      <c r="AS703" s="55"/>
      <c r="AT703" s="55"/>
      <c r="AU703" s="55"/>
      <c r="AV703" s="55"/>
      <c r="AW703" s="55"/>
      <c r="AX703" s="55"/>
      <c r="AY703" s="55"/>
      <c r="AZ703" s="55"/>
      <c r="BA703" s="55"/>
      <c r="BB703" s="55"/>
      <c r="BC703" s="55"/>
      <c r="BD703" s="55"/>
      <c r="BE703" s="55"/>
      <c r="BF703" s="55"/>
      <c r="BG703" s="55"/>
      <c r="BH703" s="55"/>
      <c r="BI703" s="55"/>
      <c r="BJ703" s="55"/>
      <c r="BK703" s="55"/>
      <c r="BL703" s="55"/>
      <c r="BM703" s="55"/>
      <c r="BN703" s="55"/>
      <c r="BO703" s="55"/>
      <c r="BP703" s="55"/>
      <c r="BQ703" s="55"/>
      <c r="BR703" s="55"/>
      <c r="BS703" s="55"/>
      <c r="BT703" s="55"/>
      <c r="BU703" s="55"/>
      <c r="BV703" s="55"/>
      <c r="BW703" s="55"/>
      <c r="BX703" s="55"/>
      <c r="BY703" s="55"/>
      <c r="BZ703" s="55"/>
      <c r="CA703" s="55"/>
      <c r="CB703" s="55"/>
      <c r="CC703" s="55"/>
      <c r="CD703" s="55"/>
      <c r="CE703" s="55"/>
      <c r="CF703" s="55"/>
      <c r="CG703" s="55"/>
      <c r="CH703" s="55"/>
      <c r="CI703" s="55"/>
    </row>
    <row r="704" spans="1:87" customFormat="1" ht="15" customHeight="1" x14ac:dyDescent="0.25">
      <c r="A704" s="55"/>
      <c r="B704" s="58"/>
      <c r="C704" s="58"/>
      <c r="E704" s="57"/>
      <c r="F704" s="21"/>
      <c r="G704" s="59"/>
      <c r="H704" s="56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  <c r="AQ704" s="55"/>
      <c r="AR704" s="55"/>
      <c r="AS704" s="55"/>
      <c r="AT704" s="55"/>
      <c r="AU704" s="55"/>
      <c r="AV704" s="55"/>
      <c r="AW704" s="55"/>
      <c r="AX704" s="55"/>
      <c r="AY704" s="55"/>
      <c r="AZ704" s="55"/>
      <c r="BA704" s="55"/>
      <c r="BB704" s="55"/>
      <c r="BC704" s="55"/>
      <c r="BD704" s="55"/>
      <c r="BE704" s="55"/>
      <c r="BF704" s="55"/>
      <c r="BG704" s="55"/>
      <c r="BH704" s="55"/>
      <c r="BI704" s="55"/>
      <c r="BJ704" s="55"/>
      <c r="BK704" s="55"/>
      <c r="BL704" s="55"/>
      <c r="BM704" s="55"/>
      <c r="BN704" s="55"/>
      <c r="BO704" s="55"/>
      <c r="BP704" s="55"/>
      <c r="BQ704" s="55"/>
      <c r="BR704" s="55"/>
      <c r="BS704" s="55"/>
      <c r="BT704" s="55"/>
      <c r="BU704" s="55"/>
      <c r="BV704" s="55"/>
      <c r="BW704" s="55"/>
      <c r="BX704" s="55"/>
      <c r="BY704" s="55"/>
      <c r="BZ704" s="55"/>
      <c r="CA704" s="55"/>
      <c r="CB704" s="55"/>
      <c r="CC704" s="55"/>
      <c r="CD704" s="55"/>
      <c r="CE704" s="55"/>
      <c r="CF704" s="55"/>
      <c r="CG704" s="55"/>
      <c r="CH704" s="55"/>
      <c r="CI704" s="55"/>
    </row>
    <row r="705" spans="1:87" customFormat="1" ht="15" customHeight="1" x14ac:dyDescent="0.25">
      <c r="A705" s="55"/>
      <c r="B705" s="58"/>
      <c r="C705" s="58"/>
      <c r="E705" s="57"/>
      <c r="F705" s="21"/>
      <c r="G705" s="59"/>
      <c r="H705" s="56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  <c r="AQ705" s="55"/>
      <c r="AR705" s="55"/>
      <c r="AS705" s="55"/>
      <c r="AT705" s="55"/>
      <c r="AU705" s="55"/>
      <c r="AV705" s="55"/>
      <c r="AW705" s="55"/>
      <c r="AX705" s="55"/>
      <c r="AY705" s="55"/>
      <c r="AZ705" s="55"/>
      <c r="BA705" s="55"/>
      <c r="BB705" s="55"/>
      <c r="BC705" s="55"/>
      <c r="BD705" s="55"/>
      <c r="BE705" s="55"/>
      <c r="BF705" s="55"/>
      <c r="BG705" s="55"/>
      <c r="BH705" s="55"/>
      <c r="BI705" s="55"/>
      <c r="BJ705" s="55"/>
      <c r="BK705" s="55"/>
      <c r="BL705" s="55"/>
      <c r="BM705" s="55"/>
      <c r="BN705" s="55"/>
      <c r="BO705" s="55"/>
      <c r="BP705" s="55"/>
      <c r="BQ705" s="55"/>
      <c r="BR705" s="55"/>
      <c r="BS705" s="55"/>
      <c r="BT705" s="55"/>
      <c r="BU705" s="55"/>
      <c r="BV705" s="55"/>
      <c r="BW705" s="55"/>
      <c r="BX705" s="55"/>
      <c r="BY705" s="55"/>
      <c r="BZ705" s="55"/>
      <c r="CA705" s="55"/>
      <c r="CB705" s="55"/>
      <c r="CC705" s="55"/>
      <c r="CD705" s="55"/>
      <c r="CE705" s="55"/>
      <c r="CF705" s="55"/>
      <c r="CG705" s="55"/>
      <c r="CH705" s="55"/>
      <c r="CI705" s="55"/>
    </row>
    <row r="706" spans="1:87" customFormat="1" ht="15" customHeight="1" x14ac:dyDescent="0.25">
      <c r="A706" s="55"/>
      <c r="B706" s="58"/>
      <c r="C706" s="58"/>
      <c r="E706" s="57"/>
      <c r="F706" s="21"/>
      <c r="G706" s="59"/>
      <c r="H706" s="56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55"/>
      <c r="AL706" s="55"/>
      <c r="AM706" s="55"/>
      <c r="AN706" s="55"/>
      <c r="AO706" s="55"/>
      <c r="AP706" s="55"/>
      <c r="AQ706" s="55"/>
      <c r="AR706" s="55"/>
      <c r="AS706" s="55"/>
      <c r="AT706" s="55"/>
      <c r="AU706" s="55"/>
      <c r="AV706" s="55"/>
      <c r="AW706" s="55"/>
      <c r="AX706" s="55"/>
      <c r="AY706" s="55"/>
      <c r="AZ706" s="55"/>
      <c r="BA706" s="55"/>
      <c r="BB706" s="55"/>
      <c r="BC706" s="55"/>
      <c r="BD706" s="55"/>
      <c r="BE706" s="55"/>
      <c r="BF706" s="55"/>
      <c r="BG706" s="55"/>
      <c r="BH706" s="55"/>
      <c r="BI706" s="55"/>
      <c r="BJ706" s="55"/>
      <c r="BK706" s="55"/>
      <c r="BL706" s="55"/>
      <c r="BM706" s="55"/>
      <c r="BN706" s="55"/>
      <c r="BO706" s="55"/>
      <c r="BP706" s="55"/>
      <c r="BQ706" s="55"/>
      <c r="BR706" s="55"/>
      <c r="BS706" s="55"/>
      <c r="BT706" s="55"/>
      <c r="BU706" s="55"/>
      <c r="BV706" s="55"/>
      <c r="BW706" s="55"/>
      <c r="BX706" s="55"/>
      <c r="BY706" s="55"/>
      <c r="BZ706" s="55"/>
      <c r="CA706" s="55"/>
      <c r="CB706" s="55"/>
      <c r="CC706" s="55"/>
      <c r="CD706" s="55"/>
      <c r="CE706" s="55"/>
      <c r="CF706" s="55"/>
      <c r="CG706" s="55"/>
      <c r="CH706" s="55"/>
      <c r="CI706" s="55"/>
    </row>
    <row r="707" spans="1:87" customFormat="1" ht="15" customHeight="1" x14ac:dyDescent="0.25">
      <c r="A707" s="55"/>
      <c r="B707" s="58"/>
      <c r="C707" s="58"/>
      <c r="E707" s="57"/>
      <c r="F707" s="21"/>
      <c r="G707" s="59"/>
      <c r="H707" s="56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55"/>
      <c r="AL707" s="55"/>
      <c r="AM707" s="55"/>
      <c r="AN707" s="55"/>
      <c r="AO707" s="55"/>
      <c r="AP707" s="55"/>
      <c r="AQ707" s="55"/>
      <c r="AR707" s="55"/>
      <c r="AS707" s="55"/>
      <c r="AT707" s="55"/>
      <c r="AU707" s="55"/>
      <c r="AV707" s="55"/>
      <c r="AW707" s="55"/>
      <c r="AX707" s="55"/>
      <c r="AY707" s="55"/>
      <c r="AZ707" s="55"/>
      <c r="BA707" s="55"/>
      <c r="BB707" s="55"/>
      <c r="BC707" s="55"/>
      <c r="BD707" s="55"/>
      <c r="BE707" s="55"/>
      <c r="BF707" s="55"/>
      <c r="BG707" s="55"/>
      <c r="BH707" s="55"/>
      <c r="BI707" s="55"/>
      <c r="BJ707" s="55"/>
      <c r="BK707" s="55"/>
      <c r="BL707" s="55"/>
      <c r="BM707" s="55"/>
      <c r="BN707" s="55"/>
      <c r="BO707" s="55"/>
      <c r="BP707" s="55"/>
      <c r="BQ707" s="55"/>
      <c r="BR707" s="55"/>
      <c r="BS707" s="55"/>
      <c r="BT707" s="55"/>
      <c r="BU707" s="55"/>
      <c r="BV707" s="55"/>
      <c r="BW707" s="55"/>
      <c r="BX707" s="55"/>
      <c r="BY707" s="55"/>
      <c r="BZ707" s="55"/>
      <c r="CA707" s="55"/>
      <c r="CB707" s="55"/>
      <c r="CC707" s="55"/>
      <c r="CD707" s="55"/>
      <c r="CE707" s="55"/>
      <c r="CF707" s="55"/>
      <c r="CG707" s="55"/>
      <c r="CH707" s="55"/>
      <c r="CI707" s="55"/>
    </row>
    <row r="708" spans="1:87" customFormat="1" ht="15" customHeight="1" x14ac:dyDescent="0.25">
      <c r="A708" s="55"/>
      <c r="B708" s="58"/>
      <c r="C708" s="58"/>
      <c r="E708" s="57"/>
      <c r="F708" s="21"/>
      <c r="G708" s="59"/>
      <c r="H708" s="56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5"/>
      <c r="AV708" s="55"/>
      <c r="AW708" s="55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5"/>
      <c r="BJ708" s="55"/>
      <c r="BK708" s="55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5"/>
      <c r="BX708" s="55"/>
      <c r="BY708" s="55"/>
      <c r="BZ708" s="55"/>
      <c r="CA708" s="55"/>
      <c r="CB708" s="55"/>
      <c r="CC708" s="55"/>
      <c r="CD708" s="55"/>
      <c r="CE708" s="55"/>
      <c r="CF708" s="55"/>
      <c r="CG708" s="55"/>
      <c r="CH708" s="55"/>
      <c r="CI708" s="55"/>
    </row>
    <row r="709" spans="1:87" customFormat="1" ht="15" customHeight="1" x14ac:dyDescent="0.25">
      <c r="A709" s="55"/>
      <c r="B709" s="58"/>
      <c r="C709" s="58"/>
      <c r="E709" s="57"/>
      <c r="F709" s="21"/>
      <c r="G709" s="59"/>
      <c r="H709" s="56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5"/>
      <c r="BJ709" s="55"/>
      <c r="BK709" s="55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5"/>
      <c r="BX709" s="55"/>
      <c r="BY709" s="55"/>
      <c r="BZ709" s="55"/>
      <c r="CA709" s="55"/>
      <c r="CB709" s="55"/>
      <c r="CC709" s="55"/>
      <c r="CD709" s="55"/>
      <c r="CE709" s="55"/>
      <c r="CF709" s="55"/>
      <c r="CG709" s="55"/>
      <c r="CH709" s="55"/>
      <c r="CI709" s="55"/>
    </row>
    <row r="710" spans="1:87" customFormat="1" ht="15" customHeight="1" x14ac:dyDescent="0.25">
      <c r="A710" s="55"/>
      <c r="B710" s="58"/>
      <c r="C710" s="58"/>
      <c r="E710" s="57"/>
      <c r="F710" s="21"/>
      <c r="G710" s="59"/>
      <c r="H710" s="56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  <c r="AQ710" s="55"/>
      <c r="AR710" s="55"/>
      <c r="AS710" s="55"/>
      <c r="AT710" s="55"/>
      <c r="AU710" s="55"/>
      <c r="AV710" s="55"/>
      <c r="AW710" s="55"/>
      <c r="AX710" s="55"/>
      <c r="AY710" s="55"/>
      <c r="AZ710" s="55"/>
      <c r="BA710" s="55"/>
      <c r="BB710" s="55"/>
      <c r="BC710" s="55"/>
      <c r="BD710" s="55"/>
      <c r="BE710" s="55"/>
      <c r="BF710" s="55"/>
      <c r="BG710" s="55"/>
      <c r="BH710" s="55"/>
      <c r="BI710" s="55"/>
      <c r="BJ710" s="55"/>
      <c r="BK710" s="55"/>
      <c r="BL710" s="55"/>
      <c r="BM710" s="55"/>
      <c r="BN710" s="55"/>
      <c r="BO710" s="55"/>
      <c r="BP710" s="55"/>
      <c r="BQ710" s="55"/>
      <c r="BR710" s="55"/>
      <c r="BS710" s="55"/>
      <c r="BT710" s="55"/>
      <c r="BU710" s="55"/>
      <c r="BV710" s="55"/>
      <c r="BW710" s="55"/>
      <c r="BX710" s="55"/>
      <c r="BY710" s="55"/>
      <c r="BZ710" s="55"/>
      <c r="CA710" s="55"/>
      <c r="CB710" s="55"/>
      <c r="CC710" s="55"/>
      <c r="CD710" s="55"/>
      <c r="CE710" s="55"/>
      <c r="CF710" s="55"/>
      <c r="CG710" s="55"/>
      <c r="CH710" s="55"/>
      <c r="CI710" s="55"/>
    </row>
    <row r="711" spans="1:87" customFormat="1" ht="15" customHeight="1" x14ac:dyDescent="0.25">
      <c r="A711" s="55"/>
      <c r="B711" s="58"/>
      <c r="C711" s="58"/>
      <c r="E711" s="57"/>
      <c r="F711" s="21"/>
      <c r="G711" s="59"/>
      <c r="H711" s="56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</row>
    <row r="712" spans="1:87" customFormat="1" ht="15" customHeight="1" x14ac:dyDescent="0.25">
      <c r="A712" s="55"/>
      <c r="B712" s="58"/>
      <c r="C712" s="58"/>
      <c r="E712" s="57"/>
      <c r="F712" s="21"/>
      <c r="G712" s="59"/>
      <c r="H712" s="56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</row>
    <row r="713" spans="1:87" customFormat="1" ht="15" customHeight="1" x14ac:dyDescent="0.25">
      <c r="A713" s="55"/>
      <c r="B713" s="58"/>
      <c r="C713" s="58"/>
      <c r="E713" s="57"/>
      <c r="F713" s="21"/>
      <c r="G713" s="59"/>
      <c r="H713" s="56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</row>
    <row r="714" spans="1:87" customFormat="1" ht="15" customHeight="1" x14ac:dyDescent="0.25">
      <c r="A714" s="55"/>
      <c r="B714" s="58"/>
      <c r="C714" s="58"/>
      <c r="E714" s="57"/>
      <c r="F714" s="21"/>
      <c r="G714" s="59"/>
      <c r="H714" s="56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</row>
    <row r="715" spans="1:87" customFormat="1" ht="15" customHeight="1" x14ac:dyDescent="0.25">
      <c r="A715" s="55"/>
      <c r="B715" s="58"/>
      <c r="C715" s="58"/>
      <c r="E715" s="57"/>
      <c r="F715" s="21"/>
      <c r="G715" s="59"/>
      <c r="H715" s="56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</row>
    <row r="716" spans="1:87" customFormat="1" ht="15" customHeight="1" x14ac:dyDescent="0.25">
      <c r="A716" s="55"/>
      <c r="B716" s="58"/>
      <c r="C716" s="58"/>
      <c r="E716" s="57"/>
      <c r="F716" s="21"/>
      <c r="G716" s="59"/>
      <c r="H716" s="56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</row>
    <row r="717" spans="1:87" customFormat="1" ht="15" customHeight="1" x14ac:dyDescent="0.25">
      <c r="A717" s="55"/>
      <c r="B717" s="58"/>
      <c r="C717" s="58"/>
      <c r="E717" s="57"/>
      <c r="F717" s="21"/>
      <c r="G717" s="59"/>
      <c r="H717" s="56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</row>
    <row r="718" spans="1:87" customFormat="1" ht="15" customHeight="1" x14ac:dyDescent="0.25">
      <c r="A718" s="55"/>
      <c r="B718" s="58"/>
      <c r="C718" s="58"/>
      <c r="E718" s="57"/>
      <c r="F718" s="21"/>
      <c r="G718" s="59"/>
      <c r="H718" s="56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</row>
    <row r="719" spans="1:87" customFormat="1" ht="15" customHeight="1" x14ac:dyDescent="0.25">
      <c r="A719" s="55"/>
      <c r="B719" s="58"/>
      <c r="C719" s="58"/>
      <c r="E719" s="57"/>
      <c r="F719" s="21"/>
      <c r="G719" s="59"/>
      <c r="H719" s="56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</row>
    <row r="720" spans="1:87" customFormat="1" ht="15" customHeight="1" x14ac:dyDescent="0.25">
      <c r="A720" s="55"/>
      <c r="B720" s="58"/>
      <c r="C720" s="58"/>
      <c r="E720" s="57"/>
      <c r="F720" s="21"/>
      <c r="G720" s="59"/>
      <c r="H720" s="56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</row>
    <row r="721" spans="1:87" customFormat="1" ht="15" customHeight="1" x14ac:dyDescent="0.25">
      <c r="A721" s="55"/>
      <c r="B721" s="58"/>
      <c r="C721" s="58"/>
      <c r="E721" s="57"/>
      <c r="F721" s="21"/>
      <c r="G721" s="59"/>
      <c r="H721" s="56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</row>
    <row r="722" spans="1:87" customFormat="1" ht="15" customHeight="1" x14ac:dyDescent="0.25">
      <c r="A722" s="55"/>
      <c r="B722" s="58"/>
      <c r="C722" s="58"/>
      <c r="E722" s="57"/>
      <c r="F722" s="21"/>
      <c r="G722" s="59"/>
      <c r="H722" s="56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</row>
    <row r="723" spans="1:87" customFormat="1" ht="15" customHeight="1" x14ac:dyDescent="0.25">
      <c r="A723" s="55"/>
      <c r="B723" s="58"/>
      <c r="C723" s="58"/>
      <c r="E723" s="57"/>
      <c r="F723" s="21"/>
      <c r="G723" s="59"/>
      <c r="H723" s="56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</row>
    <row r="724" spans="1:87" customFormat="1" ht="15" customHeight="1" x14ac:dyDescent="0.25">
      <c r="A724" s="55"/>
      <c r="B724" s="58"/>
      <c r="C724" s="58"/>
      <c r="E724" s="57"/>
      <c r="F724" s="21"/>
      <c r="G724" s="59"/>
      <c r="H724" s="56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</row>
    <row r="725" spans="1:87" customFormat="1" ht="15" customHeight="1" x14ac:dyDescent="0.25">
      <c r="A725" s="55"/>
      <c r="B725" s="58"/>
      <c r="C725" s="58"/>
      <c r="E725" s="57"/>
      <c r="F725" s="21"/>
      <c r="G725" s="59"/>
      <c r="H725" s="56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</row>
    <row r="726" spans="1:87" customFormat="1" ht="15" customHeight="1" x14ac:dyDescent="0.25">
      <c r="A726" s="55"/>
      <c r="B726" s="58"/>
      <c r="C726" s="58"/>
      <c r="E726" s="57"/>
      <c r="F726" s="21"/>
      <c r="G726" s="59"/>
      <c r="H726" s="56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</row>
    <row r="727" spans="1:87" customFormat="1" ht="15" customHeight="1" x14ac:dyDescent="0.25">
      <c r="A727" s="55"/>
      <c r="B727" s="58"/>
      <c r="C727" s="58"/>
      <c r="E727" s="57"/>
      <c r="F727" s="21"/>
      <c r="G727" s="59"/>
      <c r="H727" s="56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</row>
    <row r="728" spans="1:87" customFormat="1" ht="15" customHeight="1" x14ac:dyDescent="0.25">
      <c r="A728" s="55"/>
      <c r="B728" s="58"/>
      <c r="C728" s="58"/>
      <c r="E728" s="57"/>
      <c r="F728" s="21"/>
      <c r="G728" s="59"/>
      <c r="H728" s="56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</row>
    <row r="729" spans="1:87" customFormat="1" ht="15" customHeight="1" x14ac:dyDescent="0.25">
      <c r="A729" s="55"/>
      <c r="B729" s="58"/>
      <c r="C729" s="58"/>
      <c r="E729" s="57"/>
      <c r="F729" s="21"/>
      <c r="G729" s="59"/>
      <c r="H729" s="56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</row>
    <row r="730" spans="1:87" customFormat="1" ht="15" customHeight="1" x14ac:dyDescent="0.25">
      <c r="A730" s="55"/>
      <c r="B730" s="58"/>
      <c r="C730" s="58"/>
      <c r="E730" s="57"/>
      <c r="F730" s="21"/>
      <c r="G730" s="59"/>
      <c r="H730" s="56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</row>
    <row r="731" spans="1:87" customFormat="1" ht="15" customHeight="1" x14ac:dyDescent="0.25">
      <c r="A731" s="55"/>
      <c r="B731" s="58"/>
      <c r="C731" s="58"/>
      <c r="E731" s="57"/>
      <c r="F731" s="21"/>
      <c r="G731" s="59"/>
      <c r="H731" s="56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</row>
    <row r="732" spans="1:87" customFormat="1" ht="15" customHeight="1" x14ac:dyDescent="0.25">
      <c r="A732" s="55"/>
      <c r="B732" s="58"/>
      <c r="C732" s="58"/>
      <c r="E732" s="57"/>
      <c r="F732" s="21"/>
      <c r="G732" s="59"/>
      <c r="H732" s="56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</row>
    <row r="733" spans="1:87" customFormat="1" ht="15" customHeight="1" x14ac:dyDescent="0.25">
      <c r="A733" s="55"/>
      <c r="B733" s="58"/>
      <c r="C733" s="58"/>
      <c r="E733" s="57"/>
      <c r="F733" s="21"/>
      <c r="G733" s="59"/>
      <c r="H733" s="56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</row>
    <row r="734" spans="1:87" customFormat="1" ht="15" customHeight="1" x14ac:dyDescent="0.25">
      <c r="A734" s="55"/>
      <c r="B734" s="58"/>
      <c r="C734" s="58"/>
      <c r="E734" s="57"/>
      <c r="F734" s="21"/>
      <c r="G734" s="59"/>
      <c r="H734" s="56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</row>
    <row r="735" spans="1:87" customFormat="1" ht="15" customHeight="1" x14ac:dyDescent="0.25">
      <c r="A735" s="55"/>
      <c r="B735" s="58"/>
      <c r="C735" s="58"/>
      <c r="E735" s="57"/>
      <c r="F735" s="21"/>
      <c r="G735" s="59"/>
      <c r="H735" s="56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</row>
    <row r="736" spans="1:87" customFormat="1" ht="15" customHeight="1" x14ac:dyDescent="0.25">
      <c r="A736" s="55"/>
      <c r="B736" s="58"/>
      <c r="C736" s="58"/>
      <c r="E736" s="57"/>
      <c r="F736" s="21"/>
      <c r="G736" s="59"/>
      <c r="H736" s="56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</row>
    <row r="737" spans="1:87" customFormat="1" ht="15" customHeight="1" x14ac:dyDescent="0.25">
      <c r="A737" s="55"/>
      <c r="B737" s="58"/>
      <c r="C737" s="58"/>
      <c r="E737" s="57"/>
      <c r="F737" s="21"/>
      <c r="G737" s="59"/>
      <c r="H737" s="56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</row>
    <row r="738" spans="1:87" customFormat="1" ht="15" customHeight="1" x14ac:dyDescent="0.25">
      <c r="A738" s="55"/>
      <c r="B738" s="58"/>
      <c r="C738" s="58"/>
      <c r="E738" s="57"/>
      <c r="F738" s="21"/>
      <c r="G738" s="59"/>
      <c r="H738" s="56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</row>
    <row r="739" spans="1:87" customFormat="1" ht="15" customHeight="1" x14ac:dyDescent="0.25">
      <c r="A739" s="55"/>
      <c r="B739" s="58"/>
      <c r="C739" s="58"/>
      <c r="E739" s="57"/>
      <c r="F739" s="21"/>
      <c r="G739" s="59"/>
      <c r="H739" s="56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</row>
    <row r="740" spans="1:87" customFormat="1" ht="15" customHeight="1" x14ac:dyDescent="0.25">
      <c r="A740" s="55"/>
      <c r="B740" s="58"/>
      <c r="C740" s="58"/>
      <c r="E740" s="57"/>
      <c r="F740" s="21"/>
      <c r="G740" s="59"/>
      <c r="H740" s="56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</row>
    <row r="741" spans="1:87" customFormat="1" ht="15" customHeight="1" x14ac:dyDescent="0.25">
      <c r="A741" s="55"/>
      <c r="B741" s="58"/>
      <c r="C741" s="58"/>
      <c r="E741" s="57"/>
      <c r="F741" s="21"/>
      <c r="G741" s="59"/>
      <c r="H741" s="56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</row>
    <row r="742" spans="1:87" customFormat="1" ht="15" customHeight="1" x14ac:dyDescent="0.25">
      <c r="A742" s="55"/>
      <c r="B742" s="58"/>
      <c r="C742" s="58"/>
      <c r="E742" s="57"/>
      <c r="F742" s="21"/>
      <c r="G742" s="59"/>
      <c r="H742" s="56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</row>
    <row r="743" spans="1:87" customFormat="1" ht="15" customHeight="1" x14ac:dyDescent="0.25">
      <c r="A743" s="55"/>
      <c r="B743" s="58"/>
      <c r="C743" s="58"/>
      <c r="E743" s="57"/>
      <c r="F743" s="21"/>
      <c r="G743" s="59"/>
      <c r="H743" s="56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</row>
    <row r="744" spans="1:87" customFormat="1" ht="15" customHeight="1" x14ac:dyDescent="0.25">
      <c r="A744" s="55"/>
      <c r="B744" s="58"/>
      <c r="C744" s="58"/>
      <c r="E744" s="57"/>
      <c r="F744" s="21"/>
      <c r="G744" s="59"/>
      <c r="H744" s="56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</row>
    <row r="745" spans="1:87" customFormat="1" ht="15" customHeight="1" x14ac:dyDescent="0.25">
      <c r="A745" s="55"/>
      <c r="B745" s="58"/>
      <c r="C745" s="58"/>
      <c r="E745" s="57"/>
      <c r="F745" s="21"/>
      <c r="G745" s="59"/>
      <c r="H745" s="56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</row>
    <row r="746" spans="1:87" customFormat="1" ht="15" customHeight="1" x14ac:dyDescent="0.25">
      <c r="A746" s="55"/>
      <c r="B746" s="58"/>
      <c r="C746" s="58"/>
      <c r="E746" s="57"/>
      <c r="F746" s="21"/>
      <c r="G746" s="59"/>
      <c r="H746" s="56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</row>
    <row r="747" spans="1:87" customFormat="1" ht="15" customHeight="1" x14ac:dyDescent="0.25">
      <c r="A747" s="55"/>
      <c r="B747" s="58"/>
      <c r="C747" s="58"/>
      <c r="E747" s="57"/>
      <c r="F747" s="21"/>
      <c r="G747" s="59"/>
      <c r="H747" s="56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</row>
    <row r="748" spans="1:87" customFormat="1" ht="15" customHeight="1" x14ac:dyDescent="0.25">
      <c r="A748" s="55"/>
      <c r="B748" s="58"/>
      <c r="C748" s="58"/>
      <c r="E748" s="57"/>
      <c r="F748" s="21"/>
      <c r="G748" s="59"/>
      <c r="H748" s="56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</row>
    <row r="749" spans="1:87" customFormat="1" ht="15" customHeight="1" x14ac:dyDescent="0.25">
      <c r="A749" s="55"/>
      <c r="B749" s="58"/>
      <c r="C749" s="58"/>
      <c r="E749" s="57"/>
      <c r="F749" s="21"/>
      <c r="G749" s="59"/>
      <c r="H749" s="56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</row>
    <row r="750" spans="1:87" customFormat="1" ht="15" customHeight="1" x14ac:dyDescent="0.25">
      <c r="A750" s="55"/>
      <c r="B750" s="58"/>
      <c r="C750" s="58"/>
      <c r="E750" s="57"/>
      <c r="F750" s="21"/>
      <c r="G750" s="59"/>
      <c r="H750" s="56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</row>
    <row r="751" spans="1:87" customFormat="1" ht="15" customHeight="1" x14ac:dyDescent="0.25">
      <c r="A751" s="55"/>
      <c r="B751" s="58"/>
      <c r="C751" s="58"/>
      <c r="E751" s="57"/>
      <c r="F751" s="21"/>
      <c r="G751" s="59"/>
      <c r="H751" s="56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</row>
    <row r="752" spans="1:87" customFormat="1" ht="15" customHeight="1" x14ac:dyDescent="0.25">
      <c r="A752" s="55"/>
      <c r="B752" s="58"/>
      <c r="C752" s="58"/>
      <c r="E752" s="57"/>
      <c r="F752" s="21"/>
      <c r="G752" s="59"/>
      <c r="H752" s="56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</row>
    <row r="753" spans="1:87" customFormat="1" ht="15" customHeight="1" x14ac:dyDescent="0.25">
      <c r="A753" s="55"/>
      <c r="B753" s="58"/>
      <c r="C753" s="58"/>
      <c r="E753" s="57"/>
      <c r="F753" s="21"/>
      <c r="G753" s="59"/>
      <c r="H753" s="56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</row>
    <row r="754" spans="1:87" customFormat="1" ht="15" customHeight="1" x14ac:dyDescent="0.25">
      <c r="A754" s="55"/>
      <c r="B754" s="58"/>
      <c r="C754" s="58"/>
      <c r="E754" s="57"/>
      <c r="F754" s="21"/>
      <c r="G754" s="59"/>
      <c r="H754" s="56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</row>
    <row r="755" spans="1:87" customFormat="1" ht="15" customHeight="1" x14ac:dyDescent="0.25">
      <c r="A755" s="55"/>
      <c r="B755" s="58"/>
      <c r="C755" s="58"/>
      <c r="E755" s="57"/>
      <c r="F755" s="21"/>
      <c r="G755" s="59"/>
      <c r="H755" s="56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</row>
    <row r="756" spans="1:87" customFormat="1" ht="15" customHeight="1" x14ac:dyDescent="0.25">
      <c r="A756" s="55"/>
      <c r="B756" s="58"/>
      <c r="C756" s="58"/>
      <c r="E756" s="57"/>
      <c r="F756" s="21"/>
      <c r="G756" s="59"/>
      <c r="H756" s="56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</row>
    <row r="757" spans="1:87" customFormat="1" ht="15" customHeight="1" x14ac:dyDescent="0.25">
      <c r="A757" s="55"/>
      <c r="B757" s="58"/>
      <c r="C757" s="58"/>
      <c r="E757" s="57"/>
      <c r="F757" s="21"/>
      <c r="G757" s="59"/>
      <c r="H757" s="56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</row>
    <row r="758" spans="1:87" customFormat="1" ht="15" customHeight="1" x14ac:dyDescent="0.25">
      <c r="A758" s="55"/>
      <c r="B758" s="58"/>
      <c r="C758" s="58"/>
      <c r="E758" s="57"/>
      <c r="F758" s="21"/>
      <c r="G758" s="59"/>
      <c r="H758" s="56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</row>
    <row r="759" spans="1:87" customFormat="1" ht="15" customHeight="1" x14ac:dyDescent="0.25">
      <c r="A759" s="55"/>
      <c r="B759" s="58"/>
      <c r="C759" s="58"/>
      <c r="E759" s="57"/>
      <c r="F759" s="21"/>
      <c r="G759" s="59"/>
      <c r="H759" s="56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</row>
    <row r="760" spans="1:87" customFormat="1" ht="15" customHeight="1" x14ac:dyDescent="0.25">
      <c r="A760" s="55"/>
      <c r="B760" s="58"/>
      <c r="C760" s="58"/>
      <c r="E760" s="57"/>
      <c r="F760" s="21"/>
      <c r="G760" s="59"/>
      <c r="H760" s="56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</row>
    <row r="761" spans="1:87" customFormat="1" ht="15" customHeight="1" x14ac:dyDescent="0.25">
      <c r="A761" s="55"/>
      <c r="B761" s="58"/>
      <c r="C761" s="58"/>
      <c r="E761" s="57"/>
      <c r="F761" s="21"/>
      <c r="G761" s="59"/>
      <c r="H761" s="56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</row>
    <row r="762" spans="1:87" customFormat="1" ht="15" customHeight="1" x14ac:dyDescent="0.25">
      <c r="A762" s="55"/>
      <c r="B762" s="58"/>
      <c r="C762" s="58"/>
      <c r="E762" s="57"/>
      <c r="F762" s="21"/>
      <c r="G762" s="59"/>
      <c r="H762" s="56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</row>
    <row r="763" spans="1:87" customFormat="1" ht="15" customHeight="1" x14ac:dyDescent="0.25">
      <c r="A763" s="55"/>
      <c r="B763" s="58"/>
      <c r="C763" s="58"/>
      <c r="E763" s="57"/>
      <c r="F763" s="21"/>
      <c r="G763" s="59"/>
      <c r="H763" s="56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</row>
    <row r="764" spans="1:87" customFormat="1" ht="15" customHeight="1" x14ac:dyDescent="0.25">
      <c r="A764" s="55"/>
      <c r="B764" s="58"/>
      <c r="C764" s="58"/>
      <c r="E764" s="57"/>
      <c r="F764" s="21"/>
      <c r="G764" s="59"/>
      <c r="H764" s="56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</row>
    <row r="765" spans="1:87" customFormat="1" ht="15" customHeight="1" x14ac:dyDescent="0.25">
      <c r="A765" s="55"/>
      <c r="B765" s="58"/>
      <c r="C765" s="58"/>
      <c r="E765" s="57"/>
      <c r="F765" s="21"/>
      <c r="G765" s="59"/>
      <c r="H765" s="56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</row>
    <row r="766" spans="1:87" customFormat="1" ht="15" customHeight="1" x14ac:dyDescent="0.25">
      <c r="A766" s="55"/>
      <c r="B766" s="58"/>
      <c r="C766" s="58"/>
      <c r="E766" s="57"/>
      <c r="F766" s="21"/>
      <c r="G766" s="59"/>
      <c r="H766" s="56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</row>
    <row r="767" spans="1:87" customFormat="1" ht="15" customHeight="1" x14ac:dyDescent="0.25">
      <c r="A767" s="55"/>
      <c r="B767" s="58"/>
      <c r="C767" s="58"/>
      <c r="E767" s="57"/>
      <c r="F767" s="21"/>
      <c r="G767" s="59"/>
      <c r="H767" s="56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</row>
    <row r="768" spans="1:87" customFormat="1" ht="15" customHeight="1" x14ac:dyDescent="0.25">
      <c r="A768" s="55"/>
      <c r="B768" s="58"/>
      <c r="C768" s="58"/>
      <c r="E768" s="57"/>
      <c r="F768" s="21"/>
      <c r="G768" s="59"/>
      <c r="H768" s="56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</row>
    <row r="769" spans="1:87" customFormat="1" ht="15" customHeight="1" x14ac:dyDescent="0.25">
      <c r="A769" s="55"/>
      <c r="B769" s="58"/>
      <c r="C769" s="58"/>
      <c r="E769" s="57"/>
      <c r="F769" s="21"/>
      <c r="G769" s="59"/>
      <c r="H769" s="56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</row>
    <row r="770" spans="1:87" customFormat="1" ht="15" customHeight="1" x14ac:dyDescent="0.25">
      <c r="A770" s="55"/>
      <c r="B770" s="58"/>
      <c r="C770" s="58"/>
      <c r="E770" s="57"/>
      <c r="F770" s="21"/>
      <c r="G770" s="59"/>
      <c r="H770" s="56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</row>
    <row r="771" spans="1:87" customFormat="1" ht="15" customHeight="1" x14ac:dyDescent="0.25">
      <c r="A771" s="55"/>
      <c r="B771" s="58"/>
      <c r="C771" s="58"/>
      <c r="E771" s="57"/>
      <c r="F771" s="21"/>
      <c r="G771" s="59"/>
      <c r="H771" s="56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</row>
    <row r="772" spans="1:87" customFormat="1" ht="15" customHeight="1" x14ac:dyDescent="0.25">
      <c r="A772" s="55"/>
      <c r="B772" s="58"/>
      <c r="C772" s="58"/>
      <c r="E772" s="57"/>
      <c r="F772" s="21"/>
      <c r="G772" s="59"/>
      <c r="H772" s="56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</row>
    <row r="773" spans="1:87" customFormat="1" ht="15" customHeight="1" x14ac:dyDescent="0.25">
      <c r="A773" s="55"/>
      <c r="B773" s="58"/>
      <c r="C773" s="58"/>
      <c r="E773" s="57"/>
      <c r="F773" s="21"/>
      <c r="G773" s="59"/>
      <c r="H773" s="56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</row>
    <row r="774" spans="1:87" customFormat="1" ht="15" customHeight="1" x14ac:dyDescent="0.25">
      <c r="A774" s="55"/>
      <c r="B774" s="58"/>
      <c r="C774" s="58"/>
      <c r="E774" s="57"/>
      <c r="F774" s="21"/>
      <c r="G774" s="59"/>
      <c r="H774" s="56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</row>
    <row r="775" spans="1:87" customFormat="1" ht="15" customHeight="1" x14ac:dyDescent="0.25">
      <c r="A775" s="55"/>
      <c r="B775" s="58"/>
      <c r="C775" s="58"/>
      <c r="E775" s="57"/>
      <c r="F775" s="21"/>
      <c r="G775" s="59"/>
      <c r="H775" s="56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</row>
    <row r="776" spans="1:87" customFormat="1" ht="15" customHeight="1" x14ac:dyDescent="0.25">
      <c r="A776" s="55"/>
      <c r="B776" s="58"/>
      <c r="C776" s="58"/>
      <c r="E776" s="57"/>
      <c r="F776" s="21"/>
      <c r="G776" s="59"/>
      <c r="H776" s="56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</row>
    <row r="777" spans="1:87" customFormat="1" ht="15" customHeight="1" x14ac:dyDescent="0.25">
      <c r="A777" s="55"/>
      <c r="B777" s="58"/>
      <c r="C777" s="58"/>
      <c r="E777" s="57"/>
      <c r="F777" s="21"/>
      <c r="G777" s="59"/>
      <c r="H777" s="56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</row>
    <row r="778" spans="1:87" customFormat="1" ht="15" customHeight="1" x14ac:dyDescent="0.25">
      <c r="A778" s="55"/>
      <c r="B778" s="58"/>
      <c r="C778" s="58"/>
      <c r="E778" s="57"/>
      <c r="F778" s="21"/>
      <c r="G778" s="59"/>
      <c r="H778" s="56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</row>
    <row r="779" spans="1:87" customFormat="1" ht="15" customHeight="1" x14ac:dyDescent="0.25">
      <c r="A779" s="55"/>
      <c r="B779" s="58"/>
      <c r="C779" s="58"/>
      <c r="E779" s="57"/>
      <c r="F779" s="21"/>
      <c r="G779" s="59"/>
      <c r="H779" s="56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</row>
    <row r="780" spans="1:87" customFormat="1" ht="15" customHeight="1" x14ac:dyDescent="0.25">
      <c r="A780" s="55"/>
      <c r="B780" s="58"/>
      <c r="C780" s="58"/>
      <c r="E780" s="57"/>
      <c r="F780" s="21"/>
      <c r="G780" s="59"/>
      <c r="H780" s="56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</row>
    <row r="781" spans="1:87" customFormat="1" ht="15" customHeight="1" x14ac:dyDescent="0.25">
      <c r="A781" s="55"/>
      <c r="B781" s="58"/>
      <c r="C781" s="58"/>
      <c r="E781" s="57"/>
      <c r="F781" s="21"/>
      <c r="G781" s="59"/>
      <c r="H781" s="56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  <c r="AQ781" s="55"/>
      <c r="AR781" s="55"/>
      <c r="AS781" s="55"/>
      <c r="AT781" s="55"/>
      <c r="AU781" s="55"/>
      <c r="AV781" s="55"/>
      <c r="AW781" s="55"/>
      <c r="AX781" s="55"/>
      <c r="AY781" s="55"/>
      <c r="AZ781" s="55"/>
      <c r="BA781" s="55"/>
      <c r="BB781" s="55"/>
      <c r="BC781" s="55"/>
      <c r="BD781" s="55"/>
      <c r="BE781" s="55"/>
      <c r="BF781" s="55"/>
      <c r="BG781" s="55"/>
      <c r="BH781" s="55"/>
      <c r="BI781" s="55"/>
      <c r="BJ781" s="55"/>
      <c r="BK781" s="55"/>
      <c r="BL781" s="55"/>
      <c r="BM781" s="55"/>
      <c r="BN781" s="55"/>
      <c r="BO781" s="55"/>
      <c r="BP781" s="55"/>
      <c r="BQ781" s="55"/>
      <c r="BR781" s="55"/>
      <c r="BS781" s="55"/>
      <c r="BT781" s="55"/>
      <c r="BU781" s="55"/>
      <c r="BV781" s="55"/>
      <c r="BW781" s="55"/>
      <c r="BX781" s="55"/>
      <c r="BY781" s="55"/>
      <c r="BZ781" s="55"/>
      <c r="CA781" s="55"/>
      <c r="CB781" s="55"/>
      <c r="CC781" s="55"/>
      <c r="CD781" s="55"/>
      <c r="CE781" s="55"/>
      <c r="CF781" s="55"/>
      <c r="CG781" s="55"/>
      <c r="CH781" s="55"/>
      <c r="CI781" s="55"/>
    </row>
    <row r="782" spans="1:87" customFormat="1" ht="15" customHeight="1" x14ac:dyDescent="0.25">
      <c r="A782" s="55"/>
      <c r="B782" s="58"/>
      <c r="C782" s="58"/>
      <c r="E782" s="57"/>
      <c r="F782" s="21"/>
      <c r="G782" s="59"/>
      <c r="H782" s="56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  <c r="AQ782" s="55"/>
      <c r="AR782" s="55"/>
      <c r="AS782" s="55"/>
      <c r="AT782" s="55"/>
      <c r="AU782" s="55"/>
      <c r="AV782" s="55"/>
      <c r="AW782" s="55"/>
      <c r="AX782" s="55"/>
      <c r="AY782" s="55"/>
      <c r="AZ782" s="55"/>
      <c r="BA782" s="55"/>
      <c r="BB782" s="55"/>
      <c r="BC782" s="55"/>
      <c r="BD782" s="55"/>
      <c r="BE782" s="55"/>
      <c r="BF782" s="55"/>
      <c r="BG782" s="55"/>
      <c r="BH782" s="55"/>
      <c r="BI782" s="55"/>
      <c r="BJ782" s="55"/>
      <c r="BK782" s="55"/>
      <c r="BL782" s="55"/>
      <c r="BM782" s="55"/>
      <c r="BN782" s="55"/>
      <c r="BO782" s="55"/>
      <c r="BP782" s="55"/>
      <c r="BQ782" s="55"/>
      <c r="BR782" s="55"/>
      <c r="BS782" s="55"/>
      <c r="BT782" s="55"/>
      <c r="BU782" s="55"/>
      <c r="BV782" s="55"/>
      <c r="BW782" s="55"/>
      <c r="BX782" s="55"/>
      <c r="BY782" s="55"/>
      <c r="BZ782" s="55"/>
      <c r="CA782" s="55"/>
      <c r="CB782" s="55"/>
      <c r="CC782" s="55"/>
      <c r="CD782" s="55"/>
      <c r="CE782" s="55"/>
      <c r="CF782" s="55"/>
      <c r="CG782" s="55"/>
      <c r="CH782" s="55"/>
      <c r="CI782" s="55"/>
    </row>
    <row r="783" spans="1:87" customFormat="1" ht="15" customHeight="1" x14ac:dyDescent="0.25">
      <c r="A783" s="55"/>
      <c r="B783" s="58"/>
      <c r="C783" s="58"/>
      <c r="E783" s="57"/>
      <c r="F783" s="21"/>
      <c r="G783" s="59"/>
      <c r="H783" s="56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5"/>
      <c r="BJ783" s="55"/>
      <c r="BK783" s="55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5"/>
      <c r="BX783" s="55"/>
      <c r="BY783" s="55"/>
      <c r="BZ783" s="55"/>
      <c r="CA783" s="55"/>
      <c r="CB783" s="55"/>
      <c r="CC783" s="55"/>
      <c r="CD783" s="55"/>
      <c r="CE783" s="55"/>
      <c r="CF783" s="55"/>
      <c r="CG783" s="55"/>
      <c r="CH783" s="55"/>
      <c r="CI783" s="55"/>
    </row>
    <row r="784" spans="1:87" customFormat="1" ht="15" customHeight="1" x14ac:dyDescent="0.25">
      <c r="A784" s="55"/>
      <c r="B784" s="58"/>
      <c r="C784" s="58"/>
      <c r="E784" s="57"/>
      <c r="F784" s="21"/>
      <c r="G784" s="59"/>
      <c r="H784" s="56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55"/>
      <c r="AL784" s="55"/>
      <c r="AM784" s="55"/>
      <c r="AN784" s="55"/>
      <c r="AO784" s="55"/>
      <c r="AP784" s="55"/>
      <c r="AQ784" s="55"/>
      <c r="AR784" s="55"/>
      <c r="AS784" s="55"/>
      <c r="AT784" s="55"/>
      <c r="AU784" s="55"/>
      <c r="AV784" s="55"/>
      <c r="AW784" s="55"/>
      <c r="AX784" s="55"/>
      <c r="AY784" s="55"/>
      <c r="AZ784" s="55"/>
      <c r="BA784" s="55"/>
      <c r="BB784" s="55"/>
      <c r="BC784" s="55"/>
      <c r="BD784" s="55"/>
      <c r="BE784" s="55"/>
      <c r="BF784" s="55"/>
      <c r="BG784" s="55"/>
      <c r="BH784" s="55"/>
      <c r="BI784" s="55"/>
      <c r="BJ784" s="55"/>
      <c r="BK784" s="55"/>
      <c r="BL784" s="55"/>
      <c r="BM784" s="55"/>
      <c r="BN784" s="55"/>
      <c r="BO784" s="55"/>
      <c r="BP784" s="55"/>
      <c r="BQ784" s="55"/>
      <c r="BR784" s="55"/>
      <c r="BS784" s="55"/>
      <c r="BT784" s="55"/>
      <c r="BU784" s="55"/>
      <c r="BV784" s="55"/>
      <c r="BW784" s="55"/>
      <c r="BX784" s="55"/>
      <c r="BY784" s="55"/>
      <c r="BZ784" s="55"/>
      <c r="CA784" s="55"/>
      <c r="CB784" s="55"/>
      <c r="CC784" s="55"/>
      <c r="CD784" s="55"/>
      <c r="CE784" s="55"/>
      <c r="CF784" s="55"/>
      <c r="CG784" s="55"/>
      <c r="CH784" s="55"/>
      <c r="CI784" s="55"/>
    </row>
    <row r="785" spans="1:87" customFormat="1" ht="15" customHeight="1" x14ac:dyDescent="0.25">
      <c r="A785" s="55"/>
      <c r="B785" s="58"/>
      <c r="C785" s="58"/>
      <c r="E785" s="57"/>
      <c r="F785" s="21"/>
      <c r="G785" s="59"/>
      <c r="H785" s="56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55"/>
      <c r="AL785" s="55"/>
      <c r="AM785" s="55"/>
      <c r="AN785" s="55"/>
      <c r="AO785" s="55"/>
      <c r="AP785" s="55"/>
      <c r="AQ785" s="55"/>
      <c r="AR785" s="55"/>
      <c r="AS785" s="55"/>
      <c r="AT785" s="55"/>
      <c r="AU785" s="55"/>
      <c r="AV785" s="55"/>
      <c r="AW785" s="55"/>
      <c r="AX785" s="55"/>
      <c r="AY785" s="55"/>
      <c r="AZ785" s="55"/>
      <c r="BA785" s="55"/>
      <c r="BB785" s="55"/>
      <c r="BC785" s="55"/>
      <c r="BD785" s="55"/>
      <c r="BE785" s="55"/>
      <c r="BF785" s="55"/>
      <c r="BG785" s="55"/>
      <c r="BH785" s="55"/>
      <c r="BI785" s="55"/>
      <c r="BJ785" s="55"/>
      <c r="BK785" s="55"/>
      <c r="BL785" s="55"/>
      <c r="BM785" s="55"/>
      <c r="BN785" s="55"/>
      <c r="BO785" s="55"/>
      <c r="BP785" s="55"/>
      <c r="BQ785" s="55"/>
      <c r="BR785" s="55"/>
      <c r="BS785" s="55"/>
      <c r="BT785" s="55"/>
      <c r="BU785" s="55"/>
      <c r="BV785" s="55"/>
      <c r="BW785" s="55"/>
      <c r="BX785" s="55"/>
      <c r="BY785" s="55"/>
      <c r="BZ785" s="55"/>
      <c r="CA785" s="55"/>
      <c r="CB785" s="55"/>
      <c r="CC785" s="55"/>
      <c r="CD785" s="55"/>
      <c r="CE785" s="55"/>
      <c r="CF785" s="55"/>
      <c r="CG785" s="55"/>
      <c r="CH785" s="55"/>
      <c r="CI785" s="55"/>
    </row>
    <row r="786" spans="1:87" customFormat="1" ht="15" customHeight="1" x14ac:dyDescent="0.25">
      <c r="A786" s="55"/>
      <c r="B786" s="58"/>
      <c r="C786" s="58"/>
      <c r="E786" s="57"/>
      <c r="F786" s="21"/>
      <c r="G786" s="59"/>
      <c r="H786" s="56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  <c r="AQ786" s="55"/>
      <c r="AR786" s="55"/>
      <c r="AS786" s="55"/>
      <c r="AT786" s="55"/>
      <c r="AU786" s="55"/>
      <c r="AV786" s="55"/>
      <c r="AW786" s="55"/>
      <c r="AX786" s="55"/>
      <c r="AY786" s="55"/>
      <c r="AZ786" s="55"/>
      <c r="BA786" s="55"/>
      <c r="BB786" s="55"/>
      <c r="BC786" s="55"/>
      <c r="BD786" s="55"/>
      <c r="BE786" s="55"/>
      <c r="BF786" s="55"/>
      <c r="BG786" s="55"/>
      <c r="BH786" s="55"/>
      <c r="BI786" s="55"/>
      <c r="BJ786" s="55"/>
      <c r="BK786" s="55"/>
      <c r="BL786" s="55"/>
      <c r="BM786" s="55"/>
      <c r="BN786" s="55"/>
      <c r="BO786" s="55"/>
      <c r="BP786" s="55"/>
      <c r="BQ786" s="55"/>
      <c r="BR786" s="55"/>
      <c r="BS786" s="55"/>
      <c r="BT786" s="55"/>
      <c r="BU786" s="55"/>
      <c r="BV786" s="55"/>
      <c r="BW786" s="55"/>
      <c r="BX786" s="55"/>
      <c r="BY786" s="55"/>
      <c r="BZ786" s="55"/>
      <c r="CA786" s="55"/>
      <c r="CB786" s="55"/>
      <c r="CC786" s="55"/>
      <c r="CD786" s="55"/>
      <c r="CE786" s="55"/>
      <c r="CF786" s="55"/>
      <c r="CG786" s="55"/>
      <c r="CH786" s="55"/>
      <c r="CI786" s="55"/>
    </row>
    <row r="787" spans="1:87" customFormat="1" ht="15" customHeight="1" x14ac:dyDescent="0.25">
      <c r="A787" s="55"/>
      <c r="B787" s="58"/>
      <c r="C787" s="58"/>
      <c r="E787" s="57"/>
      <c r="F787" s="21"/>
      <c r="G787" s="59"/>
      <c r="H787" s="56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  <c r="AQ787" s="55"/>
      <c r="AR787" s="55"/>
      <c r="AS787" s="55"/>
      <c r="AT787" s="55"/>
      <c r="AU787" s="55"/>
      <c r="AV787" s="55"/>
      <c r="AW787" s="55"/>
      <c r="AX787" s="55"/>
      <c r="AY787" s="55"/>
      <c r="AZ787" s="55"/>
      <c r="BA787" s="55"/>
      <c r="BB787" s="55"/>
      <c r="BC787" s="55"/>
      <c r="BD787" s="55"/>
      <c r="BE787" s="55"/>
      <c r="BF787" s="55"/>
      <c r="BG787" s="55"/>
      <c r="BH787" s="55"/>
      <c r="BI787" s="55"/>
      <c r="BJ787" s="55"/>
      <c r="BK787" s="55"/>
      <c r="BL787" s="55"/>
      <c r="BM787" s="55"/>
      <c r="BN787" s="55"/>
      <c r="BO787" s="55"/>
      <c r="BP787" s="55"/>
      <c r="BQ787" s="55"/>
      <c r="BR787" s="55"/>
      <c r="BS787" s="55"/>
      <c r="BT787" s="55"/>
      <c r="BU787" s="55"/>
      <c r="BV787" s="55"/>
      <c r="BW787" s="55"/>
      <c r="BX787" s="55"/>
      <c r="BY787" s="55"/>
      <c r="BZ787" s="55"/>
      <c r="CA787" s="55"/>
      <c r="CB787" s="55"/>
      <c r="CC787" s="55"/>
      <c r="CD787" s="55"/>
      <c r="CE787" s="55"/>
      <c r="CF787" s="55"/>
      <c r="CG787" s="55"/>
      <c r="CH787" s="55"/>
      <c r="CI787" s="55"/>
    </row>
    <row r="788" spans="1:87" customFormat="1" ht="15" customHeight="1" x14ac:dyDescent="0.25">
      <c r="A788" s="55"/>
      <c r="B788" s="58"/>
      <c r="C788" s="58"/>
      <c r="E788" s="57"/>
      <c r="F788" s="21"/>
      <c r="G788" s="59"/>
      <c r="H788" s="56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  <c r="AQ788" s="55"/>
      <c r="AR788" s="55"/>
      <c r="AS788" s="55"/>
      <c r="AT788" s="55"/>
      <c r="AU788" s="55"/>
      <c r="AV788" s="55"/>
      <c r="AW788" s="55"/>
      <c r="AX788" s="55"/>
      <c r="AY788" s="55"/>
      <c r="AZ788" s="55"/>
      <c r="BA788" s="55"/>
      <c r="BB788" s="55"/>
      <c r="BC788" s="55"/>
      <c r="BD788" s="55"/>
      <c r="BE788" s="55"/>
      <c r="BF788" s="55"/>
      <c r="BG788" s="55"/>
      <c r="BH788" s="55"/>
      <c r="BI788" s="55"/>
      <c r="BJ788" s="55"/>
      <c r="BK788" s="55"/>
      <c r="BL788" s="55"/>
      <c r="BM788" s="55"/>
      <c r="BN788" s="55"/>
      <c r="BO788" s="55"/>
      <c r="BP788" s="55"/>
      <c r="BQ788" s="55"/>
      <c r="BR788" s="55"/>
      <c r="BS788" s="55"/>
      <c r="BT788" s="55"/>
      <c r="BU788" s="55"/>
      <c r="BV788" s="55"/>
      <c r="BW788" s="55"/>
      <c r="BX788" s="55"/>
      <c r="BY788" s="55"/>
      <c r="BZ788" s="55"/>
      <c r="CA788" s="55"/>
      <c r="CB788" s="55"/>
      <c r="CC788" s="55"/>
      <c r="CD788" s="55"/>
      <c r="CE788" s="55"/>
      <c r="CF788" s="55"/>
      <c r="CG788" s="55"/>
      <c r="CH788" s="55"/>
      <c r="CI788" s="55"/>
    </row>
    <row r="789" spans="1:87" customFormat="1" ht="15" customHeight="1" x14ac:dyDescent="0.25">
      <c r="A789" s="55"/>
      <c r="B789" s="58"/>
      <c r="C789" s="58"/>
      <c r="E789" s="57"/>
      <c r="F789" s="21"/>
      <c r="G789" s="59"/>
      <c r="H789" s="56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5"/>
      <c r="AV789" s="55"/>
      <c r="AW789" s="55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5"/>
      <c r="BJ789" s="55"/>
      <c r="BK789" s="55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5"/>
      <c r="BX789" s="55"/>
      <c r="BY789" s="55"/>
      <c r="BZ789" s="55"/>
      <c r="CA789" s="55"/>
      <c r="CB789" s="55"/>
      <c r="CC789" s="55"/>
      <c r="CD789" s="55"/>
      <c r="CE789" s="55"/>
      <c r="CF789" s="55"/>
      <c r="CG789" s="55"/>
      <c r="CH789" s="55"/>
      <c r="CI789" s="55"/>
    </row>
    <row r="790" spans="1:87" customFormat="1" ht="15" customHeight="1" x14ac:dyDescent="0.25">
      <c r="A790" s="55"/>
      <c r="B790" s="58"/>
      <c r="C790" s="58"/>
      <c r="E790" s="57"/>
      <c r="F790" s="21"/>
      <c r="G790" s="59"/>
      <c r="H790" s="56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  <c r="AQ790" s="55"/>
      <c r="AR790" s="55"/>
      <c r="AS790" s="55"/>
      <c r="AT790" s="55"/>
      <c r="AU790" s="55"/>
      <c r="AV790" s="55"/>
      <c r="AW790" s="55"/>
      <c r="AX790" s="55"/>
      <c r="AY790" s="55"/>
      <c r="AZ790" s="55"/>
      <c r="BA790" s="55"/>
      <c r="BB790" s="55"/>
      <c r="BC790" s="55"/>
      <c r="BD790" s="55"/>
      <c r="BE790" s="55"/>
      <c r="BF790" s="55"/>
      <c r="BG790" s="55"/>
      <c r="BH790" s="55"/>
      <c r="BI790" s="55"/>
      <c r="BJ790" s="55"/>
      <c r="BK790" s="55"/>
      <c r="BL790" s="55"/>
      <c r="BM790" s="55"/>
      <c r="BN790" s="55"/>
      <c r="BO790" s="55"/>
      <c r="BP790" s="55"/>
      <c r="BQ790" s="55"/>
      <c r="BR790" s="55"/>
      <c r="BS790" s="55"/>
      <c r="BT790" s="55"/>
      <c r="BU790" s="55"/>
      <c r="BV790" s="55"/>
      <c r="BW790" s="55"/>
      <c r="BX790" s="55"/>
      <c r="BY790" s="55"/>
      <c r="BZ790" s="55"/>
      <c r="CA790" s="55"/>
      <c r="CB790" s="55"/>
      <c r="CC790" s="55"/>
      <c r="CD790" s="55"/>
      <c r="CE790" s="55"/>
      <c r="CF790" s="55"/>
      <c r="CG790" s="55"/>
      <c r="CH790" s="55"/>
      <c r="CI790" s="55"/>
    </row>
    <row r="791" spans="1:87" customFormat="1" ht="15" customHeight="1" x14ac:dyDescent="0.25">
      <c r="A791" s="55"/>
      <c r="B791" s="58"/>
      <c r="C791" s="58"/>
      <c r="E791" s="57"/>
      <c r="F791" s="21"/>
      <c r="G791" s="59"/>
      <c r="H791" s="56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  <c r="AQ791" s="55"/>
      <c r="AR791" s="55"/>
      <c r="AS791" s="55"/>
      <c r="AT791" s="55"/>
      <c r="AU791" s="55"/>
      <c r="AV791" s="55"/>
      <c r="AW791" s="55"/>
      <c r="AX791" s="55"/>
      <c r="AY791" s="55"/>
      <c r="AZ791" s="55"/>
      <c r="BA791" s="55"/>
      <c r="BB791" s="55"/>
      <c r="BC791" s="55"/>
      <c r="BD791" s="55"/>
      <c r="BE791" s="55"/>
      <c r="BF791" s="55"/>
      <c r="BG791" s="55"/>
      <c r="BH791" s="55"/>
      <c r="BI791" s="55"/>
      <c r="BJ791" s="55"/>
      <c r="BK791" s="55"/>
      <c r="BL791" s="55"/>
      <c r="BM791" s="55"/>
      <c r="BN791" s="55"/>
      <c r="BO791" s="55"/>
      <c r="BP791" s="55"/>
      <c r="BQ791" s="55"/>
      <c r="BR791" s="55"/>
      <c r="BS791" s="55"/>
      <c r="BT791" s="55"/>
      <c r="BU791" s="55"/>
      <c r="BV791" s="55"/>
      <c r="BW791" s="55"/>
      <c r="BX791" s="55"/>
      <c r="BY791" s="55"/>
      <c r="BZ791" s="55"/>
      <c r="CA791" s="55"/>
      <c r="CB791" s="55"/>
      <c r="CC791" s="55"/>
      <c r="CD791" s="55"/>
      <c r="CE791" s="55"/>
      <c r="CF791" s="55"/>
      <c r="CG791" s="55"/>
      <c r="CH791" s="55"/>
      <c r="CI791" s="55"/>
    </row>
    <row r="792" spans="1:87" customFormat="1" ht="15" customHeight="1" x14ac:dyDescent="0.25">
      <c r="A792" s="55"/>
      <c r="B792" s="58"/>
      <c r="C792" s="58"/>
      <c r="E792" s="57"/>
      <c r="F792" s="21"/>
      <c r="G792" s="59"/>
      <c r="H792" s="56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  <c r="AQ792" s="55"/>
      <c r="AR792" s="55"/>
      <c r="AS792" s="55"/>
      <c r="AT792" s="55"/>
      <c r="AU792" s="55"/>
      <c r="AV792" s="55"/>
      <c r="AW792" s="55"/>
      <c r="AX792" s="55"/>
      <c r="AY792" s="55"/>
      <c r="AZ792" s="55"/>
      <c r="BA792" s="55"/>
      <c r="BB792" s="55"/>
      <c r="BC792" s="55"/>
      <c r="BD792" s="55"/>
      <c r="BE792" s="55"/>
      <c r="BF792" s="55"/>
      <c r="BG792" s="55"/>
      <c r="BH792" s="55"/>
      <c r="BI792" s="55"/>
      <c r="BJ792" s="55"/>
      <c r="BK792" s="55"/>
      <c r="BL792" s="55"/>
      <c r="BM792" s="55"/>
      <c r="BN792" s="55"/>
      <c r="BO792" s="55"/>
      <c r="BP792" s="55"/>
      <c r="BQ792" s="55"/>
      <c r="BR792" s="55"/>
      <c r="BS792" s="55"/>
      <c r="BT792" s="55"/>
      <c r="BU792" s="55"/>
      <c r="BV792" s="55"/>
      <c r="BW792" s="55"/>
      <c r="BX792" s="55"/>
      <c r="BY792" s="55"/>
      <c r="BZ792" s="55"/>
      <c r="CA792" s="55"/>
      <c r="CB792" s="55"/>
      <c r="CC792" s="55"/>
      <c r="CD792" s="55"/>
      <c r="CE792" s="55"/>
      <c r="CF792" s="55"/>
      <c r="CG792" s="55"/>
      <c r="CH792" s="55"/>
      <c r="CI792" s="55"/>
    </row>
    <row r="793" spans="1:87" customFormat="1" ht="15" customHeight="1" x14ac:dyDescent="0.25">
      <c r="A793" s="55"/>
      <c r="B793" s="58"/>
      <c r="C793" s="58"/>
      <c r="E793" s="57"/>
      <c r="F793" s="21"/>
      <c r="G793" s="59"/>
      <c r="H793" s="56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  <c r="AQ793" s="55"/>
      <c r="AR793" s="55"/>
      <c r="AS793" s="55"/>
      <c r="AT793" s="55"/>
      <c r="AU793" s="55"/>
      <c r="AV793" s="55"/>
      <c r="AW793" s="55"/>
      <c r="AX793" s="55"/>
      <c r="AY793" s="55"/>
      <c r="AZ793" s="55"/>
      <c r="BA793" s="55"/>
      <c r="BB793" s="55"/>
      <c r="BC793" s="55"/>
      <c r="BD793" s="55"/>
      <c r="BE793" s="55"/>
      <c r="BF793" s="55"/>
      <c r="BG793" s="55"/>
      <c r="BH793" s="55"/>
      <c r="BI793" s="55"/>
      <c r="BJ793" s="55"/>
      <c r="BK793" s="55"/>
      <c r="BL793" s="55"/>
      <c r="BM793" s="55"/>
      <c r="BN793" s="55"/>
      <c r="BO793" s="55"/>
      <c r="BP793" s="55"/>
      <c r="BQ793" s="55"/>
      <c r="BR793" s="55"/>
      <c r="BS793" s="55"/>
      <c r="BT793" s="55"/>
      <c r="BU793" s="55"/>
      <c r="BV793" s="55"/>
      <c r="BW793" s="55"/>
      <c r="BX793" s="55"/>
      <c r="BY793" s="55"/>
      <c r="BZ793" s="55"/>
      <c r="CA793" s="55"/>
      <c r="CB793" s="55"/>
      <c r="CC793" s="55"/>
      <c r="CD793" s="55"/>
      <c r="CE793" s="55"/>
      <c r="CF793" s="55"/>
      <c r="CG793" s="55"/>
      <c r="CH793" s="55"/>
      <c r="CI793" s="55"/>
    </row>
    <row r="794" spans="1:87" customFormat="1" ht="15" customHeight="1" x14ac:dyDescent="0.25">
      <c r="A794" s="55"/>
      <c r="B794" s="58"/>
      <c r="C794" s="58"/>
      <c r="E794" s="57"/>
      <c r="F794" s="21"/>
      <c r="G794" s="59"/>
      <c r="H794" s="56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  <c r="AQ794" s="55"/>
      <c r="AR794" s="55"/>
      <c r="AS794" s="55"/>
      <c r="AT794" s="55"/>
      <c r="AU794" s="55"/>
      <c r="AV794" s="55"/>
      <c r="AW794" s="55"/>
      <c r="AX794" s="55"/>
      <c r="AY794" s="55"/>
      <c r="AZ794" s="55"/>
      <c r="BA794" s="55"/>
      <c r="BB794" s="55"/>
      <c r="BC794" s="55"/>
      <c r="BD794" s="55"/>
      <c r="BE794" s="55"/>
      <c r="BF794" s="55"/>
      <c r="BG794" s="55"/>
      <c r="BH794" s="55"/>
      <c r="BI794" s="55"/>
      <c r="BJ794" s="55"/>
      <c r="BK794" s="55"/>
      <c r="BL794" s="55"/>
      <c r="BM794" s="55"/>
      <c r="BN794" s="55"/>
      <c r="BO794" s="55"/>
      <c r="BP794" s="55"/>
      <c r="BQ794" s="55"/>
      <c r="BR794" s="55"/>
      <c r="BS794" s="55"/>
      <c r="BT794" s="55"/>
      <c r="BU794" s="55"/>
      <c r="BV794" s="55"/>
      <c r="BW794" s="55"/>
      <c r="BX794" s="55"/>
      <c r="BY794" s="55"/>
      <c r="BZ794" s="55"/>
      <c r="CA794" s="55"/>
      <c r="CB794" s="55"/>
      <c r="CC794" s="55"/>
      <c r="CD794" s="55"/>
      <c r="CE794" s="55"/>
      <c r="CF794" s="55"/>
      <c r="CG794" s="55"/>
      <c r="CH794" s="55"/>
      <c r="CI794" s="55"/>
    </row>
    <row r="795" spans="1:87" customFormat="1" ht="15" customHeight="1" x14ac:dyDescent="0.25">
      <c r="A795" s="55"/>
      <c r="B795" s="58"/>
      <c r="C795" s="58"/>
      <c r="E795" s="57"/>
      <c r="F795" s="21"/>
      <c r="G795" s="59"/>
      <c r="H795" s="56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  <c r="AQ795" s="55"/>
      <c r="AR795" s="55"/>
      <c r="AS795" s="55"/>
      <c r="AT795" s="55"/>
      <c r="AU795" s="55"/>
      <c r="AV795" s="55"/>
      <c r="AW795" s="55"/>
      <c r="AX795" s="55"/>
      <c r="AY795" s="55"/>
      <c r="AZ795" s="55"/>
      <c r="BA795" s="55"/>
      <c r="BB795" s="55"/>
      <c r="BC795" s="55"/>
      <c r="BD795" s="55"/>
      <c r="BE795" s="55"/>
      <c r="BF795" s="55"/>
      <c r="BG795" s="55"/>
      <c r="BH795" s="55"/>
      <c r="BI795" s="55"/>
      <c r="BJ795" s="55"/>
      <c r="BK795" s="55"/>
      <c r="BL795" s="55"/>
      <c r="BM795" s="55"/>
      <c r="BN795" s="55"/>
      <c r="BO795" s="55"/>
      <c r="BP795" s="55"/>
      <c r="BQ795" s="55"/>
      <c r="BR795" s="55"/>
      <c r="BS795" s="55"/>
      <c r="BT795" s="55"/>
      <c r="BU795" s="55"/>
      <c r="BV795" s="55"/>
      <c r="BW795" s="55"/>
      <c r="BX795" s="55"/>
      <c r="BY795" s="55"/>
      <c r="BZ795" s="55"/>
      <c r="CA795" s="55"/>
      <c r="CB795" s="55"/>
      <c r="CC795" s="55"/>
      <c r="CD795" s="55"/>
      <c r="CE795" s="55"/>
      <c r="CF795" s="55"/>
      <c r="CG795" s="55"/>
      <c r="CH795" s="55"/>
      <c r="CI795" s="55"/>
    </row>
    <row r="796" spans="1:87" customFormat="1" ht="15" customHeight="1" x14ac:dyDescent="0.25">
      <c r="A796" s="55"/>
      <c r="B796" s="58"/>
      <c r="C796" s="58"/>
      <c r="E796" s="57"/>
      <c r="F796" s="21"/>
      <c r="G796" s="59"/>
      <c r="H796" s="56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5"/>
      <c r="AV796" s="55"/>
      <c r="AW796" s="55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5"/>
      <c r="BJ796" s="55"/>
      <c r="BK796" s="55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5"/>
      <c r="BX796" s="55"/>
      <c r="BY796" s="55"/>
      <c r="BZ796" s="55"/>
      <c r="CA796" s="55"/>
      <c r="CB796" s="55"/>
      <c r="CC796" s="55"/>
      <c r="CD796" s="55"/>
      <c r="CE796" s="55"/>
      <c r="CF796" s="55"/>
      <c r="CG796" s="55"/>
      <c r="CH796" s="55"/>
      <c r="CI796" s="55"/>
    </row>
    <row r="797" spans="1:87" customFormat="1" ht="15" customHeight="1" x14ac:dyDescent="0.25">
      <c r="A797" s="55"/>
      <c r="B797" s="58"/>
      <c r="C797" s="58"/>
      <c r="E797" s="57"/>
      <c r="F797" s="21"/>
      <c r="G797" s="59"/>
      <c r="H797" s="56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  <c r="AQ797" s="55"/>
      <c r="AR797" s="55"/>
      <c r="AS797" s="55"/>
      <c r="AT797" s="55"/>
      <c r="AU797" s="55"/>
      <c r="AV797" s="55"/>
      <c r="AW797" s="55"/>
      <c r="AX797" s="55"/>
      <c r="AY797" s="55"/>
      <c r="AZ797" s="55"/>
      <c r="BA797" s="55"/>
      <c r="BB797" s="55"/>
      <c r="BC797" s="55"/>
      <c r="BD797" s="55"/>
      <c r="BE797" s="55"/>
      <c r="BF797" s="55"/>
      <c r="BG797" s="55"/>
      <c r="BH797" s="55"/>
      <c r="BI797" s="55"/>
      <c r="BJ797" s="55"/>
      <c r="BK797" s="55"/>
      <c r="BL797" s="55"/>
      <c r="BM797" s="55"/>
      <c r="BN797" s="55"/>
      <c r="BO797" s="55"/>
      <c r="BP797" s="55"/>
      <c r="BQ797" s="55"/>
      <c r="BR797" s="55"/>
      <c r="BS797" s="55"/>
      <c r="BT797" s="55"/>
      <c r="BU797" s="55"/>
      <c r="BV797" s="55"/>
      <c r="BW797" s="55"/>
      <c r="BX797" s="55"/>
      <c r="BY797" s="55"/>
      <c r="BZ797" s="55"/>
      <c r="CA797" s="55"/>
      <c r="CB797" s="55"/>
      <c r="CC797" s="55"/>
      <c r="CD797" s="55"/>
      <c r="CE797" s="55"/>
      <c r="CF797" s="55"/>
      <c r="CG797" s="55"/>
      <c r="CH797" s="55"/>
      <c r="CI797" s="55"/>
    </row>
    <row r="798" spans="1:87" customFormat="1" ht="15" customHeight="1" x14ac:dyDescent="0.25">
      <c r="A798" s="55"/>
      <c r="B798" s="58"/>
      <c r="C798" s="58"/>
      <c r="E798" s="57"/>
      <c r="F798" s="21"/>
      <c r="G798" s="59"/>
      <c r="H798" s="56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  <c r="AQ798" s="55"/>
      <c r="AR798" s="55"/>
      <c r="AS798" s="55"/>
      <c r="AT798" s="55"/>
      <c r="AU798" s="55"/>
      <c r="AV798" s="55"/>
      <c r="AW798" s="55"/>
      <c r="AX798" s="55"/>
      <c r="AY798" s="55"/>
      <c r="AZ798" s="55"/>
      <c r="BA798" s="55"/>
      <c r="BB798" s="55"/>
      <c r="BC798" s="55"/>
      <c r="BD798" s="55"/>
      <c r="BE798" s="55"/>
      <c r="BF798" s="55"/>
      <c r="BG798" s="55"/>
      <c r="BH798" s="55"/>
      <c r="BI798" s="55"/>
      <c r="BJ798" s="55"/>
      <c r="BK798" s="55"/>
      <c r="BL798" s="55"/>
      <c r="BM798" s="55"/>
      <c r="BN798" s="55"/>
      <c r="BO798" s="55"/>
      <c r="BP798" s="55"/>
      <c r="BQ798" s="55"/>
      <c r="BR798" s="55"/>
      <c r="BS798" s="55"/>
      <c r="BT798" s="55"/>
      <c r="BU798" s="55"/>
      <c r="BV798" s="55"/>
      <c r="BW798" s="55"/>
      <c r="BX798" s="55"/>
      <c r="BY798" s="55"/>
      <c r="BZ798" s="55"/>
      <c r="CA798" s="55"/>
      <c r="CB798" s="55"/>
      <c r="CC798" s="55"/>
      <c r="CD798" s="55"/>
      <c r="CE798" s="55"/>
      <c r="CF798" s="55"/>
      <c r="CG798" s="55"/>
      <c r="CH798" s="55"/>
      <c r="CI798" s="55"/>
    </row>
    <row r="799" spans="1:87" customFormat="1" ht="15" customHeight="1" x14ac:dyDescent="0.25">
      <c r="A799" s="55"/>
      <c r="B799" s="58"/>
      <c r="C799" s="58"/>
      <c r="E799" s="57"/>
      <c r="F799" s="21"/>
      <c r="G799" s="59"/>
      <c r="H799" s="56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  <c r="AQ799" s="55"/>
      <c r="AR799" s="55"/>
      <c r="AS799" s="55"/>
      <c r="AT799" s="55"/>
      <c r="AU799" s="55"/>
      <c r="AV799" s="55"/>
      <c r="AW799" s="55"/>
      <c r="AX799" s="55"/>
      <c r="AY799" s="55"/>
      <c r="AZ799" s="55"/>
      <c r="BA799" s="55"/>
      <c r="BB799" s="55"/>
      <c r="BC799" s="55"/>
      <c r="BD799" s="55"/>
      <c r="BE799" s="55"/>
      <c r="BF799" s="55"/>
      <c r="BG799" s="55"/>
      <c r="BH799" s="55"/>
      <c r="BI799" s="55"/>
      <c r="BJ799" s="55"/>
      <c r="BK799" s="55"/>
      <c r="BL799" s="55"/>
      <c r="BM799" s="55"/>
      <c r="BN799" s="55"/>
      <c r="BO799" s="55"/>
      <c r="BP799" s="55"/>
      <c r="BQ799" s="55"/>
      <c r="BR799" s="55"/>
      <c r="BS799" s="55"/>
      <c r="BT799" s="55"/>
      <c r="BU799" s="55"/>
      <c r="BV799" s="55"/>
      <c r="BW799" s="55"/>
      <c r="BX799" s="55"/>
      <c r="BY799" s="55"/>
      <c r="BZ799" s="55"/>
      <c r="CA799" s="55"/>
      <c r="CB799" s="55"/>
      <c r="CC799" s="55"/>
      <c r="CD799" s="55"/>
      <c r="CE799" s="55"/>
      <c r="CF799" s="55"/>
      <c r="CG799" s="55"/>
      <c r="CH799" s="55"/>
      <c r="CI799" s="55"/>
    </row>
    <row r="800" spans="1:87" customFormat="1" ht="15" customHeight="1" x14ac:dyDescent="0.25">
      <c r="A800" s="55"/>
      <c r="B800" s="58"/>
      <c r="C800" s="58"/>
      <c r="E800" s="57"/>
      <c r="F800" s="21"/>
      <c r="G800" s="59"/>
      <c r="H800" s="56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  <c r="AQ800" s="55"/>
      <c r="AR800" s="55"/>
      <c r="AS800" s="55"/>
      <c r="AT800" s="55"/>
      <c r="AU800" s="55"/>
      <c r="AV800" s="55"/>
      <c r="AW800" s="55"/>
      <c r="AX800" s="55"/>
      <c r="AY800" s="55"/>
      <c r="AZ800" s="55"/>
      <c r="BA800" s="55"/>
      <c r="BB800" s="55"/>
      <c r="BC800" s="55"/>
      <c r="BD800" s="55"/>
      <c r="BE800" s="55"/>
      <c r="BF800" s="55"/>
      <c r="BG800" s="55"/>
      <c r="BH800" s="55"/>
      <c r="BI800" s="55"/>
      <c r="BJ800" s="55"/>
      <c r="BK800" s="55"/>
      <c r="BL800" s="55"/>
      <c r="BM800" s="55"/>
      <c r="BN800" s="55"/>
      <c r="BO800" s="55"/>
      <c r="BP800" s="55"/>
      <c r="BQ800" s="55"/>
      <c r="BR800" s="55"/>
      <c r="BS800" s="55"/>
      <c r="BT800" s="55"/>
      <c r="BU800" s="55"/>
      <c r="BV800" s="55"/>
      <c r="BW800" s="55"/>
      <c r="BX800" s="55"/>
      <c r="BY800" s="55"/>
      <c r="BZ800" s="55"/>
      <c r="CA800" s="55"/>
      <c r="CB800" s="55"/>
      <c r="CC800" s="55"/>
      <c r="CD800" s="55"/>
      <c r="CE800" s="55"/>
      <c r="CF800" s="55"/>
      <c r="CG800" s="55"/>
      <c r="CH800" s="55"/>
      <c r="CI800" s="55"/>
    </row>
    <row r="801" spans="1:87" customFormat="1" ht="15" customHeight="1" x14ac:dyDescent="0.25">
      <c r="A801" s="55"/>
      <c r="B801" s="58"/>
      <c r="C801" s="58"/>
      <c r="E801" s="57"/>
      <c r="F801" s="21"/>
      <c r="G801" s="59"/>
      <c r="H801" s="56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  <c r="AQ801" s="55"/>
      <c r="AR801" s="55"/>
      <c r="AS801" s="55"/>
      <c r="AT801" s="55"/>
      <c r="AU801" s="55"/>
      <c r="AV801" s="55"/>
      <c r="AW801" s="55"/>
      <c r="AX801" s="55"/>
      <c r="AY801" s="55"/>
      <c r="AZ801" s="55"/>
      <c r="BA801" s="55"/>
      <c r="BB801" s="55"/>
      <c r="BC801" s="55"/>
      <c r="BD801" s="55"/>
      <c r="BE801" s="55"/>
      <c r="BF801" s="55"/>
      <c r="BG801" s="55"/>
      <c r="BH801" s="55"/>
      <c r="BI801" s="55"/>
      <c r="BJ801" s="55"/>
      <c r="BK801" s="55"/>
      <c r="BL801" s="55"/>
      <c r="BM801" s="55"/>
      <c r="BN801" s="55"/>
      <c r="BO801" s="55"/>
      <c r="BP801" s="55"/>
      <c r="BQ801" s="55"/>
      <c r="BR801" s="55"/>
      <c r="BS801" s="55"/>
      <c r="BT801" s="55"/>
      <c r="BU801" s="55"/>
      <c r="BV801" s="55"/>
      <c r="BW801" s="55"/>
      <c r="BX801" s="55"/>
      <c r="BY801" s="55"/>
      <c r="BZ801" s="55"/>
      <c r="CA801" s="55"/>
      <c r="CB801" s="55"/>
      <c r="CC801" s="55"/>
      <c r="CD801" s="55"/>
      <c r="CE801" s="55"/>
      <c r="CF801" s="55"/>
      <c r="CG801" s="55"/>
      <c r="CH801" s="55"/>
      <c r="CI801" s="55"/>
    </row>
    <row r="802" spans="1:87" customFormat="1" ht="15" customHeight="1" x14ac:dyDescent="0.25">
      <c r="A802" s="55"/>
      <c r="B802" s="58"/>
      <c r="C802" s="58"/>
      <c r="E802" s="57"/>
      <c r="F802" s="21"/>
      <c r="G802" s="59"/>
      <c r="H802" s="56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5"/>
      <c r="AV802" s="55"/>
      <c r="AW802" s="55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5"/>
      <c r="BJ802" s="55"/>
      <c r="BK802" s="55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5"/>
      <c r="BX802" s="55"/>
      <c r="BY802" s="55"/>
      <c r="BZ802" s="55"/>
      <c r="CA802" s="55"/>
      <c r="CB802" s="55"/>
      <c r="CC802" s="55"/>
      <c r="CD802" s="55"/>
      <c r="CE802" s="55"/>
      <c r="CF802" s="55"/>
      <c r="CG802" s="55"/>
      <c r="CH802" s="55"/>
      <c r="CI802" s="55"/>
    </row>
    <row r="803" spans="1:87" customFormat="1" ht="15" customHeight="1" x14ac:dyDescent="0.25">
      <c r="A803" s="55"/>
      <c r="B803" s="58"/>
      <c r="C803" s="58"/>
      <c r="E803" s="57"/>
      <c r="F803" s="21"/>
      <c r="G803" s="59"/>
      <c r="H803" s="56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  <c r="AQ803" s="55"/>
      <c r="AR803" s="55"/>
      <c r="AS803" s="55"/>
      <c r="AT803" s="55"/>
      <c r="AU803" s="55"/>
      <c r="AV803" s="55"/>
      <c r="AW803" s="55"/>
      <c r="AX803" s="55"/>
      <c r="AY803" s="55"/>
      <c r="AZ803" s="55"/>
      <c r="BA803" s="55"/>
      <c r="BB803" s="55"/>
      <c r="BC803" s="55"/>
      <c r="BD803" s="55"/>
      <c r="BE803" s="55"/>
      <c r="BF803" s="55"/>
      <c r="BG803" s="55"/>
      <c r="BH803" s="55"/>
      <c r="BI803" s="55"/>
      <c r="BJ803" s="55"/>
      <c r="BK803" s="55"/>
      <c r="BL803" s="55"/>
      <c r="BM803" s="55"/>
      <c r="BN803" s="55"/>
      <c r="BO803" s="55"/>
      <c r="BP803" s="55"/>
      <c r="BQ803" s="55"/>
      <c r="BR803" s="55"/>
      <c r="BS803" s="55"/>
      <c r="BT803" s="55"/>
      <c r="BU803" s="55"/>
      <c r="BV803" s="55"/>
      <c r="BW803" s="55"/>
      <c r="BX803" s="55"/>
      <c r="BY803" s="55"/>
      <c r="BZ803" s="55"/>
      <c r="CA803" s="55"/>
      <c r="CB803" s="55"/>
      <c r="CC803" s="55"/>
      <c r="CD803" s="55"/>
      <c r="CE803" s="55"/>
      <c r="CF803" s="55"/>
      <c r="CG803" s="55"/>
      <c r="CH803" s="55"/>
      <c r="CI803" s="55"/>
    </row>
    <row r="804" spans="1:87" customFormat="1" ht="15" customHeight="1" x14ac:dyDescent="0.25">
      <c r="A804" s="55"/>
      <c r="B804" s="58"/>
      <c r="C804" s="58"/>
      <c r="E804" s="57"/>
      <c r="F804" s="21"/>
      <c r="G804" s="59"/>
      <c r="H804" s="56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  <c r="AQ804" s="55"/>
      <c r="AR804" s="55"/>
      <c r="AS804" s="55"/>
      <c r="AT804" s="55"/>
      <c r="AU804" s="55"/>
      <c r="AV804" s="55"/>
      <c r="AW804" s="55"/>
      <c r="AX804" s="55"/>
      <c r="AY804" s="55"/>
      <c r="AZ804" s="55"/>
      <c r="BA804" s="55"/>
      <c r="BB804" s="55"/>
      <c r="BC804" s="55"/>
      <c r="BD804" s="55"/>
      <c r="BE804" s="55"/>
      <c r="BF804" s="55"/>
      <c r="BG804" s="55"/>
      <c r="BH804" s="55"/>
      <c r="BI804" s="55"/>
      <c r="BJ804" s="55"/>
      <c r="BK804" s="55"/>
      <c r="BL804" s="55"/>
      <c r="BM804" s="55"/>
      <c r="BN804" s="55"/>
      <c r="BO804" s="55"/>
      <c r="BP804" s="55"/>
      <c r="BQ804" s="55"/>
      <c r="BR804" s="55"/>
      <c r="BS804" s="55"/>
      <c r="BT804" s="55"/>
      <c r="BU804" s="55"/>
      <c r="BV804" s="55"/>
      <c r="BW804" s="55"/>
      <c r="BX804" s="55"/>
      <c r="BY804" s="55"/>
      <c r="BZ804" s="55"/>
      <c r="CA804" s="55"/>
      <c r="CB804" s="55"/>
      <c r="CC804" s="55"/>
      <c r="CD804" s="55"/>
      <c r="CE804" s="55"/>
      <c r="CF804" s="55"/>
      <c r="CG804" s="55"/>
      <c r="CH804" s="55"/>
      <c r="CI804" s="55"/>
    </row>
    <row r="805" spans="1:87" customFormat="1" ht="15" customHeight="1" x14ac:dyDescent="0.25">
      <c r="A805" s="55"/>
      <c r="B805" s="58"/>
      <c r="C805" s="58"/>
      <c r="E805" s="57"/>
      <c r="F805" s="21"/>
      <c r="G805" s="59"/>
      <c r="H805" s="56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  <c r="AQ805" s="55"/>
      <c r="AR805" s="55"/>
      <c r="AS805" s="55"/>
      <c r="AT805" s="55"/>
      <c r="AU805" s="55"/>
      <c r="AV805" s="55"/>
      <c r="AW805" s="55"/>
      <c r="AX805" s="55"/>
      <c r="AY805" s="55"/>
      <c r="AZ805" s="55"/>
      <c r="BA805" s="55"/>
      <c r="BB805" s="55"/>
      <c r="BC805" s="55"/>
      <c r="BD805" s="55"/>
      <c r="BE805" s="55"/>
      <c r="BF805" s="55"/>
      <c r="BG805" s="55"/>
      <c r="BH805" s="55"/>
      <c r="BI805" s="55"/>
      <c r="BJ805" s="55"/>
      <c r="BK805" s="55"/>
      <c r="BL805" s="55"/>
      <c r="BM805" s="55"/>
      <c r="BN805" s="55"/>
      <c r="BO805" s="55"/>
      <c r="BP805" s="55"/>
      <c r="BQ805" s="55"/>
      <c r="BR805" s="55"/>
      <c r="BS805" s="55"/>
      <c r="BT805" s="55"/>
      <c r="BU805" s="55"/>
      <c r="BV805" s="55"/>
      <c r="BW805" s="55"/>
      <c r="BX805" s="55"/>
      <c r="BY805" s="55"/>
      <c r="BZ805" s="55"/>
      <c r="CA805" s="55"/>
      <c r="CB805" s="55"/>
      <c r="CC805" s="55"/>
      <c r="CD805" s="55"/>
      <c r="CE805" s="55"/>
      <c r="CF805" s="55"/>
      <c r="CG805" s="55"/>
      <c r="CH805" s="55"/>
      <c r="CI805" s="55"/>
    </row>
    <row r="806" spans="1:87" customFormat="1" ht="15" customHeight="1" x14ac:dyDescent="0.25">
      <c r="A806" s="55"/>
      <c r="B806" s="58"/>
      <c r="C806" s="58"/>
      <c r="E806" s="57"/>
      <c r="F806" s="21"/>
      <c r="G806" s="59"/>
      <c r="H806" s="56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  <c r="AQ806" s="55"/>
      <c r="AR806" s="55"/>
      <c r="AS806" s="55"/>
      <c r="AT806" s="55"/>
      <c r="AU806" s="55"/>
      <c r="AV806" s="55"/>
      <c r="AW806" s="55"/>
      <c r="AX806" s="55"/>
      <c r="AY806" s="55"/>
      <c r="AZ806" s="55"/>
      <c r="BA806" s="55"/>
      <c r="BB806" s="55"/>
      <c r="BC806" s="55"/>
      <c r="BD806" s="55"/>
      <c r="BE806" s="55"/>
      <c r="BF806" s="55"/>
      <c r="BG806" s="55"/>
      <c r="BH806" s="55"/>
      <c r="BI806" s="55"/>
      <c r="BJ806" s="55"/>
      <c r="BK806" s="55"/>
      <c r="BL806" s="55"/>
      <c r="BM806" s="55"/>
      <c r="BN806" s="55"/>
      <c r="BO806" s="55"/>
      <c r="BP806" s="55"/>
      <c r="BQ806" s="55"/>
      <c r="BR806" s="55"/>
      <c r="BS806" s="55"/>
      <c r="BT806" s="55"/>
      <c r="BU806" s="55"/>
      <c r="BV806" s="55"/>
      <c r="BW806" s="55"/>
      <c r="BX806" s="55"/>
      <c r="BY806" s="55"/>
      <c r="BZ806" s="55"/>
      <c r="CA806" s="55"/>
      <c r="CB806" s="55"/>
      <c r="CC806" s="55"/>
      <c r="CD806" s="55"/>
      <c r="CE806" s="55"/>
      <c r="CF806" s="55"/>
      <c r="CG806" s="55"/>
      <c r="CH806" s="55"/>
      <c r="CI806" s="55"/>
    </row>
    <row r="807" spans="1:87" customFormat="1" ht="15" customHeight="1" x14ac:dyDescent="0.25">
      <c r="A807" s="55"/>
      <c r="B807" s="58"/>
      <c r="C807" s="58"/>
      <c r="E807" s="57"/>
      <c r="F807" s="21"/>
      <c r="G807" s="59"/>
      <c r="H807" s="56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55"/>
      <c r="AL807" s="55"/>
      <c r="AM807" s="55"/>
      <c r="AN807" s="55"/>
      <c r="AO807" s="55"/>
      <c r="AP807" s="55"/>
      <c r="AQ807" s="55"/>
      <c r="AR807" s="55"/>
      <c r="AS807" s="55"/>
      <c r="AT807" s="55"/>
      <c r="AU807" s="55"/>
      <c r="AV807" s="55"/>
      <c r="AW807" s="55"/>
      <c r="AX807" s="55"/>
      <c r="AY807" s="55"/>
      <c r="AZ807" s="55"/>
      <c r="BA807" s="55"/>
      <c r="BB807" s="55"/>
      <c r="BC807" s="55"/>
      <c r="BD807" s="55"/>
      <c r="BE807" s="55"/>
      <c r="BF807" s="55"/>
      <c r="BG807" s="55"/>
      <c r="BH807" s="55"/>
      <c r="BI807" s="55"/>
      <c r="BJ807" s="55"/>
      <c r="BK807" s="55"/>
      <c r="BL807" s="55"/>
      <c r="BM807" s="55"/>
      <c r="BN807" s="55"/>
      <c r="BO807" s="55"/>
      <c r="BP807" s="55"/>
      <c r="BQ807" s="55"/>
      <c r="BR807" s="55"/>
      <c r="BS807" s="55"/>
      <c r="BT807" s="55"/>
      <c r="BU807" s="55"/>
      <c r="BV807" s="55"/>
      <c r="BW807" s="55"/>
      <c r="BX807" s="55"/>
      <c r="BY807" s="55"/>
      <c r="BZ807" s="55"/>
      <c r="CA807" s="55"/>
      <c r="CB807" s="55"/>
      <c r="CC807" s="55"/>
      <c r="CD807" s="55"/>
      <c r="CE807" s="55"/>
      <c r="CF807" s="55"/>
      <c r="CG807" s="55"/>
      <c r="CH807" s="55"/>
      <c r="CI807" s="55"/>
    </row>
    <row r="808" spans="1:87" customFormat="1" ht="15" customHeight="1" x14ac:dyDescent="0.25">
      <c r="A808" s="55"/>
      <c r="B808" s="58"/>
      <c r="C808" s="58"/>
      <c r="E808" s="57"/>
      <c r="F808" s="21"/>
      <c r="G808" s="59"/>
      <c r="H808" s="56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55"/>
      <c r="AL808" s="55"/>
      <c r="AM808" s="55"/>
      <c r="AN808" s="55"/>
      <c r="AO808" s="55"/>
      <c r="AP808" s="55"/>
      <c r="AQ808" s="55"/>
      <c r="AR808" s="55"/>
      <c r="AS808" s="55"/>
      <c r="AT808" s="55"/>
      <c r="AU808" s="55"/>
      <c r="AV808" s="55"/>
      <c r="AW808" s="55"/>
      <c r="AX808" s="55"/>
      <c r="AY808" s="55"/>
      <c r="AZ808" s="55"/>
      <c r="BA808" s="55"/>
      <c r="BB808" s="55"/>
      <c r="BC808" s="55"/>
      <c r="BD808" s="55"/>
      <c r="BE808" s="55"/>
      <c r="BF808" s="55"/>
      <c r="BG808" s="55"/>
      <c r="BH808" s="55"/>
      <c r="BI808" s="55"/>
      <c r="BJ808" s="55"/>
      <c r="BK808" s="55"/>
      <c r="BL808" s="55"/>
      <c r="BM808" s="55"/>
      <c r="BN808" s="55"/>
      <c r="BO808" s="55"/>
      <c r="BP808" s="55"/>
      <c r="BQ808" s="55"/>
      <c r="BR808" s="55"/>
      <c r="BS808" s="55"/>
      <c r="BT808" s="55"/>
      <c r="BU808" s="55"/>
      <c r="BV808" s="55"/>
      <c r="BW808" s="55"/>
      <c r="BX808" s="55"/>
      <c r="BY808" s="55"/>
      <c r="BZ808" s="55"/>
      <c r="CA808" s="55"/>
      <c r="CB808" s="55"/>
      <c r="CC808" s="55"/>
      <c r="CD808" s="55"/>
      <c r="CE808" s="55"/>
      <c r="CF808" s="55"/>
      <c r="CG808" s="55"/>
      <c r="CH808" s="55"/>
      <c r="CI808" s="55"/>
    </row>
    <row r="809" spans="1:87" customFormat="1" ht="15" customHeight="1" x14ac:dyDescent="0.25">
      <c r="A809" s="55"/>
      <c r="B809" s="58"/>
      <c r="C809" s="58"/>
      <c r="E809" s="57"/>
      <c r="F809" s="21"/>
      <c r="G809" s="59"/>
      <c r="H809" s="56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  <c r="AQ809" s="55"/>
      <c r="AR809" s="55"/>
      <c r="AS809" s="55"/>
      <c r="AT809" s="55"/>
      <c r="AU809" s="55"/>
      <c r="AV809" s="55"/>
      <c r="AW809" s="55"/>
      <c r="AX809" s="55"/>
      <c r="AY809" s="55"/>
      <c r="AZ809" s="55"/>
      <c r="BA809" s="55"/>
      <c r="BB809" s="55"/>
      <c r="BC809" s="55"/>
      <c r="BD809" s="55"/>
      <c r="BE809" s="55"/>
      <c r="BF809" s="55"/>
      <c r="BG809" s="55"/>
      <c r="BH809" s="55"/>
      <c r="BI809" s="55"/>
      <c r="BJ809" s="55"/>
      <c r="BK809" s="55"/>
      <c r="BL809" s="55"/>
      <c r="BM809" s="55"/>
      <c r="BN809" s="55"/>
      <c r="BO809" s="55"/>
      <c r="BP809" s="55"/>
      <c r="BQ809" s="55"/>
      <c r="BR809" s="55"/>
      <c r="BS809" s="55"/>
      <c r="BT809" s="55"/>
      <c r="BU809" s="55"/>
      <c r="BV809" s="55"/>
      <c r="BW809" s="55"/>
      <c r="BX809" s="55"/>
      <c r="BY809" s="55"/>
      <c r="BZ809" s="55"/>
      <c r="CA809" s="55"/>
      <c r="CB809" s="55"/>
      <c r="CC809" s="55"/>
      <c r="CD809" s="55"/>
      <c r="CE809" s="55"/>
      <c r="CF809" s="55"/>
      <c r="CG809" s="55"/>
      <c r="CH809" s="55"/>
      <c r="CI809" s="55"/>
    </row>
    <row r="810" spans="1:87" customFormat="1" ht="15" customHeight="1" x14ac:dyDescent="0.25">
      <c r="A810" s="55"/>
      <c r="B810" s="58"/>
      <c r="C810" s="58"/>
      <c r="E810" s="57"/>
      <c r="F810" s="21"/>
      <c r="G810" s="59"/>
      <c r="H810" s="56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  <c r="AQ810" s="55"/>
      <c r="AR810" s="55"/>
      <c r="AS810" s="55"/>
      <c r="AT810" s="55"/>
      <c r="AU810" s="55"/>
      <c r="AV810" s="55"/>
      <c r="AW810" s="55"/>
      <c r="AX810" s="55"/>
      <c r="AY810" s="55"/>
      <c r="AZ810" s="55"/>
      <c r="BA810" s="55"/>
      <c r="BB810" s="55"/>
      <c r="BC810" s="55"/>
      <c r="BD810" s="55"/>
      <c r="BE810" s="55"/>
      <c r="BF810" s="55"/>
      <c r="BG810" s="55"/>
      <c r="BH810" s="55"/>
      <c r="BI810" s="55"/>
      <c r="BJ810" s="55"/>
      <c r="BK810" s="55"/>
      <c r="BL810" s="55"/>
      <c r="BM810" s="55"/>
      <c r="BN810" s="55"/>
      <c r="BO810" s="55"/>
      <c r="BP810" s="55"/>
      <c r="BQ810" s="55"/>
      <c r="BR810" s="55"/>
      <c r="BS810" s="55"/>
      <c r="BT810" s="55"/>
      <c r="BU810" s="55"/>
      <c r="BV810" s="55"/>
      <c r="BW810" s="55"/>
      <c r="BX810" s="55"/>
      <c r="BY810" s="55"/>
      <c r="BZ810" s="55"/>
      <c r="CA810" s="55"/>
      <c r="CB810" s="55"/>
      <c r="CC810" s="55"/>
      <c r="CD810" s="55"/>
      <c r="CE810" s="55"/>
      <c r="CF810" s="55"/>
      <c r="CG810" s="55"/>
      <c r="CH810" s="55"/>
      <c r="CI810" s="55"/>
    </row>
    <row r="811" spans="1:87" customFormat="1" ht="15" customHeight="1" x14ac:dyDescent="0.25">
      <c r="A811" s="55"/>
      <c r="B811" s="58"/>
      <c r="C811" s="58"/>
      <c r="E811" s="57"/>
      <c r="F811" s="21"/>
      <c r="G811" s="59"/>
      <c r="H811" s="56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  <c r="AQ811" s="55"/>
      <c r="AR811" s="55"/>
      <c r="AS811" s="55"/>
      <c r="AT811" s="55"/>
      <c r="AU811" s="55"/>
      <c r="AV811" s="55"/>
      <c r="AW811" s="55"/>
      <c r="AX811" s="55"/>
      <c r="AY811" s="55"/>
      <c r="AZ811" s="55"/>
      <c r="BA811" s="55"/>
      <c r="BB811" s="55"/>
      <c r="BC811" s="55"/>
      <c r="BD811" s="55"/>
      <c r="BE811" s="55"/>
      <c r="BF811" s="55"/>
      <c r="BG811" s="55"/>
      <c r="BH811" s="55"/>
      <c r="BI811" s="55"/>
      <c r="BJ811" s="55"/>
      <c r="BK811" s="55"/>
      <c r="BL811" s="55"/>
      <c r="BM811" s="55"/>
      <c r="BN811" s="55"/>
      <c r="BO811" s="55"/>
      <c r="BP811" s="55"/>
      <c r="BQ811" s="55"/>
      <c r="BR811" s="55"/>
      <c r="BS811" s="55"/>
      <c r="BT811" s="55"/>
      <c r="BU811" s="55"/>
      <c r="BV811" s="55"/>
      <c r="BW811" s="55"/>
      <c r="BX811" s="55"/>
      <c r="BY811" s="55"/>
      <c r="BZ811" s="55"/>
      <c r="CA811" s="55"/>
      <c r="CB811" s="55"/>
      <c r="CC811" s="55"/>
      <c r="CD811" s="55"/>
      <c r="CE811" s="55"/>
      <c r="CF811" s="55"/>
      <c r="CG811" s="55"/>
      <c r="CH811" s="55"/>
      <c r="CI811" s="55"/>
    </row>
    <row r="812" spans="1:87" customFormat="1" ht="15" customHeight="1" x14ac:dyDescent="0.25">
      <c r="A812" s="55"/>
      <c r="B812" s="58"/>
      <c r="C812" s="58"/>
      <c r="E812" s="57"/>
      <c r="F812" s="21"/>
      <c r="G812" s="59"/>
      <c r="H812" s="56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  <c r="AQ812" s="55"/>
      <c r="AR812" s="55"/>
      <c r="AS812" s="55"/>
      <c r="AT812" s="55"/>
      <c r="AU812" s="55"/>
      <c r="AV812" s="55"/>
      <c r="AW812" s="55"/>
      <c r="AX812" s="55"/>
      <c r="AY812" s="55"/>
      <c r="AZ812" s="55"/>
      <c r="BA812" s="55"/>
      <c r="BB812" s="55"/>
      <c r="BC812" s="55"/>
      <c r="BD812" s="55"/>
      <c r="BE812" s="55"/>
      <c r="BF812" s="55"/>
      <c r="BG812" s="55"/>
      <c r="BH812" s="55"/>
      <c r="BI812" s="55"/>
      <c r="BJ812" s="55"/>
      <c r="BK812" s="55"/>
      <c r="BL812" s="55"/>
      <c r="BM812" s="55"/>
      <c r="BN812" s="55"/>
      <c r="BO812" s="55"/>
      <c r="BP812" s="55"/>
      <c r="BQ812" s="55"/>
      <c r="BR812" s="55"/>
      <c r="BS812" s="55"/>
      <c r="BT812" s="55"/>
      <c r="BU812" s="55"/>
      <c r="BV812" s="55"/>
      <c r="BW812" s="55"/>
      <c r="BX812" s="55"/>
      <c r="BY812" s="55"/>
      <c r="BZ812" s="55"/>
      <c r="CA812" s="55"/>
      <c r="CB812" s="55"/>
      <c r="CC812" s="55"/>
      <c r="CD812" s="55"/>
      <c r="CE812" s="55"/>
      <c r="CF812" s="55"/>
      <c r="CG812" s="55"/>
      <c r="CH812" s="55"/>
      <c r="CI812" s="55"/>
    </row>
    <row r="813" spans="1:87" customFormat="1" ht="15" customHeight="1" x14ac:dyDescent="0.25">
      <c r="A813" s="55"/>
      <c r="B813" s="58"/>
      <c r="C813" s="58"/>
      <c r="E813" s="57"/>
      <c r="F813" s="21"/>
      <c r="G813" s="59"/>
      <c r="H813" s="56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  <c r="AQ813" s="55"/>
      <c r="AR813" s="55"/>
      <c r="AS813" s="55"/>
      <c r="AT813" s="55"/>
      <c r="AU813" s="55"/>
      <c r="AV813" s="55"/>
      <c r="AW813" s="55"/>
      <c r="AX813" s="55"/>
      <c r="AY813" s="55"/>
      <c r="AZ813" s="55"/>
      <c r="BA813" s="55"/>
      <c r="BB813" s="55"/>
      <c r="BC813" s="55"/>
      <c r="BD813" s="55"/>
      <c r="BE813" s="55"/>
      <c r="BF813" s="55"/>
      <c r="BG813" s="55"/>
      <c r="BH813" s="55"/>
      <c r="BI813" s="55"/>
      <c r="BJ813" s="55"/>
      <c r="BK813" s="55"/>
      <c r="BL813" s="55"/>
      <c r="BM813" s="55"/>
      <c r="BN813" s="55"/>
      <c r="BO813" s="55"/>
      <c r="BP813" s="55"/>
      <c r="BQ813" s="55"/>
      <c r="BR813" s="55"/>
      <c r="BS813" s="55"/>
      <c r="BT813" s="55"/>
      <c r="BU813" s="55"/>
      <c r="BV813" s="55"/>
      <c r="BW813" s="55"/>
      <c r="BX813" s="55"/>
      <c r="BY813" s="55"/>
      <c r="BZ813" s="55"/>
      <c r="CA813" s="55"/>
      <c r="CB813" s="55"/>
      <c r="CC813" s="55"/>
      <c r="CD813" s="55"/>
      <c r="CE813" s="55"/>
      <c r="CF813" s="55"/>
      <c r="CG813" s="55"/>
      <c r="CH813" s="55"/>
      <c r="CI813" s="55"/>
    </row>
    <row r="814" spans="1:87" customFormat="1" ht="15" customHeight="1" x14ac:dyDescent="0.25">
      <c r="A814" s="55"/>
      <c r="B814" s="58"/>
      <c r="C814" s="58"/>
      <c r="E814" s="57"/>
      <c r="F814" s="21"/>
      <c r="G814" s="59"/>
      <c r="H814" s="56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  <c r="AQ814" s="55"/>
      <c r="AR814" s="55"/>
      <c r="AS814" s="55"/>
      <c r="AT814" s="55"/>
      <c r="AU814" s="55"/>
      <c r="AV814" s="55"/>
      <c r="AW814" s="55"/>
      <c r="AX814" s="55"/>
      <c r="AY814" s="55"/>
      <c r="AZ814" s="55"/>
      <c r="BA814" s="55"/>
      <c r="BB814" s="55"/>
      <c r="BC814" s="55"/>
      <c r="BD814" s="55"/>
      <c r="BE814" s="55"/>
      <c r="BF814" s="55"/>
      <c r="BG814" s="55"/>
      <c r="BH814" s="55"/>
      <c r="BI814" s="55"/>
      <c r="BJ814" s="55"/>
      <c r="BK814" s="55"/>
      <c r="BL814" s="55"/>
      <c r="BM814" s="55"/>
      <c r="BN814" s="55"/>
      <c r="BO814" s="55"/>
      <c r="BP814" s="55"/>
      <c r="BQ814" s="55"/>
      <c r="BR814" s="55"/>
      <c r="BS814" s="55"/>
      <c r="BT814" s="55"/>
      <c r="BU814" s="55"/>
      <c r="BV814" s="55"/>
      <c r="BW814" s="55"/>
      <c r="BX814" s="55"/>
      <c r="BY814" s="55"/>
      <c r="BZ814" s="55"/>
      <c r="CA814" s="55"/>
      <c r="CB814" s="55"/>
      <c r="CC814" s="55"/>
      <c r="CD814" s="55"/>
      <c r="CE814" s="55"/>
      <c r="CF814" s="55"/>
      <c r="CG814" s="55"/>
      <c r="CH814" s="55"/>
      <c r="CI814" s="55"/>
    </row>
    <row r="815" spans="1:87" customFormat="1" ht="15" customHeight="1" x14ac:dyDescent="0.25">
      <c r="A815" s="55"/>
      <c r="B815" s="58"/>
      <c r="C815" s="58"/>
      <c r="E815" s="57"/>
      <c r="F815" s="21"/>
      <c r="G815" s="59"/>
      <c r="H815" s="56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5"/>
      <c r="AV815" s="55"/>
      <c r="AW815" s="55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5"/>
      <c r="BJ815" s="55"/>
      <c r="BK815" s="55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5"/>
      <c r="BX815" s="55"/>
      <c r="BY815" s="55"/>
      <c r="BZ815" s="55"/>
      <c r="CA815" s="55"/>
      <c r="CB815" s="55"/>
      <c r="CC815" s="55"/>
      <c r="CD815" s="55"/>
      <c r="CE815" s="55"/>
      <c r="CF815" s="55"/>
      <c r="CG815" s="55"/>
      <c r="CH815" s="55"/>
      <c r="CI815" s="55"/>
    </row>
    <row r="816" spans="1:87" customFormat="1" ht="15" customHeight="1" x14ac:dyDescent="0.25">
      <c r="A816" s="55"/>
      <c r="B816" s="58"/>
      <c r="C816" s="58"/>
      <c r="E816" s="57"/>
      <c r="F816" s="21"/>
      <c r="G816" s="59"/>
      <c r="H816" s="56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  <c r="AQ816" s="55"/>
      <c r="AR816" s="55"/>
      <c r="AS816" s="55"/>
      <c r="AT816" s="55"/>
      <c r="AU816" s="55"/>
      <c r="AV816" s="55"/>
      <c r="AW816" s="55"/>
      <c r="AX816" s="55"/>
      <c r="AY816" s="55"/>
      <c r="AZ816" s="55"/>
      <c r="BA816" s="55"/>
      <c r="BB816" s="55"/>
      <c r="BC816" s="55"/>
      <c r="BD816" s="55"/>
      <c r="BE816" s="55"/>
      <c r="BF816" s="55"/>
      <c r="BG816" s="55"/>
      <c r="BH816" s="55"/>
      <c r="BI816" s="55"/>
      <c r="BJ816" s="55"/>
      <c r="BK816" s="55"/>
      <c r="BL816" s="55"/>
      <c r="BM816" s="55"/>
      <c r="BN816" s="55"/>
      <c r="BO816" s="55"/>
      <c r="BP816" s="55"/>
      <c r="BQ816" s="55"/>
      <c r="BR816" s="55"/>
      <c r="BS816" s="55"/>
      <c r="BT816" s="55"/>
      <c r="BU816" s="55"/>
      <c r="BV816" s="55"/>
      <c r="BW816" s="55"/>
      <c r="BX816" s="55"/>
      <c r="BY816" s="55"/>
      <c r="BZ816" s="55"/>
      <c r="CA816" s="55"/>
      <c r="CB816" s="55"/>
      <c r="CC816" s="55"/>
      <c r="CD816" s="55"/>
      <c r="CE816" s="55"/>
      <c r="CF816" s="55"/>
      <c r="CG816" s="55"/>
      <c r="CH816" s="55"/>
      <c r="CI816" s="55"/>
    </row>
    <row r="817" spans="1:87" customFormat="1" ht="15" customHeight="1" x14ac:dyDescent="0.25">
      <c r="A817" s="55"/>
      <c r="B817" s="58"/>
      <c r="C817" s="58"/>
      <c r="E817" s="57"/>
      <c r="F817" s="21"/>
      <c r="G817" s="59"/>
      <c r="H817" s="56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  <c r="AQ817" s="55"/>
      <c r="AR817" s="55"/>
      <c r="AS817" s="55"/>
      <c r="AT817" s="55"/>
      <c r="AU817" s="55"/>
      <c r="AV817" s="55"/>
      <c r="AW817" s="55"/>
      <c r="AX817" s="55"/>
      <c r="AY817" s="55"/>
      <c r="AZ817" s="55"/>
      <c r="BA817" s="55"/>
      <c r="BB817" s="55"/>
      <c r="BC817" s="55"/>
      <c r="BD817" s="55"/>
      <c r="BE817" s="55"/>
      <c r="BF817" s="55"/>
      <c r="BG817" s="55"/>
      <c r="BH817" s="55"/>
      <c r="BI817" s="55"/>
      <c r="BJ817" s="55"/>
      <c r="BK817" s="55"/>
      <c r="BL817" s="55"/>
      <c r="BM817" s="55"/>
      <c r="BN817" s="55"/>
      <c r="BO817" s="55"/>
      <c r="BP817" s="55"/>
      <c r="BQ817" s="55"/>
      <c r="BR817" s="55"/>
      <c r="BS817" s="55"/>
      <c r="BT817" s="55"/>
      <c r="BU817" s="55"/>
      <c r="BV817" s="55"/>
      <c r="BW817" s="55"/>
      <c r="BX817" s="55"/>
      <c r="BY817" s="55"/>
      <c r="BZ817" s="55"/>
      <c r="CA817" s="55"/>
      <c r="CB817" s="55"/>
      <c r="CC817" s="55"/>
      <c r="CD817" s="55"/>
      <c r="CE817" s="55"/>
      <c r="CF817" s="55"/>
      <c r="CG817" s="55"/>
      <c r="CH817" s="55"/>
      <c r="CI817" s="55"/>
    </row>
    <row r="818" spans="1:87" customFormat="1" ht="15" customHeight="1" x14ac:dyDescent="0.25">
      <c r="A818" s="55"/>
      <c r="B818" s="58"/>
      <c r="C818" s="58"/>
      <c r="E818" s="57"/>
      <c r="F818" s="21"/>
      <c r="G818" s="59"/>
      <c r="H818" s="56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  <c r="AQ818" s="55"/>
      <c r="AR818" s="55"/>
      <c r="AS818" s="55"/>
      <c r="AT818" s="55"/>
      <c r="AU818" s="55"/>
      <c r="AV818" s="55"/>
      <c r="AW818" s="55"/>
      <c r="AX818" s="55"/>
      <c r="AY818" s="55"/>
      <c r="AZ818" s="55"/>
      <c r="BA818" s="55"/>
      <c r="BB818" s="55"/>
      <c r="BC818" s="55"/>
      <c r="BD818" s="55"/>
      <c r="BE818" s="55"/>
      <c r="BF818" s="55"/>
      <c r="BG818" s="55"/>
      <c r="BH818" s="55"/>
      <c r="BI818" s="55"/>
      <c r="BJ818" s="55"/>
      <c r="BK818" s="55"/>
      <c r="BL818" s="55"/>
      <c r="BM818" s="55"/>
      <c r="BN818" s="55"/>
      <c r="BO818" s="55"/>
      <c r="BP818" s="55"/>
      <c r="BQ818" s="55"/>
      <c r="BR818" s="55"/>
      <c r="BS818" s="55"/>
      <c r="BT818" s="55"/>
      <c r="BU818" s="55"/>
      <c r="BV818" s="55"/>
      <c r="BW818" s="55"/>
      <c r="BX818" s="55"/>
      <c r="BY818" s="55"/>
      <c r="BZ818" s="55"/>
      <c r="CA818" s="55"/>
      <c r="CB818" s="55"/>
      <c r="CC818" s="55"/>
      <c r="CD818" s="55"/>
      <c r="CE818" s="55"/>
      <c r="CF818" s="55"/>
      <c r="CG818" s="55"/>
      <c r="CH818" s="55"/>
      <c r="CI818" s="55"/>
    </row>
    <row r="819" spans="1:87" customFormat="1" ht="15" customHeight="1" x14ac:dyDescent="0.25">
      <c r="A819" s="55"/>
      <c r="B819" s="58"/>
      <c r="C819" s="58"/>
      <c r="E819" s="57"/>
      <c r="F819" s="21"/>
      <c r="G819" s="59"/>
      <c r="H819" s="56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  <c r="AQ819" s="55"/>
      <c r="AR819" s="55"/>
      <c r="AS819" s="55"/>
      <c r="AT819" s="55"/>
      <c r="AU819" s="55"/>
      <c r="AV819" s="55"/>
      <c r="AW819" s="55"/>
      <c r="AX819" s="55"/>
      <c r="AY819" s="55"/>
      <c r="AZ819" s="55"/>
      <c r="BA819" s="55"/>
      <c r="BB819" s="55"/>
      <c r="BC819" s="55"/>
      <c r="BD819" s="55"/>
      <c r="BE819" s="55"/>
      <c r="BF819" s="55"/>
      <c r="BG819" s="55"/>
      <c r="BH819" s="55"/>
      <c r="BI819" s="55"/>
      <c r="BJ819" s="55"/>
      <c r="BK819" s="55"/>
      <c r="BL819" s="55"/>
      <c r="BM819" s="55"/>
      <c r="BN819" s="55"/>
      <c r="BO819" s="55"/>
      <c r="BP819" s="55"/>
      <c r="BQ819" s="55"/>
      <c r="BR819" s="55"/>
      <c r="BS819" s="55"/>
      <c r="BT819" s="55"/>
      <c r="BU819" s="55"/>
      <c r="BV819" s="55"/>
      <c r="BW819" s="55"/>
      <c r="BX819" s="55"/>
      <c r="BY819" s="55"/>
      <c r="BZ819" s="55"/>
      <c r="CA819" s="55"/>
      <c r="CB819" s="55"/>
      <c r="CC819" s="55"/>
      <c r="CD819" s="55"/>
      <c r="CE819" s="55"/>
      <c r="CF819" s="55"/>
      <c r="CG819" s="55"/>
      <c r="CH819" s="55"/>
      <c r="CI819" s="55"/>
    </row>
    <row r="820" spans="1:87" customFormat="1" ht="15" customHeight="1" x14ac:dyDescent="0.25">
      <c r="A820" s="55"/>
      <c r="B820" s="58"/>
      <c r="C820" s="58"/>
      <c r="E820" s="57"/>
      <c r="F820" s="21"/>
      <c r="G820" s="59"/>
      <c r="H820" s="56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  <c r="AQ820" s="55"/>
      <c r="AR820" s="55"/>
      <c r="AS820" s="55"/>
      <c r="AT820" s="55"/>
      <c r="AU820" s="55"/>
      <c r="AV820" s="55"/>
      <c r="AW820" s="55"/>
      <c r="AX820" s="55"/>
      <c r="AY820" s="55"/>
      <c r="AZ820" s="55"/>
      <c r="BA820" s="55"/>
      <c r="BB820" s="55"/>
      <c r="BC820" s="55"/>
      <c r="BD820" s="55"/>
      <c r="BE820" s="55"/>
      <c r="BF820" s="55"/>
      <c r="BG820" s="55"/>
      <c r="BH820" s="55"/>
      <c r="BI820" s="55"/>
      <c r="BJ820" s="55"/>
      <c r="BK820" s="55"/>
      <c r="BL820" s="55"/>
      <c r="BM820" s="55"/>
      <c r="BN820" s="55"/>
      <c r="BO820" s="55"/>
      <c r="BP820" s="55"/>
      <c r="BQ820" s="55"/>
      <c r="BR820" s="55"/>
      <c r="BS820" s="55"/>
      <c r="BT820" s="55"/>
      <c r="BU820" s="55"/>
      <c r="BV820" s="55"/>
      <c r="BW820" s="55"/>
      <c r="BX820" s="55"/>
      <c r="BY820" s="55"/>
      <c r="BZ820" s="55"/>
      <c r="CA820" s="55"/>
      <c r="CB820" s="55"/>
      <c r="CC820" s="55"/>
      <c r="CD820" s="55"/>
      <c r="CE820" s="55"/>
      <c r="CF820" s="55"/>
      <c r="CG820" s="55"/>
      <c r="CH820" s="55"/>
      <c r="CI820" s="55"/>
    </row>
    <row r="821" spans="1:87" customFormat="1" ht="15" customHeight="1" x14ac:dyDescent="0.25">
      <c r="A821" s="55"/>
      <c r="B821" s="58"/>
      <c r="C821" s="58"/>
      <c r="E821" s="57"/>
      <c r="F821" s="21"/>
      <c r="G821" s="59"/>
      <c r="H821" s="56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5"/>
      <c r="AV821" s="55"/>
      <c r="AW821" s="55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5"/>
      <c r="BJ821" s="55"/>
      <c r="BK821" s="55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5"/>
      <c r="BX821" s="55"/>
      <c r="BY821" s="55"/>
      <c r="BZ821" s="55"/>
      <c r="CA821" s="55"/>
      <c r="CB821" s="55"/>
      <c r="CC821" s="55"/>
      <c r="CD821" s="55"/>
      <c r="CE821" s="55"/>
      <c r="CF821" s="55"/>
      <c r="CG821" s="55"/>
      <c r="CH821" s="55"/>
      <c r="CI821" s="55"/>
    </row>
    <row r="822" spans="1:87" customFormat="1" ht="15" customHeight="1" x14ac:dyDescent="0.25">
      <c r="A822" s="55"/>
      <c r="B822" s="58"/>
      <c r="C822" s="58"/>
      <c r="E822" s="57"/>
      <c r="F822" s="21"/>
      <c r="G822" s="59"/>
      <c r="H822" s="56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  <c r="AQ822" s="55"/>
      <c r="AR822" s="55"/>
      <c r="AS822" s="55"/>
      <c r="AT822" s="55"/>
      <c r="AU822" s="55"/>
      <c r="AV822" s="55"/>
      <c r="AW822" s="55"/>
      <c r="AX822" s="55"/>
      <c r="AY822" s="55"/>
      <c r="AZ822" s="55"/>
      <c r="BA822" s="55"/>
      <c r="BB822" s="55"/>
      <c r="BC822" s="55"/>
      <c r="BD822" s="55"/>
      <c r="BE822" s="55"/>
      <c r="BF822" s="55"/>
      <c r="BG822" s="55"/>
      <c r="BH822" s="55"/>
      <c r="BI822" s="55"/>
      <c r="BJ822" s="55"/>
      <c r="BK822" s="55"/>
      <c r="BL822" s="55"/>
      <c r="BM822" s="55"/>
      <c r="BN822" s="55"/>
      <c r="BO822" s="55"/>
      <c r="BP822" s="55"/>
      <c r="BQ822" s="55"/>
      <c r="BR822" s="55"/>
      <c r="BS822" s="55"/>
      <c r="BT822" s="55"/>
      <c r="BU822" s="55"/>
      <c r="BV822" s="55"/>
      <c r="BW822" s="55"/>
      <c r="BX822" s="55"/>
      <c r="BY822" s="55"/>
      <c r="BZ822" s="55"/>
      <c r="CA822" s="55"/>
      <c r="CB822" s="55"/>
      <c r="CC822" s="55"/>
      <c r="CD822" s="55"/>
      <c r="CE822" s="55"/>
      <c r="CF822" s="55"/>
      <c r="CG822" s="55"/>
      <c r="CH822" s="55"/>
      <c r="CI822" s="55"/>
    </row>
    <row r="823" spans="1:87" customFormat="1" ht="15" customHeight="1" x14ac:dyDescent="0.25">
      <c r="A823" s="55"/>
      <c r="B823" s="58"/>
      <c r="C823" s="58"/>
      <c r="E823" s="57"/>
      <c r="F823" s="21"/>
      <c r="G823" s="59"/>
      <c r="H823" s="56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  <c r="AQ823" s="55"/>
      <c r="AR823" s="55"/>
      <c r="AS823" s="55"/>
      <c r="AT823" s="55"/>
      <c r="AU823" s="55"/>
      <c r="AV823" s="55"/>
      <c r="AW823" s="55"/>
      <c r="AX823" s="55"/>
      <c r="AY823" s="55"/>
      <c r="AZ823" s="55"/>
      <c r="BA823" s="55"/>
      <c r="BB823" s="55"/>
      <c r="BC823" s="55"/>
      <c r="BD823" s="55"/>
      <c r="BE823" s="55"/>
      <c r="BF823" s="55"/>
      <c r="BG823" s="55"/>
      <c r="BH823" s="55"/>
      <c r="BI823" s="55"/>
      <c r="BJ823" s="55"/>
      <c r="BK823" s="55"/>
      <c r="BL823" s="55"/>
      <c r="BM823" s="55"/>
      <c r="BN823" s="55"/>
      <c r="BO823" s="55"/>
      <c r="BP823" s="55"/>
      <c r="BQ823" s="55"/>
      <c r="BR823" s="55"/>
      <c r="BS823" s="55"/>
      <c r="BT823" s="55"/>
      <c r="BU823" s="55"/>
      <c r="BV823" s="55"/>
      <c r="BW823" s="55"/>
      <c r="BX823" s="55"/>
      <c r="BY823" s="55"/>
      <c r="BZ823" s="55"/>
      <c r="CA823" s="55"/>
      <c r="CB823" s="55"/>
      <c r="CC823" s="55"/>
      <c r="CD823" s="55"/>
      <c r="CE823" s="55"/>
      <c r="CF823" s="55"/>
      <c r="CG823" s="55"/>
      <c r="CH823" s="55"/>
      <c r="CI823" s="55"/>
    </row>
    <row r="824" spans="1:87" customFormat="1" ht="15" customHeight="1" x14ac:dyDescent="0.25">
      <c r="A824" s="55"/>
      <c r="B824" s="58"/>
      <c r="C824" s="58"/>
      <c r="E824" s="57"/>
      <c r="F824" s="21"/>
      <c r="G824" s="59"/>
      <c r="H824" s="56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  <c r="AQ824" s="55"/>
      <c r="AR824" s="55"/>
      <c r="AS824" s="55"/>
      <c r="AT824" s="55"/>
      <c r="AU824" s="55"/>
      <c r="AV824" s="55"/>
      <c r="AW824" s="55"/>
      <c r="AX824" s="55"/>
      <c r="AY824" s="55"/>
      <c r="AZ824" s="55"/>
      <c r="BA824" s="55"/>
      <c r="BB824" s="55"/>
      <c r="BC824" s="55"/>
      <c r="BD824" s="55"/>
      <c r="BE824" s="55"/>
      <c r="BF824" s="55"/>
      <c r="BG824" s="55"/>
      <c r="BH824" s="55"/>
      <c r="BI824" s="55"/>
      <c r="BJ824" s="55"/>
      <c r="BK824" s="55"/>
      <c r="BL824" s="55"/>
      <c r="BM824" s="55"/>
      <c r="BN824" s="55"/>
      <c r="BO824" s="55"/>
      <c r="BP824" s="55"/>
      <c r="BQ824" s="55"/>
      <c r="BR824" s="55"/>
      <c r="BS824" s="55"/>
      <c r="BT824" s="55"/>
      <c r="BU824" s="55"/>
      <c r="BV824" s="55"/>
      <c r="BW824" s="55"/>
      <c r="BX824" s="55"/>
      <c r="BY824" s="55"/>
      <c r="BZ824" s="55"/>
      <c r="CA824" s="55"/>
      <c r="CB824" s="55"/>
      <c r="CC824" s="55"/>
      <c r="CD824" s="55"/>
      <c r="CE824" s="55"/>
      <c r="CF824" s="55"/>
      <c r="CG824" s="55"/>
      <c r="CH824" s="55"/>
      <c r="CI824" s="55"/>
    </row>
    <row r="825" spans="1:87" customFormat="1" ht="15" customHeight="1" x14ac:dyDescent="0.25">
      <c r="A825" s="55"/>
      <c r="B825" s="58"/>
      <c r="C825" s="58"/>
      <c r="E825" s="57"/>
      <c r="F825" s="21"/>
      <c r="G825" s="59"/>
      <c r="H825" s="56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55"/>
      <c r="AL825" s="55"/>
      <c r="AM825" s="55"/>
      <c r="AN825" s="55"/>
      <c r="AO825" s="55"/>
      <c r="AP825" s="55"/>
      <c r="AQ825" s="55"/>
      <c r="AR825" s="55"/>
      <c r="AS825" s="55"/>
      <c r="AT825" s="55"/>
      <c r="AU825" s="55"/>
      <c r="AV825" s="55"/>
      <c r="AW825" s="55"/>
      <c r="AX825" s="55"/>
      <c r="AY825" s="55"/>
      <c r="AZ825" s="55"/>
      <c r="BA825" s="55"/>
      <c r="BB825" s="55"/>
      <c r="BC825" s="55"/>
      <c r="BD825" s="55"/>
      <c r="BE825" s="55"/>
      <c r="BF825" s="55"/>
      <c r="BG825" s="55"/>
      <c r="BH825" s="55"/>
      <c r="BI825" s="55"/>
      <c r="BJ825" s="55"/>
      <c r="BK825" s="55"/>
      <c r="BL825" s="55"/>
      <c r="BM825" s="55"/>
      <c r="BN825" s="55"/>
      <c r="BO825" s="55"/>
      <c r="BP825" s="55"/>
      <c r="BQ825" s="55"/>
      <c r="BR825" s="55"/>
      <c r="BS825" s="55"/>
      <c r="BT825" s="55"/>
      <c r="BU825" s="55"/>
      <c r="BV825" s="55"/>
      <c r="BW825" s="55"/>
      <c r="BX825" s="55"/>
      <c r="BY825" s="55"/>
      <c r="BZ825" s="55"/>
      <c r="CA825" s="55"/>
      <c r="CB825" s="55"/>
      <c r="CC825" s="55"/>
      <c r="CD825" s="55"/>
      <c r="CE825" s="55"/>
      <c r="CF825" s="55"/>
      <c r="CG825" s="55"/>
      <c r="CH825" s="55"/>
      <c r="CI825" s="55"/>
    </row>
    <row r="826" spans="1:87" customFormat="1" ht="15" customHeight="1" x14ac:dyDescent="0.25">
      <c r="A826" s="55"/>
      <c r="B826" s="58"/>
      <c r="C826" s="58"/>
      <c r="E826" s="57"/>
      <c r="F826" s="21"/>
      <c r="G826" s="59"/>
      <c r="H826" s="56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55"/>
      <c r="AL826" s="55"/>
      <c r="AM826" s="55"/>
      <c r="AN826" s="55"/>
      <c r="AO826" s="55"/>
      <c r="AP826" s="55"/>
      <c r="AQ826" s="55"/>
      <c r="AR826" s="55"/>
      <c r="AS826" s="55"/>
      <c r="AT826" s="55"/>
      <c r="AU826" s="55"/>
      <c r="AV826" s="55"/>
      <c r="AW826" s="55"/>
      <c r="AX826" s="55"/>
      <c r="AY826" s="55"/>
      <c r="AZ826" s="55"/>
      <c r="BA826" s="55"/>
      <c r="BB826" s="55"/>
      <c r="BC826" s="55"/>
      <c r="BD826" s="55"/>
      <c r="BE826" s="55"/>
      <c r="BF826" s="55"/>
      <c r="BG826" s="55"/>
      <c r="BH826" s="55"/>
      <c r="BI826" s="55"/>
      <c r="BJ826" s="55"/>
      <c r="BK826" s="55"/>
      <c r="BL826" s="55"/>
      <c r="BM826" s="55"/>
      <c r="BN826" s="55"/>
      <c r="BO826" s="55"/>
      <c r="BP826" s="55"/>
      <c r="BQ826" s="55"/>
      <c r="BR826" s="55"/>
      <c r="BS826" s="55"/>
      <c r="BT826" s="55"/>
      <c r="BU826" s="55"/>
      <c r="BV826" s="55"/>
      <c r="BW826" s="55"/>
      <c r="BX826" s="55"/>
      <c r="BY826" s="55"/>
      <c r="BZ826" s="55"/>
      <c r="CA826" s="55"/>
      <c r="CB826" s="55"/>
      <c r="CC826" s="55"/>
      <c r="CD826" s="55"/>
      <c r="CE826" s="55"/>
      <c r="CF826" s="55"/>
      <c r="CG826" s="55"/>
      <c r="CH826" s="55"/>
      <c r="CI826" s="55"/>
    </row>
    <row r="827" spans="1:87" customFormat="1" ht="15" customHeight="1" x14ac:dyDescent="0.25">
      <c r="A827" s="55"/>
      <c r="B827" s="58"/>
      <c r="C827" s="58"/>
      <c r="E827" s="57"/>
      <c r="F827" s="21"/>
      <c r="G827" s="59"/>
      <c r="H827" s="56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  <c r="AQ827" s="55"/>
      <c r="AR827" s="55"/>
      <c r="AS827" s="55"/>
      <c r="AT827" s="55"/>
      <c r="AU827" s="55"/>
      <c r="AV827" s="55"/>
      <c r="AW827" s="55"/>
      <c r="AX827" s="55"/>
      <c r="AY827" s="55"/>
      <c r="AZ827" s="55"/>
      <c r="BA827" s="55"/>
      <c r="BB827" s="55"/>
      <c r="BC827" s="55"/>
      <c r="BD827" s="55"/>
      <c r="BE827" s="55"/>
      <c r="BF827" s="55"/>
      <c r="BG827" s="55"/>
      <c r="BH827" s="55"/>
      <c r="BI827" s="55"/>
      <c r="BJ827" s="55"/>
      <c r="BK827" s="55"/>
      <c r="BL827" s="55"/>
      <c r="BM827" s="55"/>
      <c r="BN827" s="55"/>
      <c r="BO827" s="55"/>
      <c r="BP827" s="55"/>
      <c r="BQ827" s="55"/>
      <c r="BR827" s="55"/>
      <c r="BS827" s="55"/>
      <c r="BT827" s="55"/>
      <c r="BU827" s="55"/>
      <c r="BV827" s="55"/>
      <c r="BW827" s="55"/>
      <c r="BX827" s="55"/>
      <c r="BY827" s="55"/>
      <c r="BZ827" s="55"/>
      <c r="CA827" s="55"/>
      <c r="CB827" s="55"/>
      <c r="CC827" s="55"/>
      <c r="CD827" s="55"/>
      <c r="CE827" s="55"/>
      <c r="CF827" s="55"/>
      <c r="CG827" s="55"/>
      <c r="CH827" s="55"/>
      <c r="CI827" s="55"/>
    </row>
    <row r="828" spans="1:87" customFormat="1" ht="15" customHeight="1" x14ac:dyDescent="0.25">
      <c r="A828" s="55"/>
      <c r="B828" s="58"/>
      <c r="C828" s="58"/>
      <c r="E828" s="57"/>
      <c r="F828" s="21"/>
      <c r="G828" s="59"/>
      <c r="H828" s="56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5"/>
      <c r="AV828" s="55"/>
      <c r="AW828" s="55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5"/>
      <c r="BJ828" s="55"/>
      <c r="BK828" s="55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5"/>
      <c r="BX828" s="55"/>
      <c r="BY828" s="55"/>
      <c r="BZ828" s="55"/>
      <c r="CA828" s="55"/>
      <c r="CB828" s="55"/>
      <c r="CC828" s="55"/>
      <c r="CD828" s="55"/>
      <c r="CE828" s="55"/>
      <c r="CF828" s="55"/>
      <c r="CG828" s="55"/>
      <c r="CH828" s="55"/>
      <c r="CI828" s="55"/>
    </row>
    <row r="829" spans="1:87" customFormat="1" ht="15" customHeight="1" x14ac:dyDescent="0.25">
      <c r="A829" s="55"/>
      <c r="B829" s="58"/>
      <c r="C829" s="58"/>
      <c r="E829" s="57"/>
      <c r="F829" s="21"/>
      <c r="G829" s="59"/>
      <c r="H829" s="56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  <c r="AQ829" s="55"/>
      <c r="AR829" s="55"/>
      <c r="AS829" s="55"/>
      <c r="AT829" s="55"/>
      <c r="AU829" s="55"/>
      <c r="AV829" s="55"/>
      <c r="AW829" s="55"/>
      <c r="AX829" s="55"/>
      <c r="AY829" s="55"/>
      <c r="AZ829" s="55"/>
      <c r="BA829" s="55"/>
      <c r="BB829" s="55"/>
      <c r="BC829" s="55"/>
      <c r="BD829" s="55"/>
      <c r="BE829" s="55"/>
      <c r="BF829" s="55"/>
      <c r="BG829" s="55"/>
      <c r="BH829" s="55"/>
      <c r="BI829" s="55"/>
      <c r="BJ829" s="55"/>
      <c r="BK829" s="55"/>
      <c r="BL829" s="55"/>
      <c r="BM829" s="55"/>
      <c r="BN829" s="55"/>
      <c r="BO829" s="55"/>
      <c r="BP829" s="55"/>
      <c r="BQ829" s="55"/>
      <c r="BR829" s="55"/>
      <c r="BS829" s="55"/>
      <c r="BT829" s="55"/>
      <c r="BU829" s="55"/>
      <c r="BV829" s="55"/>
      <c r="BW829" s="55"/>
      <c r="BX829" s="55"/>
      <c r="BY829" s="55"/>
      <c r="BZ829" s="55"/>
      <c r="CA829" s="55"/>
      <c r="CB829" s="55"/>
      <c r="CC829" s="55"/>
      <c r="CD829" s="55"/>
      <c r="CE829" s="55"/>
      <c r="CF829" s="55"/>
      <c r="CG829" s="55"/>
      <c r="CH829" s="55"/>
      <c r="CI829" s="55"/>
    </row>
    <row r="830" spans="1:87" customFormat="1" ht="15" customHeight="1" x14ac:dyDescent="0.25">
      <c r="A830" s="55"/>
      <c r="B830" s="58"/>
      <c r="C830" s="58"/>
      <c r="E830" s="57"/>
      <c r="F830" s="21"/>
      <c r="G830" s="59"/>
      <c r="H830" s="56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  <c r="AQ830" s="55"/>
      <c r="AR830" s="55"/>
      <c r="AS830" s="55"/>
      <c r="AT830" s="55"/>
      <c r="AU830" s="55"/>
      <c r="AV830" s="55"/>
      <c r="AW830" s="55"/>
      <c r="AX830" s="55"/>
      <c r="AY830" s="55"/>
      <c r="AZ830" s="55"/>
      <c r="BA830" s="55"/>
      <c r="BB830" s="55"/>
      <c r="BC830" s="55"/>
      <c r="BD830" s="55"/>
      <c r="BE830" s="55"/>
      <c r="BF830" s="55"/>
      <c r="BG830" s="55"/>
      <c r="BH830" s="55"/>
      <c r="BI830" s="55"/>
      <c r="BJ830" s="55"/>
      <c r="BK830" s="55"/>
      <c r="BL830" s="55"/>
      <c r="BM830" s="55"/>
      <c r="BN830" s="55"/>
      <c r="BO830" s="55"/>
      <c r="BP830" s="55"/>
      <c r="BQ830" s="55"/>
      <c r="BR830" s="55"/>
      <c r="BS830" s="55"/>
      <c r="BT830" s="55"/>
      <c r="BU830" s="55"/>
      <c r="BV830" s="55"/>
      <c r="BW830" s="55"/>
      <c r="BX830" s="55"/>
      <c r="BY830" s="55"/>
      <c r="BZ830" s="55"/>
      <c r="CA830" s="55"/>
      <c r="CB830" s="55"/>
      <c r="CC830" s="55"/>
      <c r="CD830" s="55"/>
      <c r="CE830" s="55"/>
      <c r="CF830" s="55"/>
      <c r="CG830" s="55"/>
      <c r="CH830" s="55"/>
      <c r="CI830" s="55"/>
    </row>
    <row r="831" spans="1:87" customFormat="1" ht="15" customHeight="1" x14ac:dyDescent="0.25">
      <c r="A831" s="55"/>
      <c r="B831" s="58"/>
      <c r="C831" s="58"/>
      <c r="E831" s="57"/>
      <c r="F831" s="21"/>
      <c r="G831" s="59"/>
      <c r="H831" s="56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  <c r="AQ831" s="55"/>
      <c r="AR831" s="55"/>
      <c r="AS831" s="55"/>
      <c r="AT831" s="55"/>
      <c r="AU831" s="55"/>
      <c r="AV831" s="55"/>
      <c r="AW831" s="55"/>
      <c r="AX831" s="55"/>
      <c r="AY831" s="55"/>
      <c r="AZ831" s="55"/>
      <c r="BA831" s="55"/>
      <c r="BB831" s="55"/>
      <c r="BC831" s="55"/>
      <c r="BD831" s="55"/>
      <c r="BE831" s="55"/>
      <c r="BF831" s="55"/>
      <c r="BG831" s="55"/>
      <c r="BH831" s="55"/>
      <c r="BI831" s="55"/>
      <c r="BJ831" s="55"/>
      <c r="BK831" s="55"/>
      <c r="BL831" s="55"/>
      <c r="BM831" s="55"/>
      <c r="BN831" s="55"/>
      <c r="BO831" s="55"/>
      <c r="BP831" s="55"/>
      <c r="BQ831" s="55"/>
      <c r="BR831" s="55"/>
      <c r="BS831" s="55"/>
      <c r="BT831" s="55"/>
      <c r="BU831" s="55"/>
      <c r="BV831" s="55"/>
      <c r="BW831" s="55"/>
      <c r="BX831" s="55"/>
      <c r="BY831" s="55"/>
      <c r="BZ831" s="55"/>
      <c r="CA831" s="55"/>
      <c r="CB831" s="55"/>
      <c r="CC831" s="55"/>
      <c r="CD831" s="55"/>
      <c r="CE831" s="55"/>
      <c r="CF831" s="55"/>
      <c r="CG831" s="55"/>
      <c r="CH831" s="55"/>
      <c r="CI831" s="55"/>
    </row>
    <row r="832" spans="1:87" customFormat="1" ht="15" customHeight="1" x14ac:dyDescent="0.25">
      <c r="A832" s="55"/>
      <c r="B832" s="58"/>
      <c r="C832" s="58"/>
      <c r="E832" s="57"/>
      <c r="F832" s="21"/>
      <c r="G832" s="59"/>
      <c r="H832" s="56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55"/>
      <c r="BE832" s="55"/>
      <c r="BF832" s="55"/>
      <c r="BG832" s="55"/>
      <c r="BH832" s="55"/>
      <c r="BI832" s="55"/>
      <c r="BJ832" s="55"/>
      <c r="BK832" s="55"/>
      <c r="BL832" s="55"/>
      <c r="BM832" s="55"/>
      <c r="BN832" s="55"/>
      <c r="BO832" s="55"/>
      <c r="BP832" s="55"/>
      <c r="BQ832" s="55"/>
      <c r="BR832" s="55"/>
      <c r="BS832" s="55"/>
      <c r="BT832" s="55"/>
      <c r="BU832" s="55"/>
      <c r="BV832" s="55"/>
      <c r="BW832" s="55"/>
      <c r="BX832" s="55"/>
      <c r="BY832" s="55"/>
      <c r="BZ832" s="55"/>
      <c r="CA832" s="55"/>
      <c r="CB832" s="55"/>
      <c r="CC832" s="55"/>
      <c r="CD832" s="55"/>
      <c r="CE832" s="55"/>
      <c r="CF832" s="55"/>
      <c r="CG832" s="55"/>
      <c r="CH832" s="55"/>
      <c r="CI832" s="55"/>
    </row>
    <row r="833" spans="1:87" customFormat="1" ht="15" customHeight="1" x14ac:dyDescent="0.25">
      <c r="A833" s="55"/>
      <c r="B833" s="58"/>
      <c r="C833" s="58"/>
      <c r="E833" s="57"/>
      <c r="F833" s="21"/>
      <c r="G833" s="59"/>
      <c r="H833" s="56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  <c r="AQ833" s="55"/>
      <c r="AR833" s="55"/>
      <c r="AS833" s="55"/>
      <c r="AT833" s="55"/>
      <c r="AU833" s="55"/>
      <c r="AV833" s="55"/>
      <c r="AW833" s="55"/>
      <c r="AX833" s="55"/>
      <c r="AY833" s="55"/>
      <c r="AZ833" s="55"/>
      <c r="BA833" s="55"/>
      <c r="BB833" s="55"/>
      <c r="BC833" s="55"/>
      <c r="BD833" s="55"/>
      <c r="BE833" s="55"/>
      <c r="BF833" s="55"/>
      <c r="BG833" s="55"/>
      <c r="BH833" s="55"/>
      <c r="BI833" s="55"/>
      <c r="BJ833" s="55"/>
      <c r="BK833" s="55"/>
      <c r="BL833" s="55"/>
      <c r="BM833" s="55"/>
      <c r="BN833" s="55"/>
      <c r="BO833" s="55"/>
      <c r="BP833" s="55"/>
      <c r="BQ833" s="55"/>
      <c r="BR833" s="55"/>
      <c r="BS833" s="55"/>
      <c r="BT833" s="55"/>
      <c r="BU833" s="55"/>
      <c r="BV833" s="55"/>
      <c r="BW833" s="55"/>
      <c r="BX833" s="55"/>
      <c r="BY833" s="55"/>
      <c r="BZ833" s="55"/>
      <c r="CA833" s="55"/>
      <c r="CB833" s="55"/>
      <c r="CC833" s="55"/>
      <c r="CD833" s="55"/>
      <c r="CE833" s="55"/>
      <c r="CF833" s="55"/>
      <c r="CG833" s="55"/>
      <c r="CH833" s="55"/>
      <c r="CI833" s="55"/>
    </row>
    <row r="834" spans="1:87" customFormat="1" ht="15" customHeight="1" x14ac:dyDescent="0.25">
      <c r="A834" s="55"/>
      <c r="B834" s="58"/>
      <c r="C834" s="58"/>
      <c r="E834" s="57"/>
      <c r="F834" s="21"/>
      <c r="G834" s="59"/>
      <c r="H834" s="56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5"/>
      <c r="AV834" s="55"/>
      <c r="AW834" s="55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5"/>
      <c r="BJ834" s="55"/>
      <c r="BK834" s="55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5"/>
      <c r="BX834" s="55"/>
      <c r="BY834" s="55"/>
      <c r="BZ834" s="55"/>
      <c r="CA834" s="55"/>
      <c r="CB834" s="55"/>
      <c r="CC834" s="55"/>
      <c r="CD834" s="55"/>
      <c r="CE834" s="55"/>
      <c r="CF834" s="55"/>
      <c r="CG834" s="55"/>
      <c r="CH834" s="55"/>
      <c r="CI834" s="55"/>
    </row>
    <row r="835" spans="1:87" customFormat="1" ht="15" customHeight="1" x14ac:dyDescent="0.25">
      <c r="A835" s="55"/>
      <c r="B835" s="58"/>
      <c r="C835" s="58"/>
      <c r="E835" s="57"/>
      <c r="F835" s="21"/>
      <c r="G835" s="59"/>
      <c r="H835" s="56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  <c r="AQ835" s="55"/>
      <c r="AR835" s="55"/>
      <c r="AS835" s="55"/>
      <c r="AT835" s="55"/>
      <c r="AU835" s="55"/>
      <c r="AV835" s="55"/>
      <c r="AW835" s="55"/>
      <c r="AX835" s="55"/>
      <c r="AY835" s="55"/>
      <c r="AZ835" s="55"/>
      <c r="BA835" s="55"/>
      <c r="BB835" s="55"/>
      <c r="BC835" s="55"/>
      <c r="BD835" s="55"/>
      <c r="BE835" s="55"/>
      <c r="BF835" s="55"/>
      <c r="BG835" s="55"/>
      <c r="BH835" s="55"/>
      <c r="BI835" s="55"/>
      <c r="BJ835" s="55"/>
      <c r="BK835" s="55"/>
      <c r="BL835" s="55"/>
      <c r="BM835" s="55"/>
      <c r="BN835" s="55"/>
      <c r="BO835" s="55"/>
      <c r="BP835" s="55"/>
      <c r="BQ835" s="55"/>
      <c r="BR835" s="55"/>
      <c r="BS835" s="55"/>
      <c r="BT835" s="55"/>
      <c r="BU835" s="55"/>
      <c r="BV835" s="55"/>
      <c r="BW835" s="55"/>
      <c r="BX835" s="55"/>
      <c r="BY835" s="55"/>
      <c r="BZ835" s="55"/>
      <c r="CA835" s="55"/>
      <c r="CB835" s="55"/>
      <c r="CC835" s="55"/>
      <c r="CD835" s="55"/>
      <c r="CE835" s="55"/>
      <c r="CF835" s="55"/>
      <c r="CG835" s="55"/>
      <c r="CH835" s="55"/>
      <c r="CI835" s="55"/>
    </row>
    <row r="836" spans="1:87" customFormat="1" ht="15" customHeight="1" x14ac:dyDescent="0.25">
      <c r="A836" s="55"/>
      <c r="B836" s="58"/>
      <c r="C836" s="58"/>
      <c r="E836" s="57"/>
      <c r="F836" s="21"/>
      <c r="G836" s="59"/>
      <c r="H836" s="56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  <c r="AQ836" s="55"/>
      <c r="AR836" s="55"/>
      <c r="AS836" s="55"/>
      <c r="AT836" s="55"/>
      <c r="AU836" s="55"/>
      <c r="AV836" s="55"/>
      <c r="AW836" s="55"/>
      <c r="AX836" s="55"/>
      <c r="AY836" s="55"/>
      <c r="AZ836" s="55"/>
      <c r="BA836" s="55"/>
      <c r="BB836" s="55"/>
      <c r="BC836" s="55"/>
      <c r="BD836" s="55"/>
      <c r="BE836" s="55"/>
      <c r="BF836" s="55"/>
      <c r="BG836" s="55"/>
      <c r="BH836" s="55"/>
      <c r="BI836" s="55"/>
      <c r="BJ836" s="55"/>
      <c r="BK836" s="55"/>
      <c r="BL836" s="55"/>
      <c r="BM836" s="55"/>
      <c r="BN836" s="55"/>
      <c r="BO836" s="55"/>
      <c r="BP836" s="55"/>
      <c r="BQ836" s="55"/>
      <c r="BR836" s="55"/>
      <c r="BS836" s="55"/>
      <c r="BT836" s="55"/>
      <c r="BU836" s="55"/>
      <c r="BV836" s="55"/>
      <c r="BW836" s="55"/>
      <c r="BX836" s="55"/>
      <c r="BY836" s="55"/>
      <c r="BZ836" s="55"/>
      <c r="CA836" s="55"/>
      <c r="CB836" s="55"/>
      <c r="CC836" s="55"/>
      <c r="CD836" s="55"/>
      <c r="CE836" s="55"/>
      <c r="CF836" s="55"/>
      <c r="CG836" s="55"/>
      <c r="CH836" s="55"/>
      <c r="CI836" s="55"/>
    </row>
    <row r="837" spans="1:87" customFormat="1" ht="15" customHeight="1" x14ac:dyDescent="0.25">
      <c r="A837" s="55"/>
      <c r="B837" s="58"/>
      <c r="C837" s="58"/>
      <c r="E837" s="57"/>
      <c r="F837" s="21"/>
      <c r="G837" s="59"/>
      <c r="H837" s="56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  <c r="AQ837" s="55"/>
      <c r="AR837" s="55"/>
      <c r="AS837" s="55"/>
      <c r="AT837" s="55"/>
      <c r="AU837" s="55"/>
      <c r="AV837" s="55"/>
      <c r="AW837" s="55"/>
      <c r="AX837" s="55"/>
      <c r="AY837" s="55"/>
      <c r="AZ837" s="55"/>
      <c r="BA837" s="55"/>
      <c r="BB837" s="55"/>
      <c r="BC837" s="55"/>
      <c r="BD837" s="55"/>
      <c r="BE837" s="55"/>
      <c r="BF837" s="55"/>
      <c r="BG837" s="55"/>
      <c r="BH837" s="55"/>
      <c r="BI837" s="55"/>
      <c r="BJ837" s="55"/>
      <c r="BK837" s="55"/>
      <c r="BL837" s="55"/>
      <c r="BM837" s="55"/>
      <c r="BN837" s="55"/>
      <c r="BO837" s="55"/>
      <c r="BP837" s="55"/>
      <c r="BQ837" s="55"/>
      <c r="BR837" s="55"/>
      <c r="BS837" s="55"/>
      <c r="BT837" s="55"/>
      <c r="BU837" s="55"/>
      <c r="BV837" s="55"/>
      <c r="BW837" s="55"/>
      <c r="BX837" s="55"/>
      <c r="BY837" s="55"/>
      <c r="BZ837" s="55"/>
      <c r="CA837" s="55"/>
      <c r="CB837" s="55"/>
      <c r="CC837" s="55"/>
      <c r="CD837" s="55"/>
      <c r="CE837" s="55"/>
      <c r="CF837" s="55"/>
      <c r="CG837" s="55"/>
      <c r="CH837" s="55"/>
      <c r="CI837" s="55"/>
    </row>
    <row r="838" spans="1:87" customFormat="1" ht="15" customHeight="1" x14ac:dyDescent="0.25">
      <c r="A838" s="55"/>
      <c r="B838" s="58"/>
      <c r="C838" s="58"/>
      <c r="E838" s="57"/>
      <c r="F838" s="21"/>
      <c r="G838" s="59"/>
      <c r="H838" s="56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  <c r="AQ838" s="55"/>
      <c r="AR838" s="55"/>
      <c r="AS838" s="55"/>
      <c r="AT838" s="55"/>
      <c r="AU838" s="55"/>
      <c r="AV838" s="55"/>
      <c r="AW838" s="55"/>
      <c r="AX838" s="55"/>
      <c r="AY838" s="55"/>
      <c r="AZ838" s="55"/>
      <c r="BA838" s="55"/>
      <c r="BB838" s="55"/>
      <c r="BC838" s="55"/>
      <c r="BD838" s="55"/>
      <c r="BE838" s="55"/>
      <c r="BF838" s="55"/>
      <c r="BG838" s="55"/>
      <c r="BH838" s="55"/>
      <c r="BI838" s="55"/>
      <c r="BJ838" s="55"/>
      <c r="BK838" s="55"/>
      <c r="BL838" s="55"/>
      <c r="BM838" s="55"/>
      <c r="BN838" s="55"/>
      <c r="BO838" s="55"/>
      <c r="BP838" s="55"/>
      <c r="BQ838" s="55"/>
      <c r="BR838" s="55"/>
      <c r="BS838" s="55"/>
      <c r="BT838" s="55"/>
      <c r="BU838" s="55"/>
      <c r="BV838" s="55"/>
      <c r="BW838" s="55"/>
      <c r="BX838" s="55"/>
      <c r="BY838" s="55"/>
      <c r="BZ838" s="55"/>
      <c r="CA838" s="55"/>
      <c r="CB838" s="55"/>
      <c r="CC838" s="55"/>
      <c r="CD838" s="55"/>
      <c r="CE838" s="55"/>
      <c r="CF838" s="55"/>
      <c r="CG838" s="55"/>
      <c r="CH838" s="55"/>
      <c r="CI838" s="55"/>
    </row>
    <row r="839" spans="1:87" customFormat="1" ht="15" customHeight="1" x14ac:dyDescent="0.25">
      <c r="A839" s="55"/>
      <c r="B839" s="58"/>
      <c r="C839" s="58"/>
      <c r="E839" s="57"/>
      <c r="F839" s="21"/>
      <c r="G839" s="59"/>
      <c r="H839" s="56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  <c r="AQ839" s="55"/>
      <c r="AR839" s="55"/>
      <c r="AS839" s="55"/>
      <c r="AT839" s="55"/>
      <c r="AU839" s="55"/>
      <c r="AV839" s="55"/>
      <c r="AW839" s="55"/>
      <c r="AX839" s="55"/>
      <c r="AY839" s="55"/>
      <c r="AZ839" s="55"/>
      <c r="BA839" s="55"/>
      <c r="BB839" s="55"/>
      <c r="BC839" s="55"/>
      <c r="BD839" s="55"/>
      <c r="BE839" s="55"/>
      <c r="BF839" s="55"/>
      <c r="BG839" s="55"/>
      <c r="BH839" s="55"/>
      <c r="BI839" s="55"/>
      <c r="BJ839" s="55"/>
      <c r="BK839" s="55"/>
      <c r="BL839" s="55"/>
      <c r="BM839" s="55"/>
      <c r="BN839" s="55"/>
      <c r="BO839" s="55"/>
      <c r="BP839" s="55"/>
      <c r="BQ839" s="55"/>
      <c r="BR839" s="55"/>
      <c r="BS839" s="55"/>
      <c r="BT839" s="55"/>
      <c r="BU839" s="55"/>
      <c r="BV839" s="55"/>
      <c r="BW839" s="55"/>
      <c r="BX839" s="55"/>
      <c r="BY839" s="55"/>
      <c r="BZ839" s="55"/>
      <c r="CA839" s="55"/>
      <c r="CB839" s="55"/>
      <c r="CC839" s="55"/>
      <c r="CD839" s="55"/>
      <c r="CE839" s="55"/>
      <c r="CF839" s="55"/>
      <c r="CG839" s="55"/>
      <c r="CH839" s="55"/>
      <c r="CI839" s="55"/>
    </row>
    <row r="840" spans="1:87" customFormat="1" ht="15" customHeight="1" x14ac:dyDescent="0.25">
      <c r="A840" s="55"/>
      <c r="B840" s="58"/>
      <c r="C840" s="58"/>
      <c r="E840" s="57"/>
      <c r="F840" s="21"/>
      <c r="G840" s="59"/>
      <c r="H840" s="56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  <c r="AQ840" s="55"/>
      <c r="AR840" s="55"/>
      <c r="AS840" s="55"/>
      <c r="AT840" s="55"/>
      <c r="AU840" s="55"/>
      <c r="AV840" s="55"/>
      <c r="AW840" s="55"/>
      <c r="AX840" s="55"/>
      <c r="AY840" s="55"/>
      <c r="AZ840" s="55"/>
      <c r="BA840" s="55"/>
      <c r="BB840" s="55"/>
      <c r="BC840" s="55"/>
      <c r="BD840" s="55"/>
      <c r="BE840" s="55"/>
      <c r="BF840" s="55"/>
      <c r="BG840" s="55"/>
      <c r="BH840" s="55"/>
      <c r="BI840" s="55"/>
      <c r="BJ840" s="55"/>
      <c r="BK840" s="55"/>
      <c r="BL840" s="55"/>
      <c r="BM840" s="55"/>
      <c r="BN840" s="55"/>
      <c r="BO840" s="55"/>
      <c r="BP840" s="55"/>
      <c r="BQ840" s="55"/>
      <c r="BR840" s="55"/>
      <c r="BS840" s="55"/>
      <c r="BT840" s="55"/>
      <c r="BU840" s="55"/>
      <c r="BV840" s="55"/>
      <c r="BW840" s="55"/>
      <c r="BX840" s="55"/>
      <c r="BY840" s="55"/>
      <c r="BZ840" s="55"/>
      <c r="CA840" s="55"/>
      <c r="CB840" s="55"/>
      <c r="CC840" s="55"/>
      <c r="CD840" s="55"/>
      <c r="CE840" s="55"/>
      <c r="CF840" s="55"/>
      <c r="CG840" s="55"/>
      <c r="CH840" s="55"/>
      <c r="CI840" s="55"/>
    </row>
    <row r="841" spans="1:87" customFormat="1" ht="15" customHeight="1" x14ac:dyDescent="0.25">
      <c r="A841" s="55"/>
      <c r="B841" s="58"/>
      <c r="C841" s="58"/>
      <c r="E841" s="57"/>
      <c r="F841" s="21"/>
      <c r="G841" s="59"/>
      <c r="H841" s="56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  <c r="AQ841" s="55"/>
      <c r="AR841" s="55"/>
      <c r="AS841" s="55"/>
      <c r="AT841" s="55"/>
      <c r="AU841" s="55"/>
      <c r="AV841" s="55"/>
      <c r="AW841" s="55"/>
      <c r="AX841" s="55"/>
      <c r="AY841" s="55"/>
      <c r="AZ841" s="55"/>
      <c r="BA841" s="55"/>
      <c r="BB841" s="55"/>
      <c r="BC841" s="55"/>
      <c r="BD841" s="55"/>
      <c r="BE841" s="55"/>
      <c r="BF841" s="55"/>
      <c r="BG841" s="55"/>
      <c r="BH841" s="55"/>
      <c r="BI841" s="55"/>
      <c r="BJ841" s="55"/>
      <c r="BK841" s="55"/>
      <c r="BL841" s="55"/>
      <c r="BM841" s="55"/>
      <c r="BN841" s="55"/>
      <c r="BO841" s="55"/>
      <c r="BP841" s="55"/>
      <c r="BQ841" s="55"/>
      <c r="BR841" s="55"/>
      <c r="BS841" s="55"/>
      <c r="BT841" s="55"/>
      <c r="BU841" s="55"/>
      <c r="BV841" s="55"/>
      <c r="BW841" s="55"/>
      <c r="BX841" s="55"/>
      <c r="BY841" s="55"/>
      <c r="BZ841" s="55"/>
      <c r="CA841" s="55"/>
      <c r="CB841" s="55"/>
      <c r="CC841" s="55"/>
      <c r="CD841" s="55"/>
      <c r="CE841" s="55"/>
      <c r="CF841" s="55"/>
      <c r="CG841" s="55"/>
      <c r="CH841" s="55"/>
      <c r="CI841" s="55"/>
    </row>
    <row r="842" spans="1:87" customFormat="1" ht="15" customHeight="1" x14ac:dyDescent="0.25">
      <c r="A842" s="55"/>
      <c r="B842" s="58"/>
      <c r="C842" s="58"/>
      <c r="E842" s="57"/>
      <c r="F842" s="21"/>
      <c r="G842" s="59"/>
      <c r="H842" s="56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  <c r="AQ842" s="55"/>
      <c r="AR842" s="55"/>
      <c r="AS842" s="55"/>
      <c r="AT842" s="55"/>
      <c r="AU842" s="55"/>
      <c r="AV842" s="55"/>
      <c r="AW842" s="55"/>
      <c r="AX842" s="55"/>
      <c r="AY842" s="55"/>
      <c r="AZ842" s="55"/>
      <c r="BA842" s="55"/>
      <c r="BB842" s="55"/>
      <c r="BC842" s="55"/>
      <c r="BD842" s="55"/>
      <c r="BE842" s="55"/>
      <c r="BF842" s="55"/>
      <c r="BG842" s="55"/>
      <c r="BH842" s="55"/>
      <c r="BI842" s="55"/>
      <c r="BJ842" s="55"/>
      <c r="BK842" s="55"/>
      <c r="BL842" s="55"/>
      <c r="BM842" s="55"/>
      <c r="BN842" s="55"/>
      <c r="BO842" s="55"/>
      <c r="BP842" s="55"/>
      <c r="BQ842" s="55"/>
      <c r="BR842" s="55"/>
      <c r="BS842" s="55"/>
      <c r="BT842" s="55"/>
      <c r="BU842" s="55"/>
      <c r="BV842" s="55"/>
      <c r="BW842" s="55"/>
      <c r="BX842" s="55"/>
      <c r="BY842" s="55"/>
      <c r="BZ842" s="55"/>
      <c r="CA842" s="55"/>
      <c r="CB842" s="55"/>
      <c r="CC842" s="55"/>
      <c r="CD842" s="55"/>
      <c r="CE842" s="55"/>
      <c r="CF842" s="55"/>
      <c r="CG842" s="55"/>
      <c r="CH842" s="55"/>
      <c r="CI842" s="55"/>
    </row>
    <row r="843" spans="1:87" customFormat="1" ht="15" customHeight="1" x14ac:dyDescent="0.25">
      <c r="A843" s="55"/>
      <c r="B843" s="58"/>
      <c r="C843" s="58"/>
      <c r="E843" s="57"/>
      <c r="F843" s="21"/>
      <c r="G843" s="59"/>
      <c r="H843" s="56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  <c r="AQ843" s="55"/>
      <c r="AR843" s="55"/>
      <c r="AS843" s="55"/>
      <c r="AT843" s="55"/>
      <c r="AU843" s="55"/>
      <c r="AV843" s="55"/>
      <c r="AW843" s="55"/>
      <c r="AX843" s="55"/>
      <c r="AY843" s="55"/>
      <c r="AZ843" s="55"/>
      <c r="BA843" s="55"/>
      <c r="BB843" s="55"/>
      <c r="BC843" s="55"/>
      <c r="BD843" s="55"/>
      <c r="BE843" s="55"/>
      <c r="BF843" s="55"/>
      <c r="BG843" s="55"/>
      <c r="BH843" s="55"/>
      <c r="BI843" s="55"/>
      <c r="BJ843" s="55"/>
      <c r="BK843" s="55"/>
      <c r="BL843" s="55"/>
      <c r="BM843" s="55"/>
      <c r="BN843" s="55"/>
      <c r="BO843" s="55"/>
      <c r="BP843" s="55"/>
      <c r="BQ843" s="55"/>
      <c r="BR843" s="55"/>
      <c r="BS843" s="55"/>
      <c r="BT843" s="55"/>
      <c r="BU843" s="55"/>
      <c r="BV843" s="55"/>
      <c r="BW843" s="55"/>
      <c r="BX843" s="55"/>
      <c r="BY843" s="55"/>
      <c r="BZ843" s="55"/>
      <c r="CA843" s="55"/>
      <c r="CB843" s="55"/>
      <c r="CC843" s="55"/>
      <c r="CD843" s="55"/>
      <c r="CE843" s="55"/>
      <c r="CF843" s="55"/>
      <c r="CG843" s="55"/>
      <c r="CH843" s="55"/>
      <c r="CI843" s="55"/>
    </row>
    <row r="844" spans="1:87" customFormat="1" ht="15" customHeight="1" x14ac:dyDescent="0.25">
      <c r="A844" s="55"/>
      <c r="B844" s="58"/>
      <c r="C844" s="58"/>
      <c r="E844" s="57"/>
      <c r="F844" s="21"/>
      <c r="G844" s="59"/>
      <c r="H844" s="56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  <c r="AQ844" s="55"/>
      <c r="AR844" s="55"/>
      <c r="AS844" s="55"/>
      <c r="AT844" s="55"/>
      <c r="AU844" s="55"/>
      <c r="AV844" s="55"/>
      <c r="AW844" s="55"/>
      <c r="AX844" s="55"/>
      <c r="AY844" s="55"/>
      <c r="AZ844" s="55"/>
      <c r="BA844" s="55"/>
      <c r="BB844" s="55"/>
      <c r="BC844" s="55"/>
      <c r="BD844" s="55"/>
      <c r="BE844" s="55"/>
      <c r="BF844" s="55"/>
      <c r="BG844" s="55"/>
      <c r="BH844" s="55"/>
      <c r="BI844" s="55"/>
      <c r="BJ844" s="55"/>
      <c r="BK844" s="55"/>
      <c r="BL844" s="55"/>
      <c r="BM844" s="55"/>
      <c r="BN844" s="55"/>
      <c r="BO844" s="55"/>
      <c r="BP844" s="55"/>
      <c r="BQ844" s="55"/>
      <c r="BR844" s="55"/>
      <c r="BS844" s="55"/>
      <c r="BT844" s="55"/>
      <c r="BU844" s="55"/>
      <c r="BV844" s="55"/>
      <c r="BW844" s="55"/>
      <c r="BX844" s="55"/>
      <c r="BY844" s="55"/>
      <c r="BZ844" s="55"/>
      <c r="CA844" s="55"/>
      <c r="CB844" s="55"/>
      <c r="CC844" s="55"/>
      <c r="CD844" s="55"/>
      <c r="CE844" s="55"/>
      <c r="CF844" s="55"/>
      <c r="CG844" s="55"/>
      <c r="CH844" s="55"/>
      <c r="CI844" s="55"/>
    </row>
    <row r="845" spans="1:87" customFormat="1" ht="15" customHeight="1" x14ac:dyDescent="0.25">
      <c r="A845" s="55"/>
      <c r="B845" s="58"/>
      <c r="C845" s="58"/>
      <c r="E845" s="57"/>
      <c r="F845" s="21"/>
      <c r="G845" s="59"/>
      <c r="H845" s="56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  <c r="AQ845" s="55"/>
      <c r="AR845" s="55"/>
      <c r="AS845" s="55"/>
      <c r="AT845" s="55"/>
      <c r="AU845" s="55"/>
      <c r="AV845" s="55"/>
      <c r="AW845" s="55"/>
      <c r="AX845" s="55"/>
      <c r="AY845" s="55"/>
      <c r="AZ845" s="55"/>
      <c r="BA845" s="55"/>
      <c r="BB845" s="55"/>
      <c r="BC845" s="55"/>
      <c r="BD845" s="55"/>
      <c r="BE845" s="55"/>
      <c r="BF845" s="55"/>
      <c r="BG845" s="55"/>
      <c r="BH845" s="55"/>
      <c r="BI845" s="55"/>
      <c r="BJ845" s="55"/>
      <c r="BK845" s="55"/>
      <c r="BL845" s="55"/>
      <c r="BM845" s="55"/>
      <c r="BN845" s="55"/>
      <c r="BO845" s="55"/>
      <c r="BP845" s="55"/>
      <c r="BQ845" s="55"/>
      <c r="BR845" s="55"/>
      <c r="BS845" s="55"/>
      <c r="BT845" s="55"/>
      <c r="BU845" s="55"/>
      <c r="BV845" s="55"/>
      <c r="BW845" s="55"/>
      <c r="BX845" s="55"/>
      <c r="BY845" s="55"/>
      <c r="BZ845" s="55"/>
      <c r="CA845" s="55"/>
      <c r="CB845" s="55"/>
      <c r="CC845" s="55"/>
      <c r="CD845" s="55"/>
      <c r="CE845" s="55"/>
      <c r="CF845" s="55"/>
      <c r="CG845" s="55"/>
      <c r="CH845" s="55"/>
      <c r="CI845" s="55"/>
    </row>
    <row r="846" spans="1:87" customFormat="1" ht="15" customHeight="1" x14ac:dyDescent="0.25">
      <c r="A846" s="55"/>
      <c r="B846" s="58"/>
      <c r="C846" s="58"/>
      <c r="E846" s="57"/>
      <c r="F846" s="21"/>
      <c r="G846" s="59"/>
      <c r="H846" s="56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  <c r="AQ846" s="55"/>
      <c r="AR846" s="55"/>
      <c r="AS846" s="55"/>
      <c r="AT846" s="55"/>
      <c r="AU846" s="55"/>
      <c r="AV846" s="55"/>
      <c r="AW846" s="55"/>
      <c r="AX846" s="55"/>
      <c r="AY846" s="55"/>
      <c r="AZ846" s="55"/>
      <c r="BA846" s="55"/>
      <c r="BB846" s="55"/>
      <c r="BC846" s="55"/>
      <c r="BD846" s="55"/>
      <c r="BE846" s="55"/>
      <c r="BF846" s="55"/>
      <c r="BG846" s="55"/>
      <c r="BH846" s="55"/>
      <c r="BI846" s="55"/>
      <c r="BJ846" s="55"/>
      <c r="BK846" s="55"/>
      <c r="BL846" s="55"/>
      <c r="BM846" s="55"/>
      <c r="BN846" s="55"/>
      <c r="BO846" s="55"/>
      <c r="BP846" s="55"/>
      <c r="BQ846" s="55"/>
      <c r="BR846" s="55"/>
      <c r="BS846" s="55"/>
      <c r="BT846" s="55"/>
      <c r="BU846" s="55"/>
      <c r="BV846" s="55"/>
      <c r="BW846" s="55"/>
      <c r="BX846" s="55"/>
      <c r="BY846" s="55"/>
      <c r="BZ846" s="55"/>
      <c r="CA846" s="55"/>
      <c r="CB846" s="55"/>
      <c r="CC846" s="55"/>
      <c r="CD846" s="55"/>
      <c r="CE846" s="55"/>
      <c r="CF846" s="55"/>
      <c r="CG846" s="55"/>
      <c r="CH846" s="55"/>
      <c r="CI846" s="55"/>
    </row>
    <row r="847" spans="1:87" customFormat="1" ht="15" customHeight="1" x14ac:dyDescent="0.25">
      <c r="A847" s="55"/>
      <c r="B847" s="58"/>
      <c r="C847" s="58"/>
      <c r="E847" s="57"/>
      <c r="F847" s="21"/>
      <c r="G847" s="59"/>
      <c r="H847" s="56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5"/>
      <c r="AV847" s="55"/>
      <c r="AW847" s="55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5"/>
      <c r="BJ847" s="55"/>
      <c r="BK847" s="55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5"/>
      <c r="BX847" s="55"/>
      <c r="BY847" s="55"/>
      <c r="BZ847" s="55"/>
      <c r="CA847" s="55"/>
      <c r="CB847" s="55"/>
      <c r="CC847" s="55"/>
      <c r="CD847" s="55"/>
      <c r="CE847" s="55"/>
      <c r="CF847" s="55"/>
      <c r="CG847" s="55"/>
      <c r="CH847" s="55"/>
      <c r="CI847" s="55"/>
    </row>
    <row r="848" spans="1:87" customFormat="1" ht="15" customHeight="1" x14ac:dyDescent="0.25">
      <c r="A848" s="55"/>
      <c r="B848" s="58"/>
      <c r="C848" s="58"/>
      <c r="E848" s="57"/>
      <c r="F848" s="21"/>
      <c r="G848" s="59"/>
      <c r="H848" s="56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  <c r="AQ848" s="55"/>
      <c r="AR848" s="55"/>
      <c r="AS848" s="55"/>
      <c r="AT848" s="55"/>
      <c r="AU848" s="55"/>
      <c r="AV848" s="55"/>
      <c r="AW848" s="55"/>
      <c r="AX848" s="55"/>
      <c r="AY848" s="55"/>
      <c r="AZ848" s="55"/>
      <c r="BA848" s="55"/>
      <c r="BB848" s="55"/>
      <c r="BC848" s="55"/>
      <c r="BD848" s="55"/>
      <c r="BE848" s="55"/>
      <c r="BF848" s="55"/>
      <c r="BG848" s="55"/>
      <c r="BH848" s="55"/>
      <c r="BI848" s="55"/>
      <c r="BJ848" s="55"/>
      <c r="BK848" s="55"/>
      <c r="BL848" s="55"/>
      <c r="BM848" s="55"/>
      <c r="BN848" s="55"/>
      <c r="BO848" s="55"/>
      <c r="BP848" s="55"/>
      <c r="BQ848" s="55"/>
      <c r="BR848" s="55"/>
      <c r="BS848" s="55"/>
      <c r="BT848" s="55"/>
      <c r="BU848" s="55"/>
      <c r="BV848" s="55"/>
      <c r="BW848" s="55"/>
      <c r="BX848" s="55"/>
      <c r="BY848" s="55"/>
      <c r="BZ848" s="55"/>
      <c r="CA848" s="55"/>
      <c r="CB848" s="55"/>
      <c r="CC848" s="55"/>
      <c r="CD848" s="55"/>
      <c r="CE848" s="55"/>
      <c r="CF848" s="55"/>
      <c r="CG848" s="55"/>
      <c r="CH848" s="55"/>
      <c r="CI848" s="55"/>
    </row>
    <row r="849" spans="1:87" customFormat="1" ht="15" customHeight="1" x14ac:dyDescent="0.25">
      <c r="A849" s="55"/>
      <c r="B849" s="58"/>
      <c r="C849" s="58"/>
      <c r="E849" s="57"/>
      <c r="F849" s="21"/>
      <c r="G849" s="59"/>
      <c r="H849" s="56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55"/>
      <c r="AL849" s="55"/>
      <c r="AM849" s="55"/>
      <c r="AN849" s="55"/>
      <c r="AO849" s="55"/>
      <c r="AP849" s="55"/>
      <c r="AQ849" s="55"/>
      <c r="AR849" s="55"/>
      <c r="AS849" s="55"/>
      <c r="AT849" s="55"/>
      <c r="AU849" s="55"/>
      <c r="AV849" s="55"/>
      <c r="AW849" s="55"/>
      <c r="AX849" s="55"/>
      <c r="AY849" s="55"/>
      <c r="AZ849" s="55"/>
      <c r="BA849" s="55"/>
      <c r="BB849" s="55"/>
      <c r="BC849" s="55"/>
      <c r="BD849" s="55"/>
      <c r="BE849" s="55"/>
      <c r="BF849" s="55"/>
      <c r="BG849" s="55"/>
      <c r="BH849" s="55"/>
      <c r="BI849" s="55"/>
      <c r="BJ849" s="55"/>
      <c r="BK849" s="55"/>
      <c r="BL849" s="55"/>
      <c r="BM849" s="55"/>
      <c r="BN849" s="55"/>
      <c r="BO849" s="55"/>
      <c r="BP849" s="55"/>
      <c r="BQ849" s="55"/>
      <c r="BR849" s="55"/>
      <c r="BS849" s="55"/>
      <c r="BT849" s="55"/>
      <c r="BU849" s="55"/>
      <c r="BV849" s="55"/>
      <c r="BW849" s="55"/>
      <c r="BX849" s="55"/>
      <c r="BY849" s="55"/>
      <c r="BZ849" s="55"/>
      <c r="CA849" s="55"/>
      <c r="CB849" s="55"/>
      <c r="CC849" s="55"/>
      <c r="CD849" s="55"/>
      <c r="CE849" s="55"/>
      <c r="CF849" s="55"/>
      <c r="CG849" s="55"/>
      <c r="CH849" s="55"/>
      <c r="CI849" s="55"/>
    </row>
    <row r="850" spans="1:87" customFormat="1" ht="15" customHeight="1" x14ac:dyDescent="0.25">
      <c r="A850" s="55"/>
      <c r="B850" s="58"/>
      <c r="C850" s="58"/>
      <c r="E850" s="57"/>
      <c r="F850" s="21"/>
      <c r="G850" s="59"/>
      <c r="H850" s="56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55"/>
      <c r="AL850" s="55"/>
      <c r="AM850" s="55"/>
      <c r="AN850" s="55"/>
      <c r="AO850" s="55"/>
      <c r="AP850" s="55"/>
      <c r="AQ850" s="55"/>
      <c r="AR850" s="55"/>
      <c r="AS850" s="55"/>
      <c r="AT850" s="55"/>
      <c r="AU850" s="55"/>
      <c r="AV850" s="55"/>
      <c r="AW850" s="55"/>
      <c r="AX850" s="55"/>
      <c r="AY850" s="55"/>
      <c r="AZ850" s="55"/>
      <c r="BA850" s="55"/>
      <c r="BB850" s="55"/>
      <c r="BC850" s="55"/>
      <c r="BD850" s="55"/>
      <c r="BE850" s="55"/>
      <c r="BF850" s="55"/>
      <c r="BG850" s="55"/>
      <c r="BH850" s="55"/>
      <c r="BI850" s="55"/>
      <c r="BJ850" s="55"/>
      <c r="BK850" s="55"/>
      <c r="BL850" s="55"/>
      <c r="BM850" s="55"/>
      <c r="BN850" s="55"/>
      <c r="BO850" s="55"/>
      <c r="BP850" s="55"/>
      <c r="BQ850" s="55"/>
      <c r="BR850" s="55"/>
      <c r="BS850" s="55"/>
      <c r="BT850" s="55"/>
      <c r="BU850" s="55"/>
      <c r="BV850" s="55"/>
      <c r="BW850" s="55"/>
      <c r="BX850" s="55"/>
      <c r="BY850" s="55"/>
      <c r="BZ850" s="55"/>
      <c r="CA850" s="55"/>
      <c r="CB850" s="55"/>
      <c r="CC850" s="55"/>
      <c r="CD850" s="55"/>
      <c r="CE850" s="55"/>
      <c r="CF850" s="55"/>
      <c r="CG850" s="55"/>
      <c r="CH850" s="55"/>
      <c r="CI850" s="55"/>
    </row>
    <row r="851" spans="1:87" customFormat="1" ht="15" customHeight="1" x14ac:dyDescent="0.25">
      <c r="A851" s="55"/>
      <c r="B851" s="58"/>
      <c r="C851" s="58"/>
      <c r="E851" s="57"/>
      <c r="F851" s="21"/>
      <c r="G851" s="59"/>
      <c r="H851" s="56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  <c r="AQ851" s="55"/>
      <c r="AR851" s="55"/>
      <c r="AS851" s="55"/>
      <c r="AT851" s="55"/>
      <c r="AU851" s="55"/>
      <c r="AV851" s="55"/>
      <c r="AW851" s="55"/>
      <c r="AX851" s="55"/>
      <c r="AY851" s="55"/>
      <c r="AZ851" s="55"/>
      <c r="BA851" s="55"/>
      <c r="BB851" s="55"/>
      <c r="BC851" s="55"/>
      <c r="BD851" s="55"/>
      <c r="BE851" s="55"/>
      <c r="BF851" s="55"/>
      <c r="BG851" s="55"/>
      <c r="BH851" s="55"/>
      <c r="BI851" s="55"/>
      <c r="BJ851" s="55"/>
      <c r="BK851" s="55"/>
      <c r="BL851" s="55"/>
      <c r="BM851" s="55"/>
      <c r="BN851" s="55"/>
      <c r="BO851" s="55"/>
      <c r="BP851" s="55"/>
      <c r="BQ851" s="55"/>
      <c r="BR851" s="55"/>
      <c r="BS851" s="55"/>
      <c r="BT851" s="55"/>
      <c r="BU851" s="55"/>
      <c r="BV851" s="55"/>
      <c r="BW851" s="55"/>
      <c r="BX851" s="55"/>
      <c r="BY851" s="55"/>
      <c r="BZ851" s="55"/>
      <c r="CA851" s="55"/>
      <c r="CB851" s="55"/>
      <c r="CC851" s="55"/>
      <c r="CD851" s="55"/>
      <c r="CE851" s="55"/>
      <c r="CF851" s="55"/>
      <c r="CG851" s="55"/>
      <c r="CH851" s="55"/>
      <c r="CI851" s="55"/>
    </row>
    <row r="852" spans="1:87" customFormat="1" ht="15" customHeight="1" x14ac:dyDescent="0.25">
      <c r="A852" s="55"/>
      <c r="B852" s="58"/>
      <c r="C852" s="58"/>
      <c r="E852" s="57"/>
      <c r="F852" s="21"/>
      <c r="G852" s="59"/>
      <c r="H852" s="56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  <c r="AQ852" s="55"/>
      <c r="AR852" s="55"/>
      <c r="AS852" s="55"/>
      <c r="AT852" s="55"/>
      <c r="AU852" s="55"/>
      <c r="AV852" s="55"/>
      <c r="AW852" s="55"/>
      <c r="AX852" s="55"/>
      <c r="AY852" s="55"/>
      <c r="AZ852" s="55"/>
      <c r="BA852" s="55"/>
      <c r="BB852" s="55"/>
      <c r="BC852" s="55"/>
      <c r="BD852" s="55"/>
      <c r="BE852" s="55"/>
      <c r="BF852" s="55"/>
      <c r="BG852" s="55"/>
      <c r="BH852" s="55"/>
      <c r="BI852" s="55"/>
      <c r="BJ852" s="55"/>
      <c r="BK852" s="55"/>
      <c r="BL852" s="55"/>
      <c r="BM852" s="55"/>
      <c r="BN852" s="55"/>
      <c r="BO852" s="55"/>
      <c r="BP852" s="55"/>
      <c r="BQ852" s="55"/>
      <c r="BR852" s="55"/>
      <c r="BS852" s="55"/>
      <c r="BT852" s="55"/>
      <c r="BU852" s="55"/>
      <c r="BV852" s="55"/>
      <c r="BW852" s="55"/>
      <c r="BX852" s="55"/>
      <c r="BY852" s="55"/>
      <c r="BZ852" s="55"/>
      <c r="CA852" s="55"/>
      <c r="CB852" s="55"/>
      <c r="CC852" s="55"/>
      <c r="CD852" s="55"/>
      <c r="CE852" s="55"/>
      <c r="CF852" s="55"/>
      <c r="CG852" s="55"/>
      <c r="CH852" s="55"/>
      <c r="CI852" s="55"/>
    </row>
    <row r="853" spans="1:87" customFormat="1" ht="15" customHeight="1" x14ac:dyDescent="0.25">
      <c r="A853" s="55"/>
      <c r="B853" s="58"/>
      <c r="C853" s="58"/>
      <c r="E853" s="57"/>
      <c r="F853" s="21"/>
      <c r="G853" s="59"/>
      <c r="H853" s="56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5"/>
      <c r="AV853" s="55"/>
      <c r="AW853" s="55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5"/>
      <c r="BJ853" s="55"/>
      <c r="BK853" s="55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5"/>
      <c r="BX853" s="55"/>
      <c r="BY853" s="55"/>
      <c r="BZ853" s="55"/>
      <c r="CA853" s="55"/>
      <c r="CB853" s="55"/>
      <c r="CC853" s="55"/>
      <c r="CD853" s="55"/>
      <c r="CE853" s="55"/>
      <c r="CF853" s="55"/>
      <c r="CG853" s="55"/>
      <c r="CH853" s="55"/>
      <c r="CI853" s="55"/>
    </row>
    <row r="854" spans="1:87" customFormat="1" ht="15" customHeight="1" x14ac:dyDescent="0.25">
      <c r="A854" s="55"/>
      <c r="B854" s="58"/>
      <c r="C854" s="58"/>
      <c r="E854" s="57"/>
      <c r="F854" s="21"/>
      <c r="G854" s="59"/>
      <c r="H854" s="56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  <c r="AQ854" s="55"/>
      <c r="AR854" s="55"/>
      <c r="AS854" s="55"/>
      <c r="AT854" s="55"/>
      <c r="AU854" s="55"/>
      <c r="AV854" s="55"/>
      <c r="AW854" s="55"/>
      <c r="AX854" s="55"/>
      <c r="AY854" s="55"/>
      <c r="AZ854" s="55"/>
      <c r="BA854" s="55"/>
      <c r="BB854" s="55"/>
      <c r="BC854" s="55"/>
      <c r="BD854" s="55"/>
      <c r="BE854" s="55"/>
      <c r="BF854" s="55"/>
      <c r="BG854" s="55"/>
      <c r="BH854" s="55"/>
      <c r="BI854" s="55"/>
      <c r="BJ854" s="55"/>
      <c r="BK854" s="55"/>
      <c r="BL854" s="55"/>
      <c r="BM854" s="55"/>
      <c r="BN854" s="55"/>
      <c r="BO854" s="55"/>
      <c r="BP854" s="55"/>
      <c r="BQ854" s="55"/>
      <c r="BR854" s="55"/>
      <c r="BS854" s="55"/>
      <c r="BT854" s="55"/>
      <c r="BU854" s="55"/>
      <c r="BV854" s="55"/>
      <c r="BW854" s="55"/>
      <c r="BX854" s="55"/>
      <c r="BY854" s="55"/>
      <c r="BZ854" s="55"/>
      <c r="CA854" s="55"/>
      <c r="CB854" s="55"/>
      <c r="CC854" s="55"/>
      <c r="CD854" s="55"/>
      <c r="CE854" s="55"/>
      <c r="CF854" s="55"/>
      <c r="CG854" s="55"/>
      <c r="CH854" s="55"/>
      <c r="CI854" s="55"/>
    </row>
    <row r="855" spans="1:87" customFormat="1" ht="15" customHeight="1" x14ac:dyDescent="0.25">
      <c r="A855" s="55"/>
      <c r="B855" s="58"/>
      <c r="C855" s="58"/>
      <c r="E855" s="57"/>
      <c r="F855" s="21"/>
      <c r="G855" s="59"/>
      <c r="H855" s="56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  <c r="AQ855" s="55"/>
      <c r="AR855" s="55"/>
      <c r="AS855" s="55"/>
      <c r="AT855" s="55"/>
      <c r="AU855" s="55"/>
      <c r="AV855" s="55"/>
      <c r="AW855" s="55"/>
      <c r="AX855" s="55"/>
      <c r="AY855" s="55"/>
      <c r="AZ855" s="55"/>
      <c r="BA855" s="55"/>
      <c r="BB855" s="55"/>
      <c r="BC855" s="55"/>
      <c r="BD855" s="55"/>
      <c r="BE855" s="55"/>
      <c r="BF855" s="55"/>
      <c r="BG855" s="55"/>
      <c r="BH855" s="55"/>
      <c r="BI855" s="55"/>
      <c r="BJ855" s="55"/>
      <c r="BK855" s="55"/>
      <c r="BL855" s="55"/>
      <c r="BM855" s="55"/>
      <c r="BN855" s="55"/>
      <c r="BO855" s="55"/>
      <c r="BP855" s="55"/>
      <c r="BQ855" s="55"/>
      <c r="BR855" s="55"/>
      <c r="BS855" s="55"/>
      <c r="BT855" s="55"/>
      <c r="BU855" s="55"/>
      <c r="BV855" s="55"/>
      <c r="BW855" s="55"/>
      <c r="BX855" s="55"/>
      <c r="BY855" s="55"/>
      <c r="BZ855" s="55"/>
      <c r="CA855" s="55"/>
      <c r="CB855" s="55"/>
      <c r="CC855" s="55"/>
      <c r="CD855" s="55"/>
      <c r="CE855" s="55"/>
      <c r="CF855" s="55"/>
      <c r="CG855" s="55"/>
      <c r="CH855" s="55"/>
      <c r="CI855" s="55"/>
    </row>
    <row r="856" spans="1:87" customFormat="1" ht="15" customHeight="1" x14ac:dyDescent="0.25">
      <c r="A856" s="55"/>
      <c r="B856" s="58"/>
      <c r="C856" s="58"/>
      <c r="E856" s="57"/>
      <c r="F856" s="21"/>
      <c r="G856" s="59"/>
      <c r="H856" s="56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  <c r="AQ856" s="55"/>
      <c r="AR856" s="55"/>
      <c r="AS856" s="55"/>
      <c r="AT856" s="55"/>
      <c r="AU856" s="55"/>
      <c r="AV856" s="55"/>
      <c r="AW856" s="55"/>
      <c r="AX856" s="55"/>
      <c r="AY856" s="55"/>
      <c r="AZ856" s="55"/>
      <c r="BA856" s="55"/>
      <c r="BB856" s="55"/>
      <c r="BC856" s="55"/>
      <c r="BD856" s="55"/>
      <c r="BE856" s="55"/>
      <c r="BF856" s="55"/>
      <c r="BG856" s="55"/>
      <c r="BH856" s="55"/>
      <c r="BI856" s="55"/>
      <c r="BJ856" s="55"/>
      <c r="BK856" s="55"/>
      <c r="BL856" s="55"/>
      <c r="BM856" s="55"/>
      <c r="BN856" s="55"/>
      <c r="BO856" s="55"/>
      <c r="BP856" s="55"/>
      <c r="BQ856" s="55"/>
      <c r="BR856" s="55"/>
      <c r="BS856" s="55"/>
      <c r="BT856" s="55"/>
      <c r="BU856" s="55"/>
      <c r="BV856" s="55"/>
      <c r="BW856" s="55"/>
      <c r="BX856" s="55"/>
      <c r="BY856" s="55"/>
      <c r="BZ856" s="55"/>
      <c r="CA856" s="55"/>
      <c r="CB856" s="55"/>
      <c r="CC856" s="55"/>
      <c r="CD856" s="55"/>
      <c r="CE856" s="55"/>
      <c r="CF856" s="55"/>
      <c r="CG856" s="55"/>
      <c r="CH856" s="55"/>
      <c r="CI856" s="55"/>
    </row>
    <row r="857" spans="1:87" customFormat="1" ht="15" customHeight="1" x14ac:dyDescent="0.25">
      <c r="A857" s="55"/>
      <c r="B857" s="58"/>
      <c r="C857" s="58"/>
      <c r="E857" s="57"/>
      <c r="F857" s="21"/>
      <c r="G857" s="59"/>
      <c r="H857" s="56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  <c r="AQ857" s="55"/>
      <c r="AR857" s="55"/>
      <c r="AS857" s="55"/>
      <c r="AT857" s="55"/>
      <c r="AU857" s="55"/>
      <c r="AV857" s="55"/>
      <c r="AW857" s="55"/>
      <c r="AX857" s="55"/>
      <c r="AY857" s="55"/>
      <c r="AZ857" s="55"/>
      <c r="BA857" s="55"/>
      <c r="BB857" s="55"/>
      <c r="BC857" s="55"/>
      <c r="BD857" s="55"/>
      <c r="BE857" s="55"/>
      <c r="BF857" s="55"/>
      <c r="BG857" s="55"/>
      <c r="BH857" s="55"/>
      <c r="BI857" s="55"/>
      <c r="BJ857" s="55"/>
      <c r="BK857" s="55"/>
      <c r="BL857" s="55"/>
      <c r="BM857" s="55"/>
      <c r="BN857" s="55"/>
      <c r="BO857" s="55"/>
      <c r="BP857" s="55"/>
      <c r="BQ857" s="55"/>
      <c r="BR857" s="55"/>
      <c r="BS857" s="55"/>
      <c r="BT857" s="55"/>
      <c r="BU857" s="55"/>
      <c r="BV857" s="55"/>
      <c r="BW857" s="55"/>
      <c r="BX857" s="55"/>
      <c r="BY857" s="55"/>
      <c r="BZ857" s="55"/>
      <c r="CA857" s="55"/>
      <c r="CB857" s="55"/>
      <c r="CC857" s="55"/>
      <c r="CD857" s="55"/>
      <c r="CE857" s="55"/>
      <c r="CF857" s="55"/>
      <c r="CG857" s="55"/>
      <c r="CH857" s="55"/>
      <c r="CI857" s="55"/>
    </row>
    <row r="858" spans="1:87" customFormat="1" ht="15" customHeight="1" x14ac:dyDescent="0.25">
      <c r="A858" s="55"/>
      <c r="B858" s="58"/>
      <c r="C858" s="58"/>
      <c r="E858" s="57"/>
      <c r="F858" s="21"/>
      <c r="G858" s="59"/>
      <c r="H858" s="56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  <c r="AQ858" s="55"/>
      <c r="AR858" s="55"/>
      <c r="AS858" s="55"/>
      <c r="AT858" s="55"/>
      <c r="AU858" s="55"/>
      <c r="AV858" s="55"/>
      <c r="AW858" s="55"/>
      <c r="AX858" s="55"/>
      <c r="AY858" s="55"/>
      <c r="AZ858" s="55"/>
      <c r="BA858" s="55"/>
      <c r="BB858" s="55"/>
      <c r="BC858" s="55"/>
      <c r="BD858" s="55"/>
      <c r="BE858" s="55"/>
      <c r="BF858" s="55"/>
      <c r="BG858" s="55"/>
      <c r="BH858" s="55"/>
      <c r="BI858" s="55"/>
      <c r="BJ858" s="55"/>
      <c r="BK858" s="55"/>
      <c r="BL858" s="55"/>
      <c r="BM858" s="55"/>
      <c r="BN858" s="55"/>
      <c r="BO858" s="55"/>
      <c r="BP858" s="55"/>
      <c r="BQ858" s="55"/>
      <c r="BR858" s="55"/>
      <c r="BS858" s="55"/>
      <c r="BT858" s="55"/>
      <c r="BU858" s="55"/>
      <c r="BV858" s="55"/>
      <c r="BW858" s="55"/>
      <c r="BX858" s="55"/>
      <c r="BY858" s="55"/>
      <c r="BZ858" s="55"/>
      <c r="CA858" s="55"/>
      <c r="CB858" s="55"/>
      <c r="CC858" s="55"/>
      <c r="CD858" s="55"/>
      <c r="CE858" s="55"/>
      <c r="CF858" s="55"/>
      <c r="CG858" s="55"/>
      <c r="CH858" s="55"/>
      <c r="CI858" s="55"/>
    </row>
    <row r="859" spans="1:87" customFormat="1" ht="15" customHeight="1" x14ac:dyDescent="0.25">
      <c r="A859" s="55"/>
      <c r="B859" s="58"/>
      <c r="C859" s="58"/>
      <c r="E859" s="57"/>
      <c r="F859" s="21"/>
      <c r="G859" s="59"/>
      <c r="H859" s="56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  <c r="AQ859" s="55"/>
      <c r="AR859" s="55"/>
      <c r="AS859" s="55"/>
      <c r="AT859" s="55"/>
      <c r="AU859" s="55"/>
      <c r="AV859" s="55"/>
      <c r="AW859" s="55"/>
      <c r="AX859" s="55"/>
      <c r="AY859" s="55"/>
      <c r="AZ859" s="55"/>
      <c r="BA859" s="55"/>
      <c r="BB859" s="55"/>
      <c r="BC859" s="55"/>
      <c r="BD859" s="55"/>
      <c r="BE859" s="55"/>
      <c r="BF859" s="55"/>
      <c r="BG859" s="55"/>
      <c r="BH859" s="55"/>
      <c r="BI859" s="55"/>
      <c r="BJ859" s="55"/>
      <c r="BK859" s="55"/>
      <c r="BL859" s="55"/>
      <c r="BM859" s="55"/>
      <c r="BN859" s="55"/>
      <c r="BO859" s="55"/>
      <c r="BP859" s="55"/>
      <c r="BQ859" s="55"/>
      <c r="BR859" s="55"/>
      <c r="BS859" s="55"/>
      <c r="BT859" s="55"/>
      <c r="BU859" s="55"/>
      <c r="BV859" s="55"/>
      <c r="BW859" s="55"/>
      <c r="BX859" s="55"/>
      <c r="BY859" s="55"/>
      <c r="BZ859" s="55"/>
      <c r="CA859" s="55"/>
      <c r="CB859" s="55"/>
      <c r="CC859" s="55"/>
      <c r="CD859" s="55"/>
      <c r="CE859" s="55"/>
      <c r="CF859" s="55"/>
      <c r="CG859" s="55"/>
      <c r="CH859" s="55"/>
      <c r="CI859" s="55"/>
    </row>
    <row r="860" spans="1:87" customFormat="1" ht="15" customHeight="1" x14ac:dyDescent="0.25">
      <c r="A860" s="55"/>
      <c r="B860" s="58"/>
      <c r="C860" s="58"/>
      <c r="E860" s="57"/>
      <c r="F860" s="21"/>
      <c r="G860" s="59"/>
      <c r="H860" s="56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5"/>
      <c r="AV860" s="55"/>
      <c r="AW860" s="55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5"/>
      <c r="BJ860" s="55"/>
      <c r="BK860" s="55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5"/>
      <c r="BX860" s="55"/>
      <c r="BY860" s="55"/>
      <c r="BZ860" s="55"/>
      <c r="CA860" s="55"/>
      <c r="CB860" s="55"/>
      <c r="CC860" s="55"/>
      <c r="CD860" s="55"/>
      <c r="CE860" s="55"/>
      <c r="CF860" s="55"/>
      <c r="CG860" s="55"/>
      <c r="CH860" s="55"/>
      <c r="CI860" s="55"/>
    </row>
    <row r="861" spans="1:87" customFormat="1" ht="15" customHeight="1" x14ac:dyDescent="0.25">
      <c r="A861" s="55"/>
      <c r="B861" s="58"/>
      <c r="C861" s="58"/>
      <c r="E861" s="57"/>
      <c r="F861" s="21"/>
      <c r="G861" s="59"/>
      <c r="H861" s="56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  <c r="AQ861" s="55"/>
      <c r="AR861" s="55"/>
      <c r="AS861" s="55"/>
      <c r="AT861" s="55"/>
      <c r="AU861" s="55"/>
      <c r="AV861" s="55"/>
      <c r="AW861" s="55"/>
      <c r="AX861" s="55"/>
      <c r="AY861" s="55"/>
      <c r="AZ861" s="55"/>
      <c r="BA861" s="55"/>
      <c r="BB861" s="55"/>
      <c r="BC861" s="55"/>
      <c r="BD861" s="55"/>
      <c r="BE861" s="55"/>
      <c r="BF861" s="55"/>
      <c r="BG861" s="55"/>
      <c r="BH861" s="55"/>
      <c r="BI861" s="55"/>
      <c r="BJ861" s="55"/>
      <c r="BK861" s="55"/>
      <c r="BL861" s="55"/>
      <c r="BM861" s="55"/>
      <c r="BN861" s="55"/>
      <c r="BO861" s="55"/>
      <c r="BP861" s="55"/>
      <c r="BQ861" s="55"/>
      <c r="BR861" s="55"/>
      <c r="BS861" s="55"/>
      <c r="BT861" s="55"/>
      <c r="BU861" s="55"/>
      <c r="BV861" s="55"/>
      <c r="BW861" s="55"/>
      <c r="BX861" s="55"/>
      <c r="BY861" s="55"/>
      <c r="BZ861" s="55"/>
      <c r="CA861" s="55"/>
      <c r="CB861" s="55"/>
      <c r="CC861" s="55"/>
      <c r="CD861" s="55"/>
      <c r="CE861" s="55"/>
      <c r="CF861" s="55"/>
      <c r="CG861" s="55"/>
      <c r="CH861" s="55"/>
      <c r="CI861" s="55"/>
    </row>
    <row r="862" spans="1:87" customFormat="1" ht="15" customHeight="1" x14ac:dyDescent="0.25">
      <c r="A862" s="55"/>
      <c r="B862" s="58"/>
      <c r="C862" s="58"/>
      <c r="E862" s="57"/>
      <c r="F862" s="21"/>
      <c r="G862" s="59"/>
      <c r="H862" s="56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  <c r="AQ862" s="55"/>
      <c r="AR862" s="55"/>
      <c r="AS862" s="55"/>
      <c r="AT862" s="55"/>
      <c r="AU862" s="55"/>
      <c r="AV862" s="55"/>
      <c r="AW862" s="55"/>
      <c r="AX862" s="55"/>
      <c r="AY862" s="55"/>
      <c r="AZ862" s="55"/>
      <c r="BA862" s="55"/>
      <c r="BB862" s="55"/>
      <c r="BC862" s="55"/>
      <c r="BD862" s="55"/>
      <c r="BE862" s="55"/>
      <c r="BF862" s="55"/>
      <c r="BG862" s="55"/>
      <c r="BH862" s="55"/>
      <c r="BI862" s="55"/>
      <c r="BJ862" s="55"/>
      <c r="BK862" s="55"/>
      <c r="BL862" s="55"/>
      <c r="BM862" s="55"/>
      <c r="BN862" s="55"/>
      <c r="BO862" s="55"/>
      <c r="BP862" s="55"/>
      <c r="BQ862" s="55"/>
      <c r="BR862" s="55"/>
      <c r="BS862" s="55"/>
      <c r="BT862" s="55"/>
      <c r="BU862" s="55"/>
      <c r="BV862" s="55"/>
      <c r="BW862" s="55"/>
      <c r="BX862" s="55"/>
      <c r="BY862" s="55"/>
      <c r="BZ862" s="55"/>
      <c r="CA862" s="55"/>
      <c r="CB862" s="55"/>
      <c r="CC862" s="55"/>
      <c r="CD862" s="55"/>
      <c r="CE862" s="55"/>
      <c r="CF862" s="55"/>
      <c r="CG862" s="55"/>
      <c r="CH862" s="55"/>
      <c r="CI862" s="55"/>
    </row>
    <row r="863" spans="1:87" customFormat="1" ht="15" customHeight="1" x14ac:dyDescent="0.25">
      <c r="A863" s="55"/>
      <c r="B863" s="58"/>
      <c r="C863" s="58"/>
      <c r="E863" s="57"/>
      <c r="F863" s="21"/>
      <c r="G863" s="59"/>
      <c r="H863" s="56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  <c r="AQ863" s="55"/>
      <c r="AR863" s="55"/>
      <c r="AS863" s="55"/>
      <c r="AT863" s="55"/>
      <c r="AU863" s="55"/>
      <c r="AV863" s="55"/>
      <c r="AW863" s="55"/>
      <c r="AX863" s="55"/>
      <c r="AY863" s="55"/>
      <c r="AZ863" s="55"/>
      <c r="BA863" s="55"/>
      <c r="BB863" s="55"/>
      <c r="BC863" s="55"/>
      <c r="BD863" s="55"/>
      <c r="BE863" s="55"/>
      <c r="BF863" s="55"/>
      <c r="BG863" s="55"/>
      <c r="BH863" s="55"/>
      <c r="BI863" s="55"/>
      <c r="BJ863" s="55"/>
      <c r="BK863" s="55"/>
      <c r="BL863" s="55"/>
      <c r="BM863" s="55"/>
      <c r="BN863" s="55"/>
      <c r="BO863" s="55"/>
      <c r="BP863" s="55"/>
      <c r="BQ863" s="55"/>
      <c r="BR863" s="55"/>
      <c r="BS863" s="55"/>
      <c r="BT863" s="55"/>
      <c r="BU863" s="55"/>
      <c r="BV863" s="55"/>
      <c r="BW863" s="55"/>
      <c r="BX863" s="55"/>
      <c r="BY863" s="55"/>
      <c r="BZ863" s="55"/>
      <c r="CA863" s="55"/>
      <c r="CB863" s="55"/>
      <c r="CC863" s="55"/>
      <c r="CD863" s="55"/>
      <c r="CE863" s="55"/>
      <c r="CF863" s="55"/>
      <c r="CG863" s="55"/>
      <c r="CH863" s="55"/>
      <c r="CI863" s="55"/>
    </row>
    <row r="864" spans="1:87" customFormat="1" ht="15" customHeight="1" x14ac:dyDescent="0.25">
      <c r="A864" s="55"/>
      <c r="B864" s="58"/>
      <c r="C864" s="58"/>
      <c r="E864" s="57"/>
      <c r="F864" s="21"/>
      <c r="G864" s="59"/>
      <c r="H864" s="56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  <c r="AQ864" s="55"/>
      <c r="AR864" s="55"/>
      <c r="AS864" s="55"/>
      <c r="AT864" s="55"/>
      <c r="AU864" s="55"/>
      <c r="AV864" s="55"/>
      <c r="AW864" s="55"/>
      <c r="AX864" s="55"/>
      <c r="AY864" s="55"/>
      <c r="AZ864" s="55"/>
      <c r="BA864" s="55"/>
      <c r="BB864" s="55"/>
      <c r="BC864" s="55"/>
      <c r="BD864" s="55"/>
      <c r="BE864" s="55"/>
      <c r="BF864" s="55"/>
      <c r="BG864" s="55"/>
      <c r="BH864" s="55"/>
      <c r="BI864" s="55"/>
      <c r="BJ864" s="55"/>
      <c r="BK864" s="55"/>
      <c r="BL864" s="55"/>
      <c r="BM864" s="55"/>
      <c r="BN864" s="55"/>
      <c r="BO864" s="55"/>
      <c r="BP864" s="55"/>
      <c r="BQ864" s="55"/>
      <c r="BR864" s="55"/>
      <c r="BS864" s="55"/>
      <c r="BT864" s="55"/>
      <c r="BU864" s="55"/>
      <c r="BV864" s="55"/>
      <c r="BW864" s="55"/>
      <c r="BX864" s="55"/>
      <c r="BY864" s="55"/>
      <c r="BZ864" s="55"/>
      <c r="CA864" s="55"/>
      <c r="CB864" s="55"/>
      <c r="CC864" s="55"/>
      <c r="CD864" s="55"/>
      <c r="CE864" s="55"/>
      <c r="CF864" s="55"/>
      <c r="CG864" s="55"/>
      <c r="CH864" s="55"/>
      <c r="CI864" s="55"/>
    </row>
    <row r="865" spans="1:87" customFormat="1" ht="15" customHeight="1" x14ac:dyDescent="0.25">
      <c r="A865" s="55"/>
      <c r="B865" s="58"/>
      <c r="C865" s="58"/>
      <c r="E865" s="57"/>
      <c r="F865" s="21"/>
      <c r="G865" s="59"/>
      <c r="H865" s="56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  <c r="AQ865" s="55"/>
      <c r="AR865" s="55"/>
      <c r="AS865" s="55"/>
      <c r="AT865" s="55"/>
      <c r="AU865" s="55"/>
      <c r="AV865" s="55"/>
      <c r="AW865" s="55"/>
      <c r="AX865" s="55"/>
      <c r="AY865" s="55"/>
      <c r="AZ865" s="55"/>
      <c r="BA865" s="55"/>
      <c r="BB865" s="55"/>
      <c r="BC865" s="55"/>
      <c r="BD865" s="55"/>
      <c r="BE865" s="55"/>
      <c r="BF865" s="55"/>
      <c r="BG865" s="55"/>
      <c r="BH865" s="55"/>
      <c r="BI865" s="55"/>
      <c r="BJ865" s="55"/>
      <c r="BK865" s="55"/>
      <c r="BL865" s="55"/>
      <c r="BM865" s="55"/>
      <c r="BN865" s="55"/>
      <c r="BO865" s="55"/>
      <c r="BP865" s="55"/>
      <c r="BQ865" s="55"/>
      <c r="BR865" s="55"/>
      <c r="BS865" s="55"/>
      <c r="BT865" s="55"/>
      <c r="BU865" s="55"/>
      <c r="BV865" s="55"/>
      <c r="BW865" s="55"/>
      <c r="BX865" s="55"/>
      <c r="BY865" s="55"/>
      <c r="BZ865" s="55"/>
      <c r="CA865" s="55"/>
      <c r="CB865" s="55"/>
      <c r="CC865" s="55"/>
      <c r="CD865" s="55"/>
      <c r="CE865" s="55"/>
      <c r="CF865" s="55"/>
      <c r="CG865" s="55"/>
      <c r="CH865" s="55"/>
      <c r="CI865" s="55"/>
    </row>
    <row r="866" spans="1:87" customFormat="1" ht="15" customHeight="1" x14ac:dyDescent="0.25">
      <c r="A866" s="55"/>
      <c r="B866" s="58"/>
      <c r="C866" s="58"/>
      <c r="E866" s="57"/>
      <c r="F866" s="21"/>
      <c r="G866" s="59"/>
      <c r="H866" s="56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5"/>
      <c r="AV866" s="55"/>
      <c r="AW866" s="55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5"/>
      <c r="BJ866" s="55"/>
      <c r="BK866" s="55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5"/>
      <c r="BX866" s="55"/>
      <c r="BY866" s="55"/>
      <c r="BZ866" s="55"/>
      <c r="CA866" s="55"/>
      <c r="CB866" s="55"/>
      <c r="CC866" s="55"/>
      <c r="CD866" s="55"/>
      <c r="CE866" s="55"/>
      <c r="CF866" s="55"/>
      <c r="CG866" s="55"/>
      <c r="CH866" s="55"/>
      <c r="CI866" s="55"/>
    </row>
    <row r="867" spans="1:87" customFormat="1" ht="15" customHeight="1" x14ac:dyDescent="0.25">
      <c r="A867" s="55"/>
      <c r="B867" s="58"/>
      <c r="C867" s="58"/>
      <c r="E867" s="57"/>
      <c r="F867" s="21"/>
      <c r="G867" s="59"/>
      <c r="H867" s="56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  <c r="AQ867" s="55"/>
      <c r="AR867" s="55"/>
      <c r="AS867" s="55"/>
      <c r="AT867" s="55"/>
      <c r="AU867" s="55"/>
      <c r="AV867" s="55"/>
      <c r="AW867" s="55"/>
      <c r="AX867" s="55"/>
      <c r="AY867" s="55"/>
      <c r="AZ867" s="55"/>
      <c r="BA867" s="55"/>
      <c r="BB867" s="55"/>
      <c r="BC867" s="55"/>
      <c r="BD867" s="55"/>
      <c r="BE867" s="55"/>
      <c r="BF867" s="55"/>
      <c r="BG867" s="55"/>
      <c r="BH867" s="55"/>
      <c r="BI867" s="55"/>
      <c r="BJ867" s="55"/>
      <c r="BK867" s="55"/>
      <c r="BL867" s="55"/>
      <c r="BM867" s="55"/>
      <c r="BN867" s="55"/>
      <c r="BO867" s="55"/>
      <c r="BP867" s="55"/>
      <c r="BQ867" s="55"/>
      <c r="BR867" s="55"/>
      <c r="BS867" s="55"/>
      <c r="BT867" s="55"/>
      <c r="BU867" s="55"/>
      <c r="BV867" s="55"/>
      <c r="BW867" s="55"/>
      <c r="BX867" s="55"/>
      <c r="BY867" s="55"/>
      <c r="BZ867" s="55"/>
      <c r="CA867" s="55"/>
      <c r="CB867" s="55"/>
      <c r="CC867" s="55"/>
      <c r="CD867" s="55"/>
      <c r="CE867" s="55"/>
      <c r="CF867" s="55"/>
      <c r="CG867" s="55"/>
      <c r="CH867" s="55"/>
      <c r="CI867" s="55"/>
    </row>
    <row r="868" spans="1:87" customFormat="1" ht="15" customHeight="1" x14ac:dyDescent="0.25">
      <c r="A868" s="55"/>
      <c r="B868" s="58"/>
      <c r="C868" s="58"/>
      <c r="E868" s="57"/>
      <c r="F868" s="21"/>
      <c r="G868" s="59"/>
      <c r="H868" s="56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  <c r="AQ868" s="55"/>
      <c r="AR868" s="55"/>
      <c r="AS868" s="55"/>
      <c r="AT868" s="55"/>
      <c r="AU868" s="55"/>
      <c r="AV868" s="55"/>
      <c r="AW868" s="55"/>
      <c r="AX868" s="55"/>
      <c r="AY868" s="55"/>
      <c r="AZ868" s="55"/>
      <c r="BA868" s="55"/>
      <c r="BB868" s="55"/>
      <c r="BC868" s="55"/>
      <c r="BD868" s="55"/>
      <c r="BE868" s="55"/>
      <c r="BF868" s="55"/>
      <c r="BG868" s="55"/>
      <c r="BH868" s="55"/>
      <c r="BI868" s="55"/>
      <c r="BJ868" s="55"/>
      <c r="BK868" s="55"/>
      <c r="BL868" s="55"/>
      <c r="BM868" s="55"/>
      <c r="BN868" s="55"/>
      <c r="BO868" s="55"/>
      <c r="BP868" s="55"/>
      <c r="BQ868" s="55"/>
      <c r="BR868" s="55"/>
      <c r="BS868" s="55"/>
      <c r="BT868" s="55"/>
      <c r="BU868" s="55"/>
      <c r="BV868" s="55"/>
      <c r="BW868" s="55"/>
      <c r="BX868" s="55"/>
      <c r="BY868" s="55"/>
      <c r="BZ868" s="55"/>
      <c r="CA868" s="55"/>
      <c r="CB868" s="55"/>
      <c r="CC868" s="55"/>
      <c r="CD868" s="55"/>
      <c r="CE868" s="55"/>
      <c r="CF868" s="55"/>
      <c r="CG868" s="55"/>
      <c r="CH868" s="55"/>
      <c r="CI868" s="55"/>
    </row>
    <row r="869" spans="1:87" customFormat="1" ht="15" customHeight="1" x14ac:dyDescent="0.25">
      <c r="A869" s="55"/>
      <c r="B869" s="58"/>
      <c r="C869" s="58"/>
      <c r="E869" s="57"/>
      <c r="F869" s="21"/>
      <c r="G869" s="59"/>
      <c r="H869" s="56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  <c r="AQ869" s="55"/>
      <c r="AR869" s="55"/>
      <c r="AS869" s="55"/>
      <c r="AT869" s="55"/>
      <c r="AU869" s="55"/>
      <c r="AV869" s="55"/>
      <c r="AW869" s="55"/>
      <c r="AX869" s="55"/>
      <c r="AY869" s="55"/>
      <c r="AZ869" s="55"/>
      <c r="BA869" s="55"/>
      <c r="BB869" s="55"/>
      <c r="BC869" s="55"/>
      <c r="BD869" s="55"/>
      <c r="BE869" s="55"/>
      <c r="BF869" s="55"/>
      <c r="BG869" s="55"/>
      <c r="BH869" s="55"/>
      <c r="BI869" s="55"/>
      <c r="BJ869" s="55"/>
      <c r="BK869" s="55"/>
      <c r="BL869" s="55"/>
      <c r="BM869" s="55"/>
      <c r="BN869" s="55"/>
      <c r="BO869" s="55"/>
      <c r="BP869" s="55"/>
      <c r="BQ869" s="55"/>
      <c r="BR869" s="55"/>
      <c r="BS869" s="55"/>
      <c r="BT869" s="55"/>
      <c r="BU869" s="55"/>
      <c r="BV869" s="55"/>
      <c r="BW869" s="55"/>
      <c r="BX869" s="55"/>
      <c r="BY869" s="55"/>
      <c r="BZ869" s="55"/>
      <c r="CA869" s="55"/>
      <c r="CB869" s="55"/>
      <c r="CC869" s="55"/>
      <c r="CD869" s="55"/>
      <c r="CE869" s="55"/>
      <c r="CF869" s="55"/>
      <c r="CG869" s="55"/>
      <c r="CH869" s="55"/>
      <c r="CI869" s="55"/>
    </row>
    <row r="870" spans="1:87" customFormat="1" ht="15" customHeight="1" x14ac:dyDescent="0.25">
      <c r="A870" s="55"/>
      <c r="B870" s="58"/>
      <c r="C870" s="58"/>
      <c r="E870" s="57"/>
      <c r="F870" s="21"/>
      <c r="G870" s="59"/>
      <c r="H870" s="56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55"/>
      <c r="AL870" s="55"/>
      <c r="AM870" s="55"/>
      <c r="AN870" s="55"/>
      <c r="AO870" s="55"/>
      <c r="AP870" s="55"/>
      <c r="AQ870" s="55"/>
      <c r="AR870" s="55"/>
      <c r="AS870" s="55"/>
      <c r="AT870" s="55"/>
      <c r="AU870" s="55"/>
      <c r="AV870" s="55"/>
      <c r="AW870" s="55"/>
      <c r="AX870" s="55"/>
      <c r="AY870" s="55"/>
      <c r="AZ870" s="55"/>
      <c r="BA870" s="55"/>
      <c r="BB870" s="55"/>
      <c r="BC870" s="55"/>
      <c r="BD870" s="55"/>
      <c r="BE870" s="55"/>
      <c r="BF870" s="55"/>
      <c r="BG870" s="55"/>
      <c r="BH870" s="55"/>
      <c r="BI870" s="55"/>
      <c r="BJ870" s="55"/>
      <c r="BK870" s="55"/>
      <c r="BL870" s="55"/>
      <c r="BM870" s="55"/>
      <c r="BN870" s="55"/>
      <c r="BO870" s="55"/>
      <c r="BP870" s="55"/>
      <c r="BQ870" s="55"/>
      <c r="BR870" s="55"/>
      <c r="BS870" s="55"/>
      <c r="BT870" s="55"/>
      <c r="BU870" s="55"/>
      <c r="BV870" s="55"/>
      <c r="BW870" s="55"/>
      <c r="BX870" s="55"/>
      <c r="BY870" s="55"/>
      <c r="BZ870" s="55"/>
      <c r="CA870" s="55"/>
      <c r="CB870" s="55"/>
      <c r="CC870" s="55"/>
      <c r="CD870" s="55"/>
      <c r="CE870" s="55"/>
      <c r="CF870" s="55"/>
      <c r="CG870" s="55"/>
      <c r="CH870" s="55"/>
      <c r="CI870" s="55"/>
    </row>
    <row r="871" spans="1:87" customFormat="1" ht="15" customHeight="1" x14ac:dyDescent="0.25">
      <c r="A871" s="55"/>
      <c r="B871" s="58"/>
      <c r="C871" s="58"/>
      <c r="E871" s="57"/>
      <c r="F871" s="21"/>
      <c r="G871" s="59"/>
      <c r="H871" s="56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55"/>
      <c r="AL871" s="55"/>
      <c r="AM871" s="55"/>
      <c r="AN871" s="55"/>
      <c r="AO871" s="55"/>
      <c r="AP871" s="55"/>
      <c r="AQ871" s="55"/>
      <c r="AR871" s="55"/>
      <c r="AS871" s="55"/>
      <c r="AT871" s="55"/>
      <c r="AU871" s="55"/>
      <c r="AV871" s="55"/>
      <c r="AW871" s="55"/>
      <c r="AX871" s="55"/>
      <c r="AY871" s="55"/>
      <c r="AZ871" s="55"/>
      <c r="BA871" s="55"/>
      <c r="BB871" s="55"/>
      <c r="BC871" s="55"/>
      <c r="BD871" s="55"/>
      <c r="BE871" s="55"/>
      <c r="BF871" s="55"/>
      <c r="BG871" s="55"/>
      <c r="BH871" s="55"/>
      <c r="BI871" s="55"/>
      <c r="BJ871" s="55"/>
      <c r="BK871" s="55"/>
      <c r="BL871" s="55"/>
      <c r="BM871" s="55"/>
      <c r="BN871" s="55"/>
      <c r="BO871" s="55"/>
      <c r="BP871" s="55"/>
      <c r="BQ871" s="55"/>
      <c r="BR871" s="55"/>
      <c r="BS871" s="55"/>
      <c r="BT871" s="55"/>
      <c r="BU871" s="55"/>
      <c r="BV871" s="55"/>
      <c r="BW871" s="55"/>
      <c r="BX871" s="55"/>
      <c r="BY871" s="55"/>
      <c r="BZ871" s="55"/>
      <c r="CA871" s="55"/>
      <c r="CB871" s="55"/>
      <c r="CC871" s="55"/>
      <c r="CD871" s="55"/>
      <c r="CE871" s="55"/>
      <c r="CF871" s="55"/>
      <c r="CG871" s="55"/>
      <c r="CH871" s="55"/>
      <c r="CI871" s="55"/>
    </row>
    <row r="872" spans="1:87" customFormat="1" ht="15" customHeight="1" x14ac:dyDescent="0.25">
      <c r="A872" s="55"/>
      <c r="B872" s="58"/>
      <c r="C872" s="58"/>
      <c r="E872" s="57"/>
      <c r="F872" s="21"/>
      <c r="G872" s="59"/>
      <c r="H872" s="56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  <c r="AQ872" s="55"/>
      <c r="AR872" s="55"/>
      <c r="AS872" s="55"/>
      <c r="AT872" s="55"/>
      <c r="AU872" s="55"/>
      <c r="AV872" s="55"/>
      <c r="AW872" s="55"/>
      <c r="AX872" s="55"/>
      <c r="AY872" s="55"/>
      <c r="AZ872" s="55"/>
      <c r="BA872" s="55"/>
      <c r="BB872" s="55"/>
      <c r="BC872" s="55"/>
      <c r="BD872" s="55"/>
      <c r="BE872" s="55"/>
      <c r="BF872" s="55"/>
      <c r="BG872" s="55"/>
      <c r="BH872" s="55"/>
      <c r="BI872" s="55"/>
      <c r="BJ872" s="55"/>
      <c r="BK872" s="55"/>
      <c r="BL872" s="55"/>
      <c r="BM872" s="55"/>
      <c r="BN872" s="55"/>
      <c r="BO872" s="55"/>
      <c r="BP872" s="55"/>
      <c r="BQ872" s="55"/>
      <c r="BR872" s="55"/>
      <c r="BS872" s="55"/>
      <c r="BT872" s="55"/>
      <c r="BU872" s="55"/>
      <c r="BV872" s="55"/>
      <c r="BW872" s="55"/>
      <c r="BX872" s="55"/>
      <c r="BY872" s="55"/>
      <c r="BZ872" s="55"/>
      <c r="CA872" s="55"/>
      <c r="CB872" s="55"/>
      <c r="CC872" s="55"/>
      <c r="CD872" s="55"/>
      <c r="CE872" s="55"/>
      <c r="CF872" s="55"/>
      <c r="CG872" s="55"/>
      <c r="CH872" s="55"/>
      <c r="CI872" s="55"/>
    </row>
    <row r="873" spans="1:87" customFormat="1" ht="15" customHeight="1" x14ac:dyDescent="0.25">
      <c r="A873" s="55"/>
      <c r="B873" s="58"/>
      <c r="C873" s="58"/>
      <c r="E873" s="57"/>
      <c r="F873" s="21"/>
      <c r="G873" s="59"/>
      <c r="H873" s="56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  <c r="AQ873" s="55"/>
      <c r="AR873" s="55"/>
      <c r="AS873" s="55"/>
      <c r="AT873" s="55"/>
      <c r="AU873" s="55"/>
      <c r="AV873" s="55"/>
      <c r="AW873" s="55"/>
      <c r="AX873" s="55"/>
      <c r="AY873" s="55"/>
      <c r="AZ873" s="55"/>
      <c r="BA873" s="55"/>
      <c r="BB873" s="55"/>
      <c r="BC873" s="55"/>
      <c r="BD873" s="55"/>
      <c r="BE873" s="55"/>
      <c r="BF873" s="55"/>
      <c r="BG873" s="55"/>
      <c r="BH873" s="55"/>
      <c r="BI873" s="55"/>
      <c r="BJ873" s="55"/>
      <c r="BK873" s="55"/>
      <c r="BL873" s="55"/>
      <c r="BM873" s="55"/>
      <c r="BN873" s="55"/>
      <c r="BO873" s="55"/>
      <c r="BP873" s="55"/>
      <c r="BQ873" s="55"/>
      <c r="BR873" s="55"/>
      <c r="BS873" s="55"/>
      <c r="BT873" s="55"/>
      <c r="BU873" s="55"/>
      <c r="BV873" s="55"/>
      <c r="BW873" s="55"/>
      <c r="BX873" s="55"/>
      <c r="BY873" s="55"/>
      <c r="BZ873" s="55"/>
      <c r="CA873" s="55"/>
      <c r="CB873" s="55"/>
      <c r="CC873" s="55"/>
      <c r="CD873" s="55"/>
      <c r="CE873" s="55"/>
      <c r="CF873" s="55"/>
      <c r="CG873" s="55"/>
      <c r="CH873" s="55"/>
      <c r="CI873" s="55"/>
    </row>
    <row r="874" spans="1:87" customFormat="1" ht="15" customHeight="1" x14ac:dyDescent="0.25">
      <c r="A874" s="55"/>
      <c r="B874" s="58"/>
      <c r="C874" s="58"/>
      <c r="E874" s="57"/>
      <c r="F874" s="21"/>
      <c r="G874" s="59"/>
      <c r="H874" s="56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  <c r="AQ874" s="55"/>
      <c r="AR874" s="55"/>
      <c r="AS874" s="55"/>
      <c r="AT874" s="55"/>
      <c r="AU874" s="55"/>
      <c r="AV874" s="55"/>
      <c r="AW874" s="55"/>
      <c r="AX874" s="55"/>
      <c r="AY874" s="55"/>
      <c r="AZ874" s="55"/>
      <c r="BA874" s="55"/>
      <c r="BB874" s="55"/>
      <c r="BC874" s="55"/>
      <c r="BD874" s="55"/>
      <c r="BE874" s="55"/>
      <c r="BF874" s="55"/>
      <c r="BG874" s="55"/>
      <c r="BH874" s="55"/>
      <c r="BI874" s="55"/>
      <c r="BJ874" s="55"/>
      <c r="BK874" s="55"/>
      <c r="BL874" s="55"/>
      <c r="BM874" s="55"/>
      <c r="BN874" s="55"/>
      <c r="BO874" s="55"/>
      <c r="BP874" s="55"/>
      <c r="BQ874" s="55"/>
      <c r="BR874" s="55"/>
      <c r="BS874" s="55"/>
      <c r="BT874" s="55"/>
      <c r="BU874" s="55"/>
      <c r="BV874" s="55"/>
      <c r="BW874" s="55"/>
      <c r="BX874" s="55"/>
      <c r="BY874" s="55"/>
      <c r="BZ874" s="55"/>
      <c r="CA874" s="55"/>
      <c r="CB874" s="55"/>
      <c r="CC874" s="55"/>
      <c r="CD874" s="55"/>
      <c r="CE874" s="55"/>
      <c r="CF874" s="55"/>
      <c r="CG874" s="55"/>
      <c r="CH874" s="55"/>
      <c r="CI874" s="55"/>
    </row>
    <row r="875" spans="1:87" customFormat="1" ht="15" customHeight="1" x14ac:dyDescent="0.25">
      <c r="A875" s="55"/>
      <c r="B875" s="58"/>
      <c r="C875" s="58"/>
      <c r="E875" s="57"/>
      <c r="F875" s="21"/>
      <c r="G875" s="59"/>
      <c r="H875" s="56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  <c r="AQ875" s="55"/>
      <c r="AR875" s="55"/>
      <c r="AS875" s="55"/>
      <c r="AT875" s="55"/>
      <c r="AU875" s="55"/>
      <c r="AV875" s="55"/>
      <c r="AW875" s="55"/>
      <c r="AX875" s="55"/>
      <c r="AY875" s="55"/>
      <c r="AZ875" s="55"/>
      <c r="BA875" s="55"/>
      <c r="BB875" s="55"/>
      <c r="BC875" s="55"/>
      <c r="BD875" s="55"/>
      <c r="BE875" s="55"/>
      <c r="BF875" s="55"/>
      <c r="BG875" s="55"/>
      <c r="BH875" s="55"/>
      <c r="BI875" s="55"/>
      <c r="BJ875" s="55"/>
      <c r="BK875" s="55"/>
      <c r="BL875" s="55"/>
      <c r="BM875" s="55"/>
      <c r="BN875" s="55"/>
      <c r="BO875" s="55"/>
      <c r="BP875" s="55"/>
      <c r="BQ875" s="55"/>
      <c r="BR875" s="55"/>
      <c r="BS875" s="55"/>
      <c r="BT875" s="55"/>
      <c r="BU875" s="55"/>
      <c r="BV875" s="55"/>
      <c r="BW875" s="55"/>
      <c r="BX875" s="55"/>
      <c r="BY875" s="55"/>
      <c r="BZ875" s="55"/>
      <c r="CA875" s="55"/>
      <c r="CB875" s="55"/>
      <c r="CC875" s="55"/>
      <c r="CD875" s="55"/>
      <c r="CE875" s="55"/>
      <c r="CF875" s="55"/>
      <c r="CG875" s="55"/>
      <c r="CH875" s="55"/>
      <c r="CI875" s="55"/>
    </row>
    <row r="876" spans="1:87" customFormat="1" ht="15" customHeight="1" x14ac:dyDescent="0.25">
      <c r="A876" s="55"/>
      <c r="B876" s="58"/>
      <c r="C876" s="58"/>
      <c r="E876" s="57"/>
      <c r="F876" s="21"/>
      <c r="G876" s="59"/>
      <c r="H876" s="56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  <c r="AQ876" s="55"/>
      <c r="AR876" s="55"/>
      <c r="AS876" s="55"/>
      <c r="AT876" s="55"/>
      <c r="AU876" s="55"/>
      <c r="AV876" s="55"/>
      <c r="AW876" s="55"/>
      <c r="AX876" s="55"/>
      <c r="AY876" s="55"/>
      <c r="AZ876" s="55"/>
      <c r="BA876" s="55"/>
      <c r="BB876" s="55"/>
      <c r="BC876" s="55"/>
      <c r="BD876" s="55"/>
      <c r="BE876" s="55"/>
      <c r="BF876" s="55"/>
      <c r="BG876" s="55"/>
      <c r="BH876" s="55"/>
      <c r="BI876" s="55"/>
      <c r="BJ876" s="55"/>
      <c r="BK876" s="55"/>
      <c r="BL876" s="55"/>
      <c r="BM876" s="55"/>
      <c r="BN876" s="55"/>
      <c r="BO876" s="55"/>
      <c r="BP876" s="55"/>
      <c r="BQ876" s="55"/>
      <c r="BR876" s="55"/>
      <c r="BS876" s="55"/>
      <c r="BT876" s="55"/>
      <c r="BU876" s="55"/>
      <c r="BV876" s="55"/>
      <c r="BW876" s="55"/>
      <c r="BX876" s="55"/>
      <c r="BY876" s="55"/>
      <c r="BZ876" s="55"/>
      <c r="CA876" s="55"/>
      <c r="CB876" s="55"/>
      <c r="CC876" s="55"/>
      <c r="CD876" s="55"/>
      <c r="CE876" s="55"/>
      <c r="CF876" s="55"/>
      <c r="CG876" s="55"/>
      <c r="CH876" s="55"/>
      <c r="CI876" s="55"/>
    </row>
    <row r="877" spans="1:87" customFormat="1" ht="15" customHeight="1" x14ac:dyDescent="0.25">
      <c r="A877" s="55"/>
      <c r="B877" s="58"/>
      <c r="C877" s="58"/>
      <c r="E877" s="57"/>
      <c r="F877" s="21"/>
      <c r="G877" s="59"/>
      <c r="H877" s="56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  <c r="AQ877" s="55"/>
      <c r="AR877" s="55"/>
      <c r="AS877" s="55"/>
      <c r="AT877" s="55"/>
      <c r="AU877" s="55"/>
      <c r="AV877" s="55"/>
      <c r="AW877" s="55"/>
      <c r="AX877" s="55"/>
      <c r="AY877" s="55"/>
      <c r="AZ877" s="55"/>
      <c r="BA877" s="55"/>
      <c r="BB877" s="55"/>
      <c r="BC877" s="55"/>
      <c r="BD877" s="55"/>
      <c r="BE877" s="55"/>
      <c r="BF877" s="55"/>
      <c r="BG877" s="55"/>
      <c r="BH877" s="55"/>
      <c r="BI877" s="55"/>
      <c r="BJ877" s="55"/>
      <c r="BK877" s="55"/>
      <c r="BL877" s="55"/>
      <c r="BM877" s="55"/>
      <c r="BN877" s="55"/>
      <c r="BO877" s="55"/>
      <c r="BP877" s="55"/>
      <c r="BQ877" s="55"/>
      <c r="BR877" s="55"/>
      <c r="BS877" s="55"/>
      <c r="BT877" s="55"/>
      <c r="BU877" s="55"/>
      <c r="BV877" s="55"/>
      <c r="BW877" s="55"/>
      <c r="BX877" s="55"/>
      <c r="BY877" s="55"/>
      <c r="BZ877" s="55"/>
      <c r="CA877" s="55"/>
      <c r="CB877" s="55"/>
      <c r="CC877" s="55"/>
      <c r="CD877" s="55"/>
      <c r="CE877" s="55"/>
      <c r="CF877" s="55"/>
      <c r="CG877" s="55"/>
      <c r="CH877" s="55"/>
      <c r="CI877" s="55"/>
    </row>
    <row r="878" spans="1:87" customFormat="1" ht="15" customHeight="1" x14ac:dyDescent="0.25">
      <c r="A878" s="55"/>
      <c r="B878" s="58"/>
      <c r="C878" s="58"/>
      <c r="E878" s="57"/>
      <c r="F878" s="21"/>
      <c r="G878" s="59"/>
      <c r="H878" s="56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  <c r="AQ878" s="55"/>
      <c r="AR878" s="55"/>
      <c r="AS878" s="55"/>
      <c r="AT878" s="55"/>
      <c r="AU878" s="55"/>
      <c r="AV878" s="55"/>
      <c r="AW878" s="55"/>
      <c r="AX878" s="55"/>
      <c r="AY878" s="55"/>
      <c r="AZ878" s="55"/>
      <c r="BA878" s="55"/>
      <c r="BB878" s="55"/>
      <c r="BC878" s="55"/>
      <c r="BD878" s="55"/>
      <c r="BE878" s="55"/>
      <c r="BF878" s="55"/>
      <c r="BG878" s="55"/>
      <c r="BH878" s="55"/>
      <c r="BI878" s="55"/>
      <c r="BJ878" s="55"/>
      <c r="BK878" s="55"/>
      <c r="BL878" s="55"/>
      <c r="BM878" s="55"/>
      <c r="BN878" s="55"/>
      <c r="BO878" s="55"/>
      <c r="BP878" s="55"/>
      <c r="BQ878" s="55"/>
      <c r="BR878" s="55"/>
      <c r="BS878" s="55"/>
      <c r="BT878" s="55"/>
      <c r="BU878" s="55"/>
      <c r="BV878" s="55"/>
      <c r="BW878" s="55"/>
      <c r="BX878" s="55"/>
      <c r="BY878" s="55"/>
      <c r="BZ878" s="55"/>
      <c r="CA878" s="55"/>
      <c r="CB878" s="55"/>
      <c r="CC878" s="55"/>
      <c r="CD878" s="55"/>
      <c r="CE878" s="55"/>
      <c r="CF878" s="55"/>
      <c r="CG878" s="55"/>
      <c r="CH878" s="55"/>
      <c r="CI878" s="55"/>
    </row>
    <row r="879" spans="1:87" customFormat="1" ht="15" customHeight="1" x14ac:dyDescent="0.25">
      <c r="A879" s="55"/>
      <c r="B879" s="58"/>
      <c r="C879" s="58"/>
      <c r="E879" s="57"/>
      <c r="F879" s="21"/>
      <c r="G879" s="59"/>
      <c r="H879" s="56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  <c r="AQ879" s="55"/>
      <c r="AR879" s="55"/>
      <c r="AS879" s="55"/>
      <c r="AT879" s="55"/>
      <c r="AU879" s="55"/>
      <c r="AV879" s="55"/>
      <c r="AW879" s="55"/>
      <c r="AX879" s="55"/>
      <c r="AY879" s="55"/>
      <c r="AZ879" s="55"/>
      <c r="BA879" s="55"/>
      <c r="BB879" s="55"/>
      <c r="BC879" s="55"/>
      <c r="BD879" s="55"/>
      <c r="BE879" s="55"/>
      <c r="BF879" s="55"/>
      <c r="BG879" s="55"/>
      <c r="BH879" s="55"/>
      <c r="BI879" s="55"/>
      <c r="BJ879" s="55"/>
      <c r="BK879" s="55"/>
      <c r="BL879" s="55"/>
      <c r="BM879" s="55"/>
      <c r="BN879" s="55"/>
      <c r="BO879" s="55"/>
      <c r="BP879" s="55"/>
      <c r="BQ879" s="55"/>
      <c r="BR879" s="55"/>
      <c r="BS879" s="55"/>
      <c r="BT879" s="55"/>
      <c r="BU879" s="55"/>
      <c r="BV879" s="55"/>
      <c r="BW879" s="55"/>
      <c r="BX879" s="55"/>
      <c r="BY879" s="55"/>
      <c r="BZ879" s="55"/>
      <c r="CA879" s="55"/>
      <c r="CB879" s="55"/>
      <c r="CC879" s="55"/>
      <c r="CD879" s="55"/>
      <c r="CE879" s="55"/>
      <c r="CF879" s="55"/>
      <c r="CG879" s="55"/>
      <c r="CH879" s="55"/>
      <c r="CI879" s="55"/>
    </row>
    <row r="880" spans="1:87" customFormat="1" ht="15" customHeight="1" x14ac:dyDescent="0.25">
      <c r="A880" s="55"/>
      <c r="B880" s="58"/>
      <c r="C880" s="58"/>
      <c r="E880" s="57"/>
      <c r="F880" s="21"/>
      <c r="G880" s="59"/>
      <c r="H880" s="56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5"/>
      <c r="AV880" s="55"/>
      <c r="AW880" s="55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5"/>
      <c r="BJ880" s="55"/>
      <c r="BK880" s="55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5"/>
      <c r="BX880" s="55"/>
      <c r="BY880" s="55"/>
      <c r="BZ880" s="55"/>
      <c r="CA880" s="55"/>
      <c r="CB880" s="55"/>
      <c r="CC880" s="55"/>
      <c r="CD880" s="55"/>
      <c r="CE880" s="55"/>
      <c r="CF880" s="55"/>
      <c r="CG880" s="55"/>
      <c r="CH880" s="55"/>
      <c r="CI880" s="55"/>
    </row>
    <row r="881" spans="1:87" customFormat="1" ht="15" customHeight="1" x14ac:dyDescent="0.25">
      <c r="A881" s="55"/>
      <c r="B881" s="58"/>
      <c r="C881" s="58"/>
      <c r="E881" s="57"/>
      <c r="F881" s="21"/>
      <c r="G881" s="59"/>
      <c r="H881" s="56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  <c r="AQ881" s="55"/>
      <c r="AR881" s="55"/>
      <c r="AS881" s="55"/>
      <c r="AT881" s="55"/>
      <c r="AU881" s="55"/>
      <c r="AV881" s="55"/>
      <c r="AW881" s="55"/>
      <c r="AX881" s="55"/>
      <c r="AY881" s="55"/>
      <c r="AZ881" s="55"/>
      <c r="BA881" s="55"/>
      <c r="BB881" s="55"/>
      <c r="BC881" s="55"/>
      <c r="BD881" s="55"/>
      <c r="BE881" s="55"/>
      <c r="BF881" s="55"/>
      <c r="BG881" s="55"/>
      <c r="BH881" s="55"/>
      <c r="BI881" s="55"/>
      <c r="BJ881" s="55"/>
      <c r="BK881" s="55"/>
      <c r="BL881" s="55"/>
      <c r="BM881" s="55"/>
      <c r="BN881" s="55"/>
      <c r="BO881" s="55"/>
      <c r="BP881" s="55"/>
      <c r="BQ881" s="55"/>
      <c r="BR881" s="55"/>
      <c r="BS881" s="55"/>
      <c r="BT881" s="55"/>
      <c r="BU881" s="55"/>
      <c r="BV881" s="55"/>
      <c r="BW881" s="55"/>
      <c r="BX881" s="55"/>
      <c r="BY881" s="55"/>
      <c r="BZ881" s="55"/>
      <c r="CA881" s="55"/>
      <c r="CB881" s="55"/>
      <c r="CC881" s="55"/>
      <c r="CD881" s="55"/>
      <c r="CE881" s="55"/>
      <c r="CF881" s="55"/>
      <c r="CG881" s="55"/>
      <c r="CH881" s="55"/>
      <c r="CI881" s="55"/>
    </row>
    <row r="882" spans="1:87" customFormat="1" ht="15" customHeight="1" x14ac:dyDescent="0.25">
      <c r="A882" s="55"/>
      <c r="B882" s="58"/>
      <c r="C882" s="58"/>
      <c r="E882" s="57"/>
      <c r="F882" s="21"/>
      <c r="G882" s="59"/>
      <c r="H882" s="56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  <c r="AQ882" s="55"/>
      <c r="AR882" s="55"/>
      <c r="AS882" s="55"/>
      <c r="AT882" s="55"/>
      <c r="AU882" s="55"/>
      <c r="AV882" s="55"/>
      <c r="AW882" s="55"/>
      <c r="AX882" s="55"/>
      <c r="AY882" s="55"/>
      <c r="AZ882" s="55"/>
      <c r="BA882" s="55"/>
      <c r="BB882" s="55"/>
      <c r="BC882" s="55"/>
      <c r="BD882" s="55"/>
      <c r="BE882" s="55"/>
      <c r="BF882" s="55"/>
      <c r="BG882" s="55"/>
      <c r="BH882" s="55"/>
      <c r="BI882" s="55"/>
      <c r="BJ882" s="55"/>
      <c r="BK882" s="55"/>
      <c r="BL882" s="55"/>
      <c r="BM882" s="55"/>
      <c r="BN882" s="55"/>
      <c r="BO882" s="55"/>
      <c r="BP882" s="55"/>
      <c r="BQ882" s="55"/>
      <c r="BR882" s="55"/>
      <c r="BS882" s="55"/>
      <c r="BT882" s="55"/>
      <c r="BU882" s="55"/>
      <c r="BV882" s="55"/>
      <c r="BW882" s="55"/>
      <c r="BX882" s="55"/>
      <c r="BY882" s="55"/>
      <c r="BZ882" s="55"/>
      <c r="CA882" s="55"/>
      <c r="CB882" s="55"/>
      <c r="CC882" s="55"/>
      <c r="CD882" s="55"/>
      <c r="CE882" s="55"/>
      <c r="CF882" s="55"/>
      <c r="CG882" s="55"/>
      <c r="CH882" s="55"/>
      <c r="CI882" s="55"/>
    </row>
    <row r="883" spans="1:87" customFormat="1" ht="15" customHeight="1" x14ac:dyDescent="0.25">
      <c r="A883" s="55"/>
      <c r="B883" s="58"/>
      <c r="C883" s="58"/>
      <c r="E883" s="57"/>
      <c r="F883" s="21"/>
      <c r="G883" s="59"/>
      <c r="H883" s="56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  <c r="AQ883" s="55"/>
      <c r="AR883" s="55"/>
      <c r="AS883" s="55"/>
      <c r="AT883" s="55"/>
      <c r="AU883" s="55"/>
      <c r="AV883" s="55"/>
      <c r="AW883" s="55"/>
      <c r="AX883" s="55"/>
      <c r="AY883" s="55"/>
      <c r="AZ883" s="55"/>
      <c r="BA883" s="55"/>
      <c r="BB883" s="55"/>
      <c r="BC883" s="55"/>
      <c r="BD883" s="55"/>
      <c r="BE883" s="55"/>
      <c r="BF883" s="55"/>
      <c r="BG883" s="55"/>
      <c r="BH883" s="55"/>
      <c r="BI883" s="55"/>
      <c r="BJ883" s="55"/>
      <c r="BK883" s="55"/>
      <c r="BL883" s="55"/>
      <c r="BM883" s="55"/>
      <c r="BN883" s="55"/>
      <c r="BO883" s="55"/>
      <c r="BP883" s="55"/>
      <c r="BQ883" s="55"/>
      <c r="BR883" s="55"/>
      <c r="BS883" s="55"/>
      <c r="BT883" s="55"/>
      <c r="BU883" s="55"/>
      <c r="BV883" s="55"/>
      <c r="BW883" s="55"/>
      <c r="BX883" s="55"/>
      <c r="BY883" s="55"/>
      <c r="BZ883" s="55"/>
      <c r="CA883" s="55"/>
      <c r="CB883" s="55"/>
      <c r="CC883" s="55"/>
      <c r="CD883" s="55"/>
      <c r="CE883" s="55"/>
      <c r="CF883" s="55"/>
      <c r="CG883" s="55"/>
      <c r="CH883" s="55"/>
      <c r="CI883" s="55"/>
    </row>
    <row r="884" spans="1:87" customFormat="1" ht="15" customHeight="1" x14ac:dyDescent="0.25">
      <c r="A884" s="55"/>
      <c r="B884" s="58"/>
      <c r="C884" s="58"/>
      <c r="E884" s="57"/>
      <c r="F884" s="21"/>
      <c r="G884" s="59"/>
      <c r="H884" s="56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  <c r="AQ884" s="55"/>
      <c r="AR884" s="55"/>
      <c r="AS884" s="55"/>
      <c r="AT884" s="55"/>
      <c r="AU884" s="55"/>
      <c r="AV884" s="55"/>
      <c r="AW884" s="55"/>
      <c r="AX884" s="55"/>
      <c r="AY884" s="55"/>
      <c r="AZ884" s="55"/>
      <c r="BA884" s="55"/>
      <c r="BB884" s="55"/>
      <c r="BC884" s="55"/>
      <c r="BD884" s="55"/>
      <c r="BE884" s="55"/>
      <c r="BF884" s="55"/>
      <c r="BG884" s="55"/>
      <c r="BH884" s="55"/>
      <c r="BI884" s="55"/>
      <c r="BJ884" s="55"/>
      <c r="BK884" s="55"/>
      <c r="BL884" s="55"/>
      <c r="BM884" s="55"/>
      <c r="BN884" s="55"/>
      <c r="BO884" s="55"/>
      <c r="BP884" s="55"/>
      <c r="BQ884" s="55"/>
      <c r="BR884" s="55"/>
      <c r="BS884" s="55"/>
      <c r="BT884" s="55"/>
      <c r="BU884" s="55"/>
      <c r="BV884" s="55"/>
      <c r="BW884" s="55"/>
      <c r="BX884" s="55"/>
      <c r="BY884" s="55"/>
      <c r="BZ884" s="55"/>
      <c r="CA884" s="55"/>
      <c r="CB884" s="55"/>
      <c r="CC884" s="55"/>
      <c r="CD884" s="55"/>
      <c r="CE884" s="55"/>
      <c r="CF884" s="55"/>
      <c r="CG884" s="55"/>
      <c r="CH884" s="55"/>
      <c r="CI884" s="55"/>
    </row>
    <row r="885" spans="1:87" customFormat="1" ht="15" customHeight="1" x14ac:dyDescent="0.25">
      <c r="A885" s="55"/>
      <c r="B885" s="58"/>
      <c r="C885" s="58"/>
      <c r="E885" s="57"/>
      <c r="F885" s="21"/>
      <c r="G885" s="59"/>
      <c r="H885" s="56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  <c r="AQ885" s="55"/>
      <c r="AR885" s="55"/>
      <c r="AS885" s="55"/>
      <c r="AT885" s="55"/>
      <c r="AU885" s="55"/>
      <c r="AV885" s="55"/>
      <c r="AW885" s="55"/>
      <c r="AX885" s="55"/>
      <c r="AY885" s="55"/>
      <c r="AZ885" s="55"/>
      <c r="BA885" s="55"/>
      <c r="BB885" s="55"/>
      <c r="BC885" s="55"/>
      <c r="BD885" s="55"/>
      <c r="BE885" s="55"/>
      <c r="BF885" s="55"/>
      <c r="BG885" s="55"/>
      <c r="BH885" s="55"/>
      <c r="BI885" s="55"/>
      <c r="BJ885" s="55"/>
      <c r="BK885" s="55"/>
      <c r="BL885" s="55"/>
      <c r="BM885" s="55"/>
      <c r="BN885" s="55"/>
      <c r="BO885" s="55"/>
      <c r="BP885" s="55"/>
      <c r="BQ885" s="55"/>
      <c r="BR885" s="55"/>
      <c r="BS885" s="55"/>
      <c r="BT885" s="55"/>
      <c r="BU885" s="55"/>
      <c r="BV885" s="55"/>
      <c r="BW885" s="55"/>
      <c r="BX885" s="55"/>
      <c r="BY885" s="55"/>
      <c r="BZ885" s="55"/>
      <c r="CA885" s="55"/>
      <c r="CB885" s="55"/>
      <c r="CC885" s="55"/>
      <c r="CD885" s="55"/>
      <c r="CE885" s="55"/>
      <c r="CF885" s="55"/>
      <c r="CG885" s="55"/>
      <c r="CH885" s="55"/>
      <c r="CI885" s="55"/>
    </row>
    <row r="886" spans="1:87" customFormat="1" ht="15" customHeight="1" x14ac:dyDescent="0.25">
      <c r="A886" s="55"/>
      <c r="B886" s="58"/>
      <c r="C886" s="58"/>
      <c r="E886" s="57"/>
      <c r="F886" s="21"/>
      <c r="G886" s="59"/>
      <c r="H886" s="56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  <c r="AQ886" s="55"/>
      <c r="AR886" s="55"/>
      <c r="AS886" s="55"/>
      <c r="AT886" s="55"/>
      <c r="AU886" s="55"/>
      <c r="AV886" s="55"/>
      <c r="AW886" s="55"/>
      <c r="AX886" s="55"/>
      <c r="AY886" s="55"/>
      <c r="AZ886" s="55"/>
      <c r="BA886" s="55"/>
      <c r="BB886" s="55"/>
      <c r="BC886" s="55"/>
      <c r="BD886" s="55"/>
      <c r="BE886" s="55"/>
      <c r="BF886" s="55"/>
      <c r="BG886" s="55"/>
      <c r="BH886" s="55"/>
      <c r="BI886" s="55"/>
      <c r="BJ886" s="55"/>
      <c r="BK886" s="55"/>
      <c r="BL886" s="55"/>
      <c r="BM886" s="55"/>
      <c r="BN886" s="55"/>
      <c r="BO886" s="55"/>
      <c r="BP886" s="55"/>
      <c r="BQ886" s="55"/>
      <c r="BR886" s="55"/>
      <c r="BS886" s="55"/>
      <c r="BT886" s="55"/>
      <c r="BU886" s="55"/>
      <c r="BV886" s="55"/>
      <c r="BW886" s="55"/>
      <c r="BX886" s="55"/>
      <c r="BY886" s="55"/>
      <c r="BZ886" s="55"/>
      <c r="CA886" s="55"/>
      <c r="CB886" s="55"/>
      <c r="CC886" s="55"/>
      <c r="CD886" s="55"/>
      <c r="CE886" s="55"/>
      <c r="CF886" s="55"/>
      <c r="CG886" s="55"/>
      <c r="CH886" s="55"/>
      <c r="CI886" s="55"/>
    </row>
    <row r="887" spans="1:87" customFormat="1" ht="15" customHeight="1" x14ac:dyDescent="0.25">
      <c r="A887" s="55"/>
      <c r="B887" s="58"/>
      <c r="C887" s="58"/>
      <c r="E887" s="57"/>
      <c r="F887" s="21"/>
      <c r="G887" s="59"/>
      <c r="H887" s="56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5"/>
      <c r="AV887" s="55"/>
      <c r="AW887" s="55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5"/>
      <c r="BJ887" s="55"/>
      <c r="BK887" s="55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5"/>
      <c r="BX887" s="55"/>
      <c r="BY887" s="55"/>
      <c r="BZ887" s="55"/>
      <c r="CA887" s="55"/>
      <c r="CB887" s="55"/>
      <c r="CC887" s="55"/>
      <c r="CD887" s="55"/>
      <c r="CE887" s="55"/>
      <c r="CF887" s="55"/>
      <c r="CG887" s="55"/>
      <c r="CH887" s="55"/>
      <c r="CI887" s="55"/>
    </row>
    <row r="888" spans="1:87" customFormat="1" ht="15" customHeight="1" x14ac:dyDescent="0.25">
      <c r="A888" s="55"/>
      <c r="B888" s="58"/>
      <c r="C888" s="58"/>
      <c r="E888" s="57"/>
      <c r="F888" s="21"/>
      <c r="G888" s="59"/>
      <c r="H888" s="56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  <c r="AQ888" s="55"/>
      <c r="AR888" s="55"/>
      <c r="AS888" s="55"/>
      <c r="AT888" s="55"/>
      <c r="AU888" s="55"/>
      <c r="AV888" s="55"/>
      <c r="AW888" s="55"/>
      <c r="AX888" s="55"/>
      <c r="AY888" s="55"/>
      <c r="AZ888" s="55"/>
      <c r="BA888" s="55"/>
      <c r="BB888" s="55"/>
      <c r="BC888" s="55"/>
      <c r="BD888" s="55"/>
      <c r="BE888" s="55"/>
      <c r="BF888" s="55"/>
      <c r="BG888" s="55"/>
      <c r="BH888" s="55"/>
      <c r="BI888" s="55"/>
      <c r="BJ888" s="55"/>
      <c r="BK888" s="55"/>
      <c r="BL888" s="55"/>
      <c r="BM888" s="55"/>
      <c r="BN888" s="55"/>
      <c r="BO888" s="55"/>
      <c r="BP888" s="55"/>
      <c r="BQ888" s="55"/>
      <c r="BR888" s="55"/>
      <c r="BS888" s="55"/>
      <c r="BT888" s="55"/>
      <c r="BU888" s="55"/>
      <c r="BV888" s="55"/>
      <c r="BW888" s="55"/>
      <c r="BX888" s="55"/>
      <c r="BY888" s="55"/>
      <c r="BZ888" s="55"/>
      <c r="CA888" s="55"/>
      <c r="CB888" s="55"/>
      <c r="CC888" s="55"/>
      <c r="CD888" s="55"/>
      <c r="CE888" s="55"/>
      <c r="CF888" s="55"/>
      <c r="CG888" s="55"/>
      <c r="CH888" s="55"/>
      <c r="CI888" s="55"/>
    </row>
    <row r="889" spans="1:87" customFormat="1" ht="15" customHeight="1" x14ac:dyDescent="0.25">
      <c r="A889" s="55"/>
      <c r="B889" s="58"/>
      <c r="C889" s="58"/>
      <c r="E889" s="57"/>
      <c r="F889" s="21"/>
      <c r="G889" s="59"/>
      <c r="H889" s="56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  <c r="AQ889" s="55"/>
      <c r="AR889" s="55"/>
      <c r="AS889" s="55"/>
      <c r="AT889" s="55"/>
      <c r="AU889" s="55"/>
      <c r="AV889" s="55"/>
      <c r="AW889" s="55"/>
      <c r="AX889" s="55"/>
      <c r="AY889" s="55"/>
      <c r="AZ889" s="55"/>
      <c r="BA889" s="55"/>
      <c r="BB889" s="55"/>
      <c r="BC889" s="55"/>
      <c r="BD889" s="55"/>
      <c r="BE889" s="55"/>
      <c r="BF889" s="55"/>
      <c r="BG889" s="55"/>
      <c r="BH889" s="55"/>
      <c r="BI889" s="55"/>
      <c r="BJ889" s="55"/>
      <c r="BK889" s="55"/>
      <c r="BL889" s="55"/>
      <c r="BM889" s="55"/>
      <c r="BN889" s="55"/>
      <c r="BO889" s="55"/>
      <c r="BP889" s="55"/>
      <c r="BQ889" s="55"/>
      <c r="BR889" s="55"/>
      <c r="BS889" s="55"/>
      <c r="BT889" s="55"/>
      <c r="BU889" s="55"/>
      <c r="BV889" s="55"/>
      <c r="BW889" s="55"/>
      <c r="BX889" s="55"/>
      <c r="BY889" s="55"/>
      <c r="BZ889" s="55"/>
      <c r="CA889" s="55"/>
      <c r="CB889" s="55"/>
      <c r="CC889" s="55"/>
      <c r="CD889" s="55"/>
      <c r="CE889" s="55"/>
      <c r="CF889" s="55"/>
      <c r="CG889" s="55"/>
      <c r="CH889" s="55"/>
      <c r="CI889" s="55"/>
    </row>
    <row r="890" spans="1:87" customFormat="1" ht="15" customHeight="1" x14ac:dyDescent="0.25">
      <c r="A890" s="55"/>
      <c r="B890" s="58"/>
      <c r="C890" s="58"/>
      <c r="E890" s="57"/>
      <c r="F890" s="21"/>
      <c r="G890" s="59"/>
      <c r="H890" s="56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  <c r="AQ890" s="55"/>
      <c r="AR890" s="55"/>
      <c r="AS890" s="55"/>
      <c r="AT890" s="55"/>
      <c r="AU890" s="55"/>
      <c r="AV890" s="55"/>
      <c r="AW890" s="55"/>
      <c r="AX890" s="55"/>
      <c r="AY890" s="55"/>
      <c r="AZ890" s="55"/>
      <c r="BA890" s="55"/>
      <c r="BB890" s="55"/>
      <c r="BC890" s="55"/>
      <c r="BD890" s="55"/>
      <c r="BE890" s="55"/>
      <c r="BF890" s="55"/>
      <c r="BG890" s="55"/>
      <c r="BH890" s="55"/>
      <c r="BI890" s="55"/>
      <c r="BJ890" s="55"/>
      <c r="BK890" s="55"/>
      <c r="BL890" s="55"/>
      <c r="BM890" s="55"/>
      <c r="BN890" s="55"/>
      <c r="BO890" s="55"/>
      <c r="BP890" s="55"/>
      <c r="BQ890" s="55"/>
      <c r="BR890" s="55"/>
      <c r="BS890" s="55"/>
      <c r="BT890" s="55"/>
      <c r="BU890" s="55"/>
      <c r="BV890" s="55"/>
      <c r="BW890" s="55"/>
      <c r="BX890" s="55"/>
      <c r="BY890" s="55"/>
      <c r="BZ890" s="55"/>
      <c r="CA890" s="55"/>
      <c r="CB890" s="55"/>
      <c r="CC890" s="55"/>
      <c r="CD890" s="55"/>
      <c r="CE890" s="55"/>
      <c r="CF890" s="55"/>
      <c r="CG890" s="55"/>
      <c r="CH890" s="55"/>
      <c r="CI890" s="55"/>
    </row>
    <row r="891" spans="1:87" customFormat="1" ht="15" customHeight="1" x14ac:dyDescent="0.25">
      <c r="A891" s="55"/>
      <c r="B891" s="58"/>
      <c r="C891" s="58"/>
      <c r="E891" s="57"/>
      <c r="F891" s="21"/>
      <c r="G891" s="59"/>
      <c r="H891" s="56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  <c r="AQ891" s="55"/>
      <c r="AR891" s="55"/>
      <c r="AS891" s="55"/>
      <c r="AT891" s="55"/>
      <c r="AU891" s="55"/>
      <c r="AV891" s="55"/>
      <c r="AW891" s="55"/>
      <c r="AX891" s="55"/>
      <c r="AY891" s="55"/>
      <c r="AZ891" s="55"/>
      <c r="BA891" s="55"/>
      <c r="BB891" s="55"/>
      <c r="BC891" s="55"/>
      <c r="BD891" s="55"/>
      <c r="BE891" s="55"/>
      <c r="BF891" s="55"/>
      <c r="BG891" s="55"/>
      <c r="BH891" s="55"/>
      <c r="BI891" s="55"/>
      <c r="BJ891" s="55"/>
      <c r="BK891" s="55"/>
      <c r="BL891" s="55"/>
      <c r="BM891" s="55"/>
      <c r="BN891" s="55"/>
      <c r="BO891" s="55"/>
      <c r="BP891" s="55"/>
      <c r="BQ891" s="55"/>
      <c r="BR891" s="55"/>
      <c r="BS891" s="55"/>
      <c r="BT891" s="55"/>
      <c r="BU891" s="55"/>
      <c r="BV891" s="55"/>
      <c r="BW891" s="55"/>
      <c r="BX891" s="55"/>
      <c r="BY891" s="55"/>
      <c r="BZ891" s="55"/>
      <c r="CA891" s="55"/>
      <c r="CB891" s="55"/>
      <c r="CC891" s="55"/>
      <c r="CD891" s="55"/>
      <c r="CE891" s="55"/>
      <c r="CF891" s="55"/>
      <c r="CG891" s="55"/>
      <c r="CH891" s="55"/>
      <c r="CI891" s="55"/>
    </row>
    <row r="892" spans="1:87" customFormat="1" ht="15" customHeight="1" x14ac:dyDescent="0.25">
      <c r="A892" s="55"/>
      <c r="B892" s="58"/>
      <c r="C892" s="58"/>
      <c r="E892" s="57"/>
      <c r="F892" s="21"/>
      <c r="G892" s="59"/>
      <c r="H892" s="56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  <c r="AQ892" s="55"/>
      <c r="AR892" s="55"/>
      <c r="AS892" s="55"/>
      <c r="AT892" s="55"/>
      <c r="AU892" s="55"/>
      <c r="AV892" s="55"/>
      <c r="AW892" s="55"/>
      <c r="AX892" s="55"/>
      <c r="AY892" s="55"/>
      <c r="AZ892" s="55"/>
      <c r="BA892" s="55"/>
      <c r="BB892" s="55"/>
      <c r="BC892" s="55"/>
      <c r="BD892" s="55"/>
      <c r="BE892" s="55"/>
      <c r="BF892" s="55"/>
      <c r="BG892" s="55"/>
      <c r="BH892" s="55"/>
      <c r="BI892" s="55"/>
      <c r="BJ892" s="55"/>
      <c r="BK892" s="55"/>
      <c r="BL892" s="55"/>
      <c r="BM892" s="55"/>
      <c r="BN892" s="55"/>
      <c r="BO892" s="55"/>
      <c r="BP892" s="55"/>
      <c r="BQ892" s="55"/>
      <c r="BR892" s="55"/>
      <c r="BS892" s="55"/>
      <c r="BT892" s="55"/>
      <c r="BU892" s="55"/>
      <c r="BV892" s="55"/>
      <c r="BW892" s="55"/>
      <c r="BX892" s="55"/>
      <c r="BY892" s="55"/>
      <c r="BZ892" s="55"/>
      <c r="CA892" s="55"/>
      <c r="CB892" s="55"/>
      <c r="CC892" s="55"/>
      <c r="CD892" s="55"/>
      <c r="CE892" s="55"/>
      <c r="CF892" s="55"/>
      <c r="CG892" s="55"/>
      <c r="CH892" s="55"/>
      <c r="CI892" s="55"/>
    </row>
    <row r="893" spans="1:87" customFormat="1" ht="15" customHeight="1" x14ac:dyDescent="0.25">
      <c r="A893" s="55"/>
      <c r="B893" s="58"/>
      <c r="C893" s="58"/>
      <c r="E893" s="57"/>
      <c r="F893" s="21"/>
      <c r="G893" s="59"/>
      <c r="H893" s="56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  <c r="AQ893" s="55"/>
      <c r="AR893" s="55"/>
      <c r="AS893" s="55"/>
      <c r="AT893" s="55"/>
      <c r="AU893" s="55"/>
      <c r="AV893" s="55"/>
      <c r="AW893" s="55"/>
      <c r="AX893" s="55"/>
      <c r="AY893" s="55"/>
      <c r="AZ893" s="55"/>
      <c r="BA893" s="55"/>
      <c r="BB893" s="55"/>
      <c r="BC893" s="55"/>
      <c r="BD893" s="55"/>
      <c r="BE893" s="55"/>
      <c r="BF893" s="55"/>
      <c r="BG893" s="55"/>
      <c r="BH893" s="55"/>
      <c r="BI893" s="55"/>
      <c r="BJ893" s="55"/>
      <c r="BK893" s="55"/>
      <c r="BL893" s="55"/>
      <c r="BM893" s="55"/>
      <c r="BN893" s="55"/>
      <c r="BO893" s="55"/>
      <c r="BP893" s="55"/>
      <c r="BQ893" s="55"/>
      <c r="BR893" s="55"/>
      <c r="BS893" s="55"/>
      <c r="BT893" s="55"/>
      <c r="BU893" s="55"/>
      <c r="BV893" s="55"/>
      <c r="BW893" s="55"/>
      <c r="BX893" s="55"/>
      <c r="BY893" s="55"/>
      <c r="BZ893" s="55"/>
      <c r="CA893" s="55"/>
      <c r="CB893" s="55"/>
      <c r="CC893" s="55"/>
      <c r="CD893" s="55"/>
      <c r="CE893" s="55"/>
      <c r="CF893" s="55"/>
      <c r="CG893" s="55"/>
      <c r="CH893" s="55"/>
      <c r="CI893" s="55"/>
    </row>
    <row r="894" spans="1:87" customFormat="1" ht="15" customHeight="1" x14ac:dyDescent="0.25">
      <c r="A894" s="55"/>
      <c r="B894" s="58"/>
      <c r="C894" s="58"/>
      <c r="E894" s="57"/>
      <c r="F894" s="21"/>
      <c r="G894" s="59"/>
      <c r="H894" s="56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55"/>
      <c r="AL894" s="55"/>
      <c r="AM894" s="55"/>
      <c r="AN894" s="55"/>
      <c r="AO894" s="55"/>
      <c r="AP894" s="55"/>
      <c r="AQ894" s="55"/>
      <c r="AR894" s="55"/>
      <c r="AS894" s="55"/>
      <c r="AT894" s="55"/>
      <c r="AU894" s="55"/>
      <c r="AV894" s="55"/>
      <c r="AW894" s="55"/>
      <c r="AX894" s="55"/>
      <c r="AY894" s="55"/>
      <c r="AZ894" s="55"/>
      <c r="BA894" s="55"/>
      <c r="BB894" s="55"/>
      <c r="BC894" s="55"/>
      <c r="BD894" s="55"/>
      <c r="BE894" s="55"/>
      <c r="BF894" s="55"/>
      <c r="BG894" s="55"/>
      <c r="BH894" s="55"/>
      <c r="BI894" s="55"/>
      <c r="BJ894" s="55"/>
      <c r="BK894" s="55"/>
      <c r="BL894" s="55"/>
      <c r="BM894" s="55"/>
      <c r="BN894" s="55"/>
      <c r="BO894" s="55"/>
      <c r="BP894" s="55"/>
      <c r="BQ894" s="55"/>
      <c r="BR894" s="55"/>
      <c r="BS894" s="55"/>
      <c r="BT894" s="55"/>
      <c r="BU894" s="55"/>
      <c r="BV894" s="55"/>
      <c r="BW894" s="55"/>
      <c r="BX894" s="55"/>
      <c r="BY894" s="55"/>
      <c r="BZ894" s="55"/>
      <c r="CA894" s="55"/>
      <c r="CB894" s="55"/>
      <c r="CC894" s="55"/>
      <c r="CD894" s="55"/>
      <c r="CE894" s="55"/>
      <c r="CF894" s="55"/>
      <c r="CG894" s="55"/>
      <c r="CH894" s="55"/>
      <c r="CI894" s="55"/>
    </row>
    <row r="895" spans="1:87" customFormat="1" ht="15" customHeight="1" x14ac:dyDescent="0.25">
      <c r="A895" s="55"/>
      <c r="B895" s="58"/>
      <c r="C895" s="58"/>
      <c r="E895" s="57"/>
      <c r="F895" s="21"/>
      <c r="G895" s="59"/>
      <c r="H895" s="56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5"/>
      <c r="AV895" s="55"/>
      <c r="AW895" s="55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5"/>
      <c r="BJ895" s="55"/>
      <c r="BK895" s="55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5"/>
      <c r="BX895" s="55"/>
      <c r="BY895" s="55"/>
      <c r="BZ895" s="55"/>
      <c r="CA895" s="55"/>
      <c r="CB895" s="55"/>
      <c r="CC895" s="55"/>
      <c r="CD895" s="55"/>
      <c r="CE895" s="55"/>
      <c r="CF895" s="55"/>
      <c r="CG895" s="55"/>
      <c r="CH895" s="55"/>
      <c r="CI895" s="55"/>
    </row>
    <row r="896" spans="1:87" customFormat="1" ht="15" customHeight="1" x14ac:dyDescent="0.25">
      <c r="A896" s="55"/>
      <c r="B896" s="58"/>
      <c r="C896" s="58"/>
      <c r="E896" s="57"/>
      <c r="F896" s="21"/>
      <c r="G896" s="59"/>
      <c r="H896" s="56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55"/>
      <c r="AL896" s="55"/>
      <c r="AM896" s="55"/>
      <c r="AN896" s="55"/>
      <c r="AO896" s="55"/>
      <c r="AP896" s="55"/>
      <c r="AQ896" s="55"/>
      <c r="AR896" s="55"/>
      <c r="AS896" s="55"/>
      <c r="AT896" s="55"/>
      <c r="AU896" s="55"/>
      <c r="AV896" s="55"/>
      <c r="AW896" s="55"/>
      <c r="AX896" s="55"/>
      <c r="AY896" s="55"/>
      <c r="AZ896" s="55"/>
      <c r="BA896" s="55"/>
      <c r="BB896" s="55"/>
      <c r="BC896" s="55"/>
      <c r="BD896" s="55"/>
      <c r="BE896" s="55"/>
      <c r="BF896" s="55"/>
      <c r="BG896" s="55"/>
      <c r="BH896" s="55"/>
      <c r="BI896" s="55"/>
      <c r="BJ896" s="55"/>
      <c r="BK896" s="55"/>
      <c r="BL896" s="55"/>
      <c r="BM896" s="55"/>
      <c r="BN896" s="55"/>
      <c r="BO896" s="55"/>
      <c r="BP896" s="55"/>
      <c r="BQ896" s="55"/>
      <c r="BR896" s="55"/>
      <c r="BS896" s="55"/>
      <c r="BT896" s="55"/>
      <c r="BU896" s="55"/>
      <c r="BV896" s="55"/>
      <c r="BW896" s="55"/>
      <c r="BX896" s="55"/>
      <c r="BY896" s="55"/>
      <c r="BZ896" s="55"/>
      <c r="CA896" s="55"/>
      <c r="CB896" s="55"/>
      <c r="CC896" s="55"/>
      <c r="CD896" s="55"/>
      <c r="CE896" s="55"/>
      <c r="CF896" s="55"/>
      <c r="CG896" s="55"/>
      <c r="CH896" s="55"/>
      <c r="CI896" s="55"/>
    </row>
    <row r="897" spans="1:87" customFormat="1" ht="15" customHeight="1" x14ac:dyDescent="0.25">
      <c r="A897" s="55"/>
      <c r="B897" s="58"/>
      <c r="C897" s="58"/>
      <c r="E897" s="57"/>
      <c r="F897" s="21"/>
      <c r="G897" s="59"/>
      <c r="H897" s="56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55"/>
      <c r="AL897" s="55"/>
      <c r="AM897" s="55"/>
      <c r="AN897" s="55"/>
      <c r="AO897" s="55"/>
      <c r="AP897" s="55"/>
      <c r="AQ897" s="55"/>
      <c r="AR897" s="55"/>
      <c r="AS897" s="55"/>
      <c r="AT897" s="55"/>
      <c r="AU897" s="55"/>
      <c r="AV897" s="55"/>
      <c r="AW897" s="55"/>
      <c r="AX897" s="55"/>
      <c r="AY897" s="55"/>
      <c r="AZ897" s="55"/>
      <c r="BA897" s="55"/>
      <c r="BB897" s="55"/>
      <c r="BC897" s="55"/>
      <c r="BD897" s="55"/>
      <c r="BE897" s="55"/>
      <c r="BF897" s="55"/>
      <c r="BG897" s="55"/>
      <c r="BH897" s="55"/>
      <c r="BI897" s="55"/>
      <c r="BJ897" s="55"/>
      <c r="BK897" s="55"/>
      <c r="BL897" s="55"/>
      <c r="BM897" s="55"/>
      <c r="BN897" s="55"/>
      <c r="BO897" s="55"/>
      <c r="BP897" s="55"/>
      <c r="BQ897" s="55"/>
      <c r="BR897" s="55"/>
      <c r="BS897" s="55"/>
      <c r="BT897" s="55"/>
      <c r="BU897" s="55"/>
      <c r="BV897" s="55"/>
      <c r="BW897" s="55"/>
      <c r="BX897" s="55"/>
      <c r="BY897" s="55"/>
      <c r="BZ897" s="55"/>
      <c r="CA897" s="55"/>
      <c r="CB897" s="55"/>
      <c r="CC897" s="55"/>
      <c r="CD897" s="55"/>
      <c r="CE897" s="55"/>
      <c r="CF897" s="55"/>
      <c r="CG897" s="55"/>
      <c r="CH897" s="55"/>
      <c r="CI897" s="55"/>
    </row>
    <row r="898" spans="1:87" customFormat="1" ht="15" customHeight="1" x14ac:dyDescent="0.25">
      <c r="A898" s="55"/>
      <c r="B898" s="58"/>
      <c r="C898" s="58"/>
      <c r="E898" s="57"/>
      <c r="F898" s="21"/>
      <c r="G898" s="59"/>
      <c r="H898" s="56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55"/>
      <c r="AL898" s="55"/>
      <c r="AM898" s="55"/>
      <c r="AN898" s="55"/>
      <c r="AO898" s="55"/>
      <c r="AP898" s="55"/>
      <c r="AQ898" s="55"/>
      <c r="AR898" s="55"/>
      <c r="AS898" s="55"/>
      <c r="AT898" s="55"/>
      <c r="AU898" s="55"/>
      <c r="AV898" s="55"/>
      <c r="AW898" s="55"/>
      <c r="AX898" s="55"/>
      <c r="AY898" s="55"/>
      <c r="AZ898" s="55"/>
      <c r="BA898" s="55"/>
      <c r="BB898" s="55"/>
      <c r="BC898" s="55"/>
      <c r="BD898" s="55"/>
      <c r="BE898" s="55"/>
      <c r="BF898" s="55"/>
      <c r="BG898" s="55"/>
      <c r="BH898" s="55"/>
      <c r="BI898" s="55"/>
      <c r="BJ898" s="55"/>
      <c r="BK898" s="55"/>
      <c r="BL898" s="55"/>
      <c r="BM898" s="55"/>
      <c r="BN898" s="55"/>
      <c r="BO898" s="55"/>
      <c r="BP898" s="55"/>
      <c r="BQ898" s="55"/>
      <c r="BR898" s="55"/>
      <c r="BS898" s="55"/>
      <c r="BT898" s="55"/>
      <c r="BU898" s="55"/>
      <c r="BV898" s="55"/>
      <c r="BW898" s="55"/>
      <c r="BX898" s="55"/>
      <c r="BY898" s="55"/>
      <c r="BZ898" s="55"/>
      <c r="CA898" s="55"/>
      <c r="CB898" s="55"/>
      <c r="CC898" s="55"/>
      <c r="CD898" s="55"/>
      <c r="CE898" s="55"/>
      <c r="CF898" s="55"/>
      <c r="CG898" s="55"/>
      <c r="CH898" s="55"/>
      <c r="CI898" s="55"/>
    </row>
    <row r="899" spans="1:87" customFormat="1" ht="15" customHeight="1" x14ac:dyDescent="0.25">
      <c r="A899" s="55"/>
      <c r="B899" s="58"/>
      <c r="C899" s="58"/>
      <c r="E899" s="57"/>
      <c r="F899" s="21"/>
      <c r="G899" s="59"/>
      <c r="H899" s="56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55"/>
      <c r="AL899" s="55"/>
      <c r="AM899" s="55"/>
      <c r="AN899" s="55"/>
      <c r="AO899" s="55"/>
      <c r="AP899" s="55"/>
      <c r="AQ899" s="55"/>
      <c r="AR899" s="55"/>
      <c r="AS899" s="55"/>
      <c r="AT899" s="55"/>
      <c r="AU899" s="55"/>
      <c r="AV899" s="55"/>
      <c r="AW899" s="55"/>
      <c r="AX899" s="55"/>
      <c r="AY899" s="55"/>
      <c r="AZ899" s="55"/>
      <c r="BA899" s="55"/>
      <c r="BB899" s="55"/>
      <c r="BC899" s="55"/>
      <c r="BD899" s="55"/>
      <c r="BE899" s="55"/>
      <c r="BF899" s="55"/>
      <c r="BG899" s="55"/>
      <c r="BH899" s="55"/>
      <c r="BI899" s="55"/>
      <c r="BJ899" s="55"/>
      <c r="BK899" s="55"/>
      <c r="BL899" s="55"/>
      <c r="BM899" s="55"/>
      <c r="BN899" s="55"/>
      <c r="BO899" s="55"/>
      <c r="BP899" s="55"/>
      <c r="BQ899" s="55"/>
      <c r="BR899" s="55"/>
      <c r="BS899" s="55"/>
      <c r="BT899" s="55"/>
      <c r="BU899" s="55"/>
      <c r="BV899" s="55"/>
      <c r="BW899" s="55"/>
      <c r="BX899" s="55"/>
      <c r="BY899" s="55"/>
      <c r="BZ899" s="55"/>
      <c r="CA899" s="55"/>
      <c r="CB899" s="55"/>
      <c r="CC899" s="55"/>
      <c r="CD899" s="55"/>
      <c r="CE899" s="55"/>
      <c r="CF899" s="55"/>
      <c r="CG899" s="55"/>
      <c r="CH899" s="55"/>
      <c r="CI899" s="55"/>
    </row>
    <row r="900" spans="1:87" customFormat="1" ht="15" customHeight="1" x14ac:dyDescent="0.25">
      <c r="A900" s="55"/>
      <c r="B900" s="58"/>
      <c r="C900" s="58"/>
      <c r="E900" s="57"/>
      <c r="F900" s="21"/>
      <c r="G900" s="59"/>
      <c r="H900" s="56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5"/>
      <c r="AL900" s="55"/>
      <c r="AM900" s="55"/>
      <c r="AN900" s="55"/>
      <c r="AO900" s="55"/>
      <c r="AP900" s="55"/>
      <c r="AQ900" s="55"/>
      <c r="AR900" s="55"/>
      <c r="AS900" s="55"/>
      <c r="AT900" s="55"/>
      <c r="AU900" s="55"/>
      <c r="AV900" s="55"/>
      <c r="AW900" s="55"/>
      <c r="AX900" s="55"/>
      <c r="AY900" s="55"/>
      <c r="AZ900" s="55"/>
      <c r="BA900" s="55"/>
      <c r="BB900" s="55"/>
      <c r="BC900" s="55"/>
      <c r="BD900" s="55"/>
      <c r="BE900" s="55"/>
      <c r="BF900" s="55"/>
      <c r="BG900" s="55"/>
      <c r="BH900" s="55"/>
      <c r="BI900" s="55"/>
      <c r="BJ900" s="55"/>
      <c r="BK900" s="55"/>
      <c r="BL900" s="55"/>
      <c r="BM900" s="55"/>
      <c r="BN900" s="55"/>
      <c r="BO900" s="55"/>
      <c r="BP900" s="55"/>
      <c r="BQ900" s="55"/>
      <c r="BR900" s="55"/>
      <c r="BS900" s="55"/>
      <c r="BT900" s="55"/>
      <c r="BU900" s="55"/>
      <c r="BV900" s="55"/>
      <c r="BW900" s="55"/>
      <c r="BX900" s="55"/>
      <c r="BY900" s="55"/>
      <c r="BZ900" s="55"/>
      <c r="CA900" s="55"/>
      <c r="CB900" s="55"/>
      <c r="CC900" s="55"/>
      <c r="CD900" s="55"/>
      <c r="CE900" s="55"/>
      <c r="CF900" s="55"/>
      <c r="CG900" s="55"/>
      <c r="CH900" s="55"/>
      <c r="CI900" s="55"/>
    </row>
    <row r="901" spans="1:87" customFormat="1" ht="15" customHeight="1" x14ac:dyDescent="0.25">
      <c r="A901" s="55"/>
      <c r="B901" s="58"/>
      <c r="C901" s="58"/>
      <c r="E901" s="57"/>
      <c r="F901" s="21"/>
      <c r="G901" s="59"/>
      <c r="H901" s="56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55"/>
      <c r="AL901" s="55"/>
      <c r="AM901" s="55"/>
      <c r="AN901" s="55"/>
      <c r="AO901" s="55"/>
      <c r="AP901" s="55"/>
      <c r="AQ901" s="55"/>
      <c r="AR901" s="55"/>
      <c r="AS901" s="55"/>
      <c r="AT901" s="55"/>
      <c r="AU901" s="55"/>
      <c r="AV901" s="55"/>
      <c r="AW901" s="55"/>
      <c r="AX901" s="55"/>
      <c r="AY901" s="55"/>
      <c r="AZ901" s="55"/>
      <c r="BA901" s="55"/>
      <c r="BB901" s="55"/>
      <c r="BC901" s="55"/>
      <c r="BD901" s="55"/>
      <c r="BE901" s="55"/>
      <c r="BF901" s="55"/>
      <c r="BG901" s="55"/>
      <c r="BH901" s="55"/>
      <c r="BI901" s="55"/>
      <c r="BJ901" s="55"/>
      <c r="BK901" s="55"/>
      <c r="BL901" s="55"/>
      <c r="BM901" s="55"/>
      <c r="BN901" s="55"/>
      <c r="BO901" s="55"/>
      <c r="BP901" s="55"/>
      <c r="BQ901" s="55"/>
      <c r="BR901" s="55"/>
      <c r="BS901" s="55"/>
      <c r="BT901" s="55"/>
      <c r="BU901" s="55"/>
      <c r="BV901" s="55"/>
      <c r="BW901" s="55"/>
      <c r="BX901" s="55"/>
      <c r="BY901" s="55"/>
      <c r="BZ901" s="55"/>
      <c r="CA901" s="55"/>
      <c r="CB901" s="55"/>
      <c r="CC901" s="55"/>
      <c r="CD901" s="55"/>
      <c r="CE901" s="55"/>
      <c r="CF901" s="55"/>
      <c r="CG901" s="55"/>
      <c r="CH901" s="55"/>
      <c r="CI901" s="55"/>
    </row>
    <row r="902" spans="1:87" customFormat="1" ht="15" customHeight="1" x14ac:dyDescent="0.25">
      <c r="A902" s="55"/>
      <c r="B902" s="58"/>
      <c r="C902" s="58"/>
      <c r="E902" s="57"/>
      <c r="F902" s="21"/>
      <c r="G902" s="59"/>
      <c r="H902" s="56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5"/>
      <c r="AV902" s="55"/>
      <c r="AW902" s="55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5"/>
      <c r="BJ902" s="55"/>
      <c r="BK902" s="55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5"/>
      <c r="BX902" s="55"/>
      <c r="BY902" s="55"/>
      <c r="BZ902" s="55"/>
      <c r="CA902" s="55"/>
      <c r="CB902" s="55"/>
      <c r="CC902" s="55"/>
      <c r="CD902" s="55"/>
      <c r="CE902" s="55"/>
      <c r="CF902" s="55"/>
      <c r="CG902" s="55"/>
      <c r="CH902" s="55"/>
      <c r="CI902" s="55"/>
    </row>
    <row r="903" spans="1:87" customFormat="1" ht="15" customHeight="1" x14ac:dyDescent="0.25">
      <c r="A903" s="55"/>
      <c r="B903" s="58"/>
      <c r="C903" s="58"/>
      <c r="E903" s="57"/>
      <c r="F903" s="21"/>
      <c r="G903" s="59"/>
      <c r="H903" s="56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55"/>
      <c r="AL903" s="55"/>
      <c r="AM903" s="55"/>
      <c r="AN903" s="55"/>
      <c r="AO903" s="55"/>
      <c r="AP903" s="55"/>
      <c r="AQ903" s="55"/>
      <c r="AR903" s="55"/>
      <c r="AS903" s="55"/>
      <c r="AT903" s="55"/>
      <c r="AU903" s="55"/>
      <c r="AV903" s="55"/>
      <c r="AW903" s="55"/>
      <c r="AX903" s="55"/>
      <c r="AY903" s="55"/>
      <c r="AZ903" s="55"/>
      <c r="BA903" s="55"/>
      <c r="BB903" s="55"/>
      <c r="BC903" s="55"/>
      <c r="BD903" s="55"/>
      <c r="BE903" s="55"/>
      <c r="BF903" s="55"/>
      <c r="BG903" s="55"/>
      <c r="BH903" s="55"/>
      <c r="BI903" s="55"/>
      <c r="BJ903" s="55"/>
      <c r="BK903" s="55"/>
      <c r="BL903" s="55"/>
      <c r="BM903" s="55"/>
      <c r="BN903" s="55"/>
      <c r="BO903" s="55"/>
      <c r="BP903" s="55"/>
      <c r="BQ903" s="55"/>
      <c r="BR903" s="55"/>
      <c r="BS903" s="55"/>
      <c r="BT903" s="55"/>
      <c r="BU903" s="55"/>
      <c r="BV903" s="55"/>
      <c r="BW903" s="55"/>
      <c r="BX903" s="55"/>
      <c r="BY903" s="55"/>
      <c r="BZ903" s="55"/>
      <c r="CA903" s="55"/>
      <c r="CB903" s="55"/>
      <c r="CC903" s="55"/>
      <c r="CD903" s="55"/>
      <c r="CE903" s="55"/>
      <c r="CF903" s="55"/>
      <c r="CG903" s="55"/>
      <c r="CH903" s="55"/>
      <c r="CI903" s="55"/>
    </row>
    <row r="904" spans="1:87" customFormat="1" ht="15" customHeight="1" x14ac:dyDescent="0.25">
      <c r="A904" s="55"/>
      <c r="B904" s="58"/>
      <c r="C904" s="58"/>
      <c r="E904" s="57"/>
      <c r="F904" s="21"/>
      <c r="G904" s="59"/>
      <c r="H904" s="56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55"/>
      <c r="AL904" s="55"/>
      <c r="AM904" s="55"/>
      <c r="AN904" s="55"/>
      <c r="AO904" s="55"/>
      <c r="AP904" s="55"/>
      <c r="AQ904" s="55"/>
      <c r="AR904" s="55"/>
      <c r="AS904" s="55"/>
      <c r="AT904" s="55"/>
      <c r="AU904" s="55"/>
      <c r="AV904" s="55"/>
      <c r="AW904" s="55"/>
      <c r="AX904" s="55"/>
      <c r="AY904" s="55"/>
      <c r="AZ904" s="55"/>
      <c r="BA904" s="55"/>
      <c r="BB904" s="55"/>
      <c r="BC904" s="55"/>
      <c r="BD904" s="55"/>
      <c r="BE904" s="55"/>
      <c r="BF904" s="55"/>
      <c r="BG904" s="55"/>
      <c r="BH904" s="55"/>
      <c r="BI904" s="55"/>
      <c r="BJ904" s="55"/>
      <c r="BK904" s="55"/>
      <c r="BL904" s="55"/>
      <c r="BM904" s="55"/>
      <c r="BN904" s="55"/>
      <c r="BO904" s="55"/>
      <c r="BP904" s="55"/>
      <c r="BQ904" s="55"/>
      <c r="BR904" s="55"/>
      <c r="BS904" s="55"/>
      <c r="BT904" s="55"/>
      <c r="BU904" s="55"/>
      <c r="BV904" s="55"/>
      <c r="BW904" s="55"/>
      <c r="BX904" s="55"/>
      <c r="BY904" s="55"/>
      <c r="BZ904" s="55"/>
      <c r="CA904" s="55"/>
      <c r="CB904" s="55"/>
      <c r="CC904" s="55"/>
      <c r="CD904" s="55"/>
      <c r="CE904" s="55"/>
      <c r="CF904" s="55"/>
      <c r="CG904" s="55"/>
      <c r="CH904" s="55"/>
      <c r="CI904" s="55"/>
    </row>
    <row r="905" spans="1:87" customFormat="1" ht="15" customHeight="1" x14ac:dyDescent="0.25">
      <c r="A905" s="55"/>
      <c r="B905" s="58"/>
      <c r="C905" s="58"/>
      <c r="E905" s="57"/>
      <c r="F905" s="21"/>
      <c r="G905" s="59"/>
      <c r="H905" s="56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55"/>
      <c r="AL905" s="55"/>
      <c r="AM905" s="55"/>
      <c r="AN905" s="55"/>
      <c r="AO905" s="55"/>
      <c r="AP905" s="55"/>
      <c r="AQ905" s="55"/>
      <c r="AR905" s="55"/>
      <c r="AS905" s="55"/>
      <c r="AT905" s="55"/>
      <c r="AU905" s="55"/>
      <c r="AV905" s="55"/>
      <c r="AW905" s="55"/>
      <c r="AX905" s="55"/>
      <c r="AY905" s="55"/>
      <c r="AZ905" s="55"/>
      <c r="BA905" s="55"/>
      <c r="BB905" s="55"/>
      <c r="BC905" s="55"/>
      <c r="BD905" s="55"/>
      <c r="BE905" s="55"/>
      <c r="BF905" s="55"/>
      <c r="BG905" s="55"/>
      <c r="BH905" s="55"/>
      <c r="BI905" s="55"/>
      <c r="BJ905" s="55"/>
      <c r="BK905" s="55"/>
      <c r="BL905" s="55"/>
      <c r="BM905" s="55"/>
      <c r="BN905" s="55"/>
      <c r="BO905" s="55"/>
      <c r="BP905" s="55"/>
      <c r="BQ905" s="55"/>
      <c r="BR905" s="55"/>
      <c r="BS905" s="55"/>
      <c r="BT905" s="55"/>
      <c r="BU905" s="55"/>
      <c r="BV905" s="55"/>
      <c r="BW905" s="55"/>
      <c r="BX905" s="55"/>
      <c r="BY905" s="55"/>
      <c r="BZ905" s="55"/>
      <c r="CA905" s="55"/>
      <c r="CB905" s="55"/>
      <c r="CC905" s="55"/>
      <c r="CD905" s="55"/>
      <c r="CE905" s="55"/>
      <c r="CF905" s="55"/>
      <c r="CG905" s="55"/>
      <c r="CH905" s="55"/>
      <c r="CI905" s="55"/>
    </row>
    <row r="906" spans="1:87" customFormat="1" ht="15" customHeight="1" x14ac:dyDescent="0.25">
      <c r="A906" s="55"/>
      <c r="B906" s="58"/>
      <c r="C906" s="58"/>
      <c r="E906" s="57"/>
      <c r="F906" s="21"/>
      <c r="G906" s="59"/>
      <c r="H906" s="56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55"/>
      <c r="AL906" s="55"/>
      <c r="AM906" s="55"/>
      <c r="AN906" s="55"/>
      <c r="AO906" s="55"/>
      <c r="AP906" s="55"/>
      <c r="AQ906" s="55"/>
      <c r="AR906" s="55"/>
      <c r="AS906" s="55"/>
      <c r="AT906" s="55"/>
      <c r="AU906" s="55"/>
      <c r="AV906" s="55"/>
      <c r="AW906" s="55"/>
      <c r="AX906" s="55"/>
      <c r="AY906" s="55"/>
      <c r="AZ906" s="55"/>
      <c r="BA906" s="55"/>
      <c r="BB906" s="55"/>
      <c r="BC906" s="55"/>
      <c r="BD906" s="55"/>
      <c r="BE906" s="55"/>
      <c r="BF906" s="55"/>
      <c r="BG906" s="55"/>
      <c r="BH906" s="55"/>
      <c r="BI906" s="55"/>
      <c r="BJ906" s="55"/>
      <c r="BK906" s="55"/>
      <c r="BL906" s="55"/>
      <c r="BM906" s="55"/>
      <c r="BN906" s="55"/>
      <c r="BO906" s="55"/>
      <c r="BP906" s="55"/>
      <c r="BQ906" s="55"/>
      <c r="BR906" s="55"/>
      <c r="BS906" s="55"/>
      <c r="BT906" s="55"/>
      <c r="BU906" s="55"/>
      <c r="BV906" s="55"/>
      <c r="BW906" s="55"/>
      <c r="BX906" s="55"/>
      <c r="BY906" s="55"/>
      <c r="BZ906" s="55"/>
      <c r="CA906" s="55"/>
      <c r="CB906" s="55"/>
      <c r="CC906" s="55"/>
      <c r="CD906" s="55"/>
      <c r="CE906" s="55"/>
      <c r="CF906" s="55"/>
      <c r="CG906" s="55"/>
      <c r="CH906" s="55"/>
      <c r="CI906" s="55"/>
    </row>
    <row r="907" spans="1:87" customFormat="1" ht="15" customHeight="1" x14ac:dyDescent="0.25">
      <c r="A907" s="55"/>
      <c r="B907" s="58"/>
      <c r="C907" s="58"/>
      <c r="E907" s="57"/>
      <c r="F907" s="21"/>
      <c r="G907" s="59"/>
      <c r="H907" s="56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55"/>
      <c r="AL907" s="55"/>
      <c r="AM907" s="55"/>
      <c r="AN907" s="55"/>
      <c r="AO907" s="55"/>
      <c r="AP907" s="55"/>
      <c r="AQ907" s="55"/>
      <c r="AR907" s="55"/>
      <c r="AS907" s="55"/>
      <c r="AT907" s="55"/>
      <c r="AU907" s="55"/>
      <c r="AV907" s="55"/>
      <c r="AW907" s="55"/>
      <c r="AX907" s="55"/>
      <c r="AY907" s="55"/>
      <c r="AZ907" s="55"/>
      <c r="BA907" s="55"/>
      <c r="BB907" s="55"/>
      <c r="BC907" s="55"/>
      <c r="BD907" s="55"/>
      <c r="BE907" s="55"/>
      <c r="BF907" s="55"/>
      <c r="BG907" s="55"/>
      <c r="BH907" s="55"/>
      <c r="BI907" s="55"/>
      <c r="BJ907" s="55"/>
      <c r="BK907" s="55"/>
      <c r="BL907" s="55"/>
      <c r="BM907" s="55"/>
      <c r="BN907" s="55"/>
      <c r="BO907" s="55"/>
      <c r="BP907" s="55"/>
      <c r="BQ907" s="55"/>
      <c r="BR907" s="55"/>
      <c r="BS907" s="55"/>
      <c r="BT907" s="55"/>
      <c r="BU907" s="55"/>
      <c r="BV907" s="55"/>
      <c r="BW907" s="55"/>
      <c r="BX907" s="55"/>
      <c r="BY907" s="55"/>
      <c r="BZ907" s="55"/>
      <c r="CA907" s="55"/>
      <c r="CB907" s="55"/>
      <c r="CC907" s="55"/>
      <c r="CD907" s="55"/>
      <c r="CE907" s="55"/>
      <c r="CF907" s="55"/>
      <c r="CG907" s="55"/>
      <c r="CH907" s="55"/>
      <c r="CI907" s="55"/>
    </row>
    <row r="908" spans="1:87" customFormat="1" ht="15" customHeight="1" x14ac:dyDescent="0.25">
      <c r="A908" s="55"/>
      <c r="B908" s="58"/>
      <c r="C908" s="58"/>
      <c r="E908" s="57"/>
      <c r="F908" s="21"/>
      <c r="G908" s="59"/>
      <c r="H908" s="56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55"/>
      <c r="AL908" s="55"/>
      <c r="AM908" s="55"/>
      <c r="AN908" s="55"/>
      <c r="AO908" s="55"/>
      <c r="AP908" s="55"/>
      <c r="AQ908" s="55"/>
      <c r="AR908" s="55"/>
      <c r="AS908" s="55"/>
      <c r="AT908" s="55"/>
      <c r="AU908" s="55"/>
      <c r="AV908" s="55"/>
      <c r="AW908" s="55"/>
      <c r="AX908" s="55"/>
      <c r="AY908" s="55"/>
      <c r="AZ908" s="55"/>
      <c r="BA908" s="55"/>
      <c r="BB908" s="55"/>
      <c r="BC908" s="55"/>
      <c r="BD908" s="55"/>
      <c r="BE908" s="55"/>
      <c r="BF908" s="55"/>
      <c r="BG908" s="55"/>
      <c r="BH908" s="55"/>
      <c r="BI908" s="55"/>
      <c r="BJ908" s="55"/>
      <c r="BK908" s="55"/>
      <c r="BL908" s="55"/>
      <c r="BM908" s="55"/>
      <c r="BN908" s="55"/>
      <c r="BO908" s="55"/>
      <c r="BP908" s="55"/>
      <c r="BQ908" s="55"/>
      <c r="BR908" s="55"/>
      <c r="BS908" s="55"/>
      <c r="BT908" s="55"/>
      <c r="BU908" s="55"/>
      <c r="BV908" s="55"/>
      <c r="BW908" s="55"/>
      <c r="BX908" s="55"/>
      <c r="BY908" s="55"/>
      <c r="BZ908" s="55"/>
      <c r="CA908" s="55"/>
      <c r="CB908" s="55"/>
      <c r="CC908" s="55"/>
      <c r="CD908" s="55"/>
      <c r="CE908" s="55"/>
      <c r="CF908" s="55"/>
      <c r="CG908" s="55"/>
      <c r="CH908" s="55"/>
      <c r="CI908" s="55"/>
    </row>
    <row r="909" spans="1:87" customFormat="1" ht="15" customHeight="1" x14ac:dyDescent="0.25">
      <c r="A909" s="55"/>
      <c r="B909" s="58"/>
      <c r="C909" s="58"/>
      <c r="E909" s="57"/>
      <c r="F909" s="21"/>
      <c r="G909" s="59"/>
      <c r="H909" s="56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5"/>
      <c r="AV909" s="55"/>
      <c r="AW909" s="55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5"/>
      <c r="BJ909" s="55"/>
      <c r="BK909" s="55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5"/>
      <c r="BX909" s="55"/>
      <c r="BY909" s="55"/>
      <c r="BZ909" s="55"/>
      <c r="CA909" s="55"/>
      <c r="CB909" s="55"/>
      <c r="CC909" s="55"/>
      <c r="CD909" s="55"/>
      <c r="CE909" s="55"/>
      <c r="CF909" s="55"/>
      <c r="CG909" s="55"/>
      <c r="CH909" s="55"/>
      <c r="CI909" s="55"/>
    </row>
    <row r="910" spans="1:87" customFormat="1" ht="15" customHeight="1" x14ac:dyDescent="0.25">
      <c r="A910" s="55"/>
      <c r="B910" s="58"/>
      <c r="C910" s="58"/>
      <c r="E910" s="57"/>
      <c r="F910" s="21"/>
      <c r="G910" s="59"/>
      <c r="H910" s="56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55"/>
      <c r="AL910" s="55"/>
      <c r="AM910" s="55"/>
      <c r="AN910" s="55"/>
      <c r="AO910" s="55"/>
      <c r="AP910" s="55"/>
      <c r="AQ910" s="55"/>
      <c r="AR910" s="55"/>
      <c r="AS910" s="55"/>
      <c r="AT910" s="55"/>
      <c r="AU910" s="55"/>
      <c r="AV910" s="55"/>
      <c r="AW910" s="55"/>
      <c r="AX910" s="55"/>
      <c r="AY910" s="55"/>
      <c r="AZ910" s="55"/>
      <c r="BA910" s="55"/>
      <c r="BB910" s="55"/>
      <c r="BC910" s="55"/>
      <c r="BD910" s="55"/>
      <c r="BE910" s="55"/>
      <c r="BF910" s="55"/>
      <c r="BG910" s="55"/>
      <c r="BH910" s="55"/>
      <c r="BI910" s="55"/>
      <c r="BJ910" s="55"/>
      <c r="BK910" s="55"/>
      <c r="BL910" s="55"/>
      <c r="BM910" s="55"/>
      <c r="BN910" s="55"/>
      <c r="BO910" s="55"/>
      <c r="BP910" s="55"/>
      <c r="BQ910" s="55"/>
      <c r="BR910" s="55"/>
      <c r="BS910" s="55"/>
      <c r="BT910" s="55"/>
      <c r="BU910" s="55"/>
      <c r="BV910" s="55"/>
      <c r="BW910" s="55"/>
      <c r="BX910" s="55"/>
      <c r="BY910" s="55"/>
      <c r="BZ910" s="55"/>
      <c r="CA910" s="55"/>
      <c r="CB910" s="55"/>
      <c r="CC910" s="55"/>
      <c r="CD910" s="55"/>
      <c r="CE910" s="55"/>
      <c r="CF910" s="55"/>
      <c r="CG910" s="55"/>
      <c r="CH910" s="55"/>
      <c r="CI910" s="55"/>
    </row>
    <row r="911" spans="1:87" customFormat="1" ht="15" customHeight="1" x14ac:dyDescent="0.25">
      <c r="A911" s="55"/>
      <c r="B911" s="58"/>
      <c r="C911" s="58"/>
      <c r="E911" s="57"/>
      <c r="F911" s="21"/>
      <c r="G911" s="59"/>
      <c r="H911" s="56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55"/>
      <c r="AL911" s="55"/>
      <c r="AM911" s="55"/>
      <c r="AN911" s="55"/>
      <c r="AO911" s="55"/>
      <c r="AP911" s="55"/>
      <c r="AQ911" s="55"/>
      <c r="AR911" s="55"/>
      <c r="AS911" s="55"/>
      <c r="AT911" s="55"/>
      <c r="AU911" s="55"/>
      <c r="AV911" s="55"/>
      <c r="AW911" s="55"/>
      <c r="AX911" s="55"/>
      <c r="AY911" s="55"/>
      <c r="AZ911" s="55"/>
      <c r="BA911" s="55"/>
      <c r="BB911" s="55"/>
      <c r="BC911" s="55"/>
      <c r="BD911" s="55"/>
      <c r="BE911" s="55"/>
      <c r="BF911" s="55"/>
      <c r="BG911" s="55"/>
      <c r="BH911" s="55"/>
      <c r="BI911" s="55"/>
      <c r="BJ911" s="55"/>
      <c r="BK911" s="55"/>
      <c r="BL911" s="55"/>
      <c r="BM911" s="55"/>
      <c r="BN911" s="55"/>
      <c r="BO911" s="55"/>
      <c r="BP911" s="55"/>
      <c r="BQ911" s="55"/>
      <c r="BR911" s="55"/>
      <c r="BS911" s="55"/>
      <c r="BT911" s="55"/>
      <c r="BU911" s="55"/>
      <c r="BV911" s="55"/>
      <c r="BW911" s="55"/>
      <c r="BX911" s="55"/>
      <c r="BY911" s="55"/>
      <c r="BZ911" s="55"/>
      <c r="CA911" s="55"/>
      <c r="CB911" s="55"/>
      <c r="CC911" s="55"/>
      <c r="CD911" s="55"/>
      <c r="CE911" s="55"/>
      <c r="CF911" s="55"/>
      <c r="CG911" s="55"/>
      <c r="CH911" s="55"/>
      <c r="CI911" s="55"/>
    </row>
    <row r="912" spans="1:87" customFormat="1" ht="15" customHeight="1" x14ac:dyDescent="0.25">
      <c r="A912" s="55"/>
      <c r="B912" s="58"/>
      <c r="C912" s="58"/>
      <c r="E912" s="57"/>
      <c r="F912" s="21"/>
      <c r="G912" s="59"/>
      <c r="H912" s="56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55"/>
      <c r="AL912" s="55"/>
      <c r="AM912" s="55"/>
      <c r="AN912" s="55"/>
      <c r="AO912" s="55"/>
      <c r="AP912" s="55"/>
      <c r="AQ912" s="55"/>
      <c r="AR912" s="55"/>
      <c r="AS912" s="55"/>
      <c r="AT912" s="55"/>
      <c r="AU912" s="55"/>
      <c r="AV912" s="55"/>
      <c r="AW912" s="55"/>
      <c r="AX912" s="55"/>
      <c r="AY912" s="55"/>
      <c r="AZ912" s="55"/>
      <c r="BA912" s="55"/>
      <c r="BB912" s="55"/>
      <c r="BC912" s="55"/>
      <c r="BD912" s="55"/>
      <c r="BE912" s="55"/>
      <c r="BF912" s="55"/>
      <c r="BG912" s="55"/>
      <c r="BH912" s="55"/>
      <c r="BI912" s="55"/>
      <c r="BJ912" s="55"/>
      <c r="BK912" s="55"/>
      <c r="BL912" s="55"/>
      <c r="BM912" s="55"/>
      <c r="BN912" s="55"/>
      <c r="BO912" s="55"/>
      <c r="BP912" s="55"/>
      <c r="BQ912" s="55"/>
      <c r="BR912" s="55"/>
      <c r="BS912" s="55"/>
      <c r="BT912" s="55"/>
      <c r="BU912" s="55"/>
      <c r="BV912" s="55"/>
      <c r="BW912" s="55"/>
      <c r="BX912" s="55"/>
      <c r="BY912" s="55"/>
      <c r="BZ912" s="55"/>
      <c r="CA912" s="55"/>
      <c r="CB912" s="55"/>
      <c r="CC912" s="55"/>
      <c r="CD912" s="55"/>
      <c r="CE912" s="55"/>
      <c r="CF912" s="55"/>
      <c r="CG912" s="55"/>
      <c r="CH912" s="55"/>
      <c r="CI912" s="55"/>
    </row>
    <row r="913" spans="1:87" customFormat="1" ht="15" customHeight="1" x14ac:dyDescent="0.25">
      <c r="A913" s="55"/>
      <c r="B913" s="58"/>
      <c r="C913" s="58"/>
      <c r="E913" s="57"/>
      <c r="F913" s="21"/>
      <c r="G913" s="59"/>
      <c r="H913" s="56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55"/>
      <c r="AL913" s="55"/>
      <c r="AM913" s="55"/>
      <c r="AN913" s="55"/>
      <c r="AO913" s="55"/>
      <c r="AP913" s="55"/>
      <c r="AQ913" s="55"/>
      <c r="AR913" s="55"/>
      <c r="AS913" s="55"/>
      <c r="AT913" s="55"/>
      <c r="AU913" s="55"/>
      <c r="AV913" s="55"/>
      <c r="AW913" s="55"/>
      <c r="AX913" s="55"/>
      <c r="AY913" s="55"/>
      <c r="AZ913" s="55"/>
      <c r="BA913" s="55"/>
      <c r="BB913" s="55"/>
      <c r="BC913" s="55"/>
      <c r="BD913" s="55"/>
      <c r="BE913" s="55"/>
      <c r="BF913" s="55"/>
      <c r="BG913" s="55"/>
      <c r="BH913" s="55"/>
      <c r="BI913" s="55"/>
      <c r="BJ913" s="55"/>
      <c r="BK913" s="55"/>
      <c r="BL913" s="55"/>
      <c r="BM913" s="55"/>
      <c r="BN913" s="55"/>
      <c r="BO913" s="55"/>
      <c r="BP913" s="55"/>
      <c r="BQ913" s="55"/>
      <c r="BR913" s="55"/>
      <c r="BS913" s="55"/>
      <c r="BT913" s="55"/>
      <c r="BU913" s="55"/>
      <c r="BV913" s="55"/>
      <c r="BW913" s="55"/>
      <c r="BX913" s="55"/>
      <c r="BY913" s="55"/>
      <c r="BZ913" s="55"/>
      <c r="CA913" s="55"/>
      <c r="CB913" s="55"/>
      <c r="CC913" s="55"/>
      <c r="CD913" s="55"/>
      <c r="CE913" s="55"/>
      <c r="CF913" s="55"/>
      <c r="CG913" s="55"/>
      <c r="CH913" s="55"/>
      <c r="CI913" s="55"/>
    </row>
    <row r="914" spans="1:87" customFormat="1" ht="15" customHeight="1" x14ac:dyDescent="0.25">
      <c r="A914" s="55"/>
      <c r="B914" s="58"/>
      <c r="C914" s="58"/>
      <c r="E914" s="57"/>
      <c r="F914" s="21"/>
      <c r="G914" s="59"/>
      <c r="H914" s="56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55"/>
      <c r="AL914" s="55"/>
      <c r="AM914" s="55"/>
      <c r="AN914" s="55"/>
      <c r="AO914" s="55"/>
      <c r="AP914" s="55"/>
      <c r="AQ914" s="55"/>
      <c r="AR914" s="55"/>
      <c r="AS914" s="55"/>
      <c r="AT914" s="55"/>
      <c r="AU914" s="55"/>
      <c r="AV914" s="55"/>
      <c r="AW914" s="55"/>
      <c r="AX914" s="55"/>
      <c r="AY914" s="55"/>
      <c r="AZ914" s="55"/>
      <c r="BA914" s="55"/>
      <c r="BB914" s="55"/>
      <c r="BC914" s="55"/>
      <c r="BD914" s="55"/>
      <c r="BE914" s="55"/>
      <c r="BF914" s="55"/>
      <c r="BG914" s="55"/>
      <c r="BH914" s="55"/>
      <c r="BI914" s="55"/>
      <c r="BJ914" s="55"/>
      <c r="BK914" s="55"/>
      <c r="BL914" s="55"/>
      <c r="BM914" s="55"/>
      <c r="BN914" s="55"/>
      <c r="BO914" s="55"/>
      <c r="BP914" s="55"/>
      <c r="BQ914" s="55"/>
      <c r="BR914" s="55"/>
      <c r="BS914" s="55"/>
      <c r="BT914" s="55"/>
      <c r="BU914" s="55"/>
      <c r="BV914" s="55"/>
      <c r="BW914" s="55"/>
      <c r="BX914" s="55"/>
      <c r="BY914" s="55"/>
      <c r="BZ914" s="55"/>
      <c r="CA914" s="55"/>
      <c r="CB914" s="55"/>
      <c r="CC914" s="55"/>
      <c r="CD914" s="55"/>
      <c r="CE914" s="55"/>
      <c r="CF914" s="55"/>
      <c r="CG914" s="55"/>
      <c r="CH914" s="55"/>
      <c r="CI914" s="55"/>
    </row>
    <row r="915" spans="1:87" customFormat="1" ht="15" customHeight="1" x14ac:dyDescent="0.25">
      <c r="A915" s="55"/>
      <c r="B915" s="58"/>
      <c r="C915" s="58"/>
      <c r="E915" s="57"/>
      <c r="F915" s="21"/>
      <c r="G915" s="59"/>
      <c r="H915" s="56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55"/>
      <c r="AL915" s="55"/>
      <c r="AM915" s="55"/>
      <c r="AN915" s="55"/>
      <c r="AO915" s="55"/>
      <c r="AP915" s="55"/>
      <c r="AQ915" s="55"/>
      <c r="AR915" s="55"/>
      <c r="AS915" s="55"/>
      <c r="AT915" s="55"/>
      <c r="AU915" s="55"/>
      <c r="AV915" s="55"/>
      <c r="AW915" s="55"/>
      <c r="AX915" s="55"/>
      <c r="AY915" s="55"/>
      <c r="AZ915" s="55"/>
      <c r="BA915" s="55"/>
      <c r="BB915" s="55"/>
      <c r="BC915" s="55"/>
      <c r="BD915" s="55"/>
      <c r="BE915" s="55"/>
      <c r="BF915" s="55"/>
      <c r="BG915" s="55"/>
      <c r="BH915" s="55"/>
      <c r="BI915" s="55"/>
      <c r="BJ915" s="55"/>
      <c r="BK915" s="55"/>
      <c r="BL915" s="55"/>
      <c r="BM915" s="55"/>
      <c r="BN915" s="55"/>
      <c r="BO915" s="55"/>
      <c r="BP915" s="55"/>
      <c r="BQ915" s="55"/>
      <c r="BR915" s="55"/>
      <c r="BS915" s="55"/>
      <c r="BT915" s="55"/>
      <c r="BU915" s="55"/>
      <c r="BV915" s="55"/>
      <c r="BW915" s="55"/>
      <c r="BX915" s="55"/>
      <c r="BY915" s="55"/>
      <c r="BZ915" s="55"/>
      <c r="CA915" s="55"/>
      <c r="CB915" s="55"/>
      <c r="CC915" s="55"/>
      <c r="CD915" s="55"/>
      <c r="CE915" s="55"/>
      <c r="CF915" s="55"/>
      <c r="CG915" s="55"/>
      <c r="CH915" s="55"/>
      <c r="CI915" s="55"/>
    </row>
    <row r="916" spans="1:87" customFormat="1" ht="15" customHeight="1" x14ac:dyDescent="0.25">
      <c r="A916" s="55"/>
      <c r="B916" s="58"/>
      <c r="C916" s="58"/>
      <c r="E916" s="57"/>
      <c r="F916" s="21"/>
      <c r="G916" s="59"/>
      <c r="H916" s="56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55"/>
      <c r="AL916" s="55"/>
      <c r="AM916" s="55"/>
      <c r="AN916" s="55"/>
      <c r="AO916" s="55"/>
      <c r="AP916" s="55"/>
      <c r="AQ916" s="55"/>
      <c r="AR916" s="55"/>
      <c r="AS916" s="55"/>
      <c r="AT916" s="55"/>
      <c r="AU916" s="55"/>
      <c r="AV916" s="55"/>
      <c r="AW916" s="55"/>
      <c r="AX916" s="55"/>
      <c r="AY916" s="55"/>
      <c r="AZ916" s="55"/>
      <c r="BA916" s="55"/>
      <c r="BB916" s="55"/>
      <c r="BC916" s="55"/>
      <c r="BD916" s="55"/>
      <c r="BE916" s="55"/>
      <c r="BF916" s="55"/>
      <c r="BG916" s="55"/>
      <c r="BH916" s="55"/>
      <c r="BI916" s="55"/>
      <c r="BJ916" s="55"/>
      <c r="BK916" s="55"/>
      <c r="BL916" s="55"/>
      <c r="BM916" s="55"/>
      <c r="BN916" s="55"/>
      <c r="BO916" s="55"/>
      <c r="BP916" s="55"/>
      <c r="BQ916" s="55"/>
      <c r="BR916" s="55"/>
      <c r="BS916" s="55"/>
      <c r="BT916" s="55"/>
      <c r="BU916" s="55"/>
      <c r="BV916" s="55"/>
      <c r="BW916" s="55"/>
      <c r="BX916" s="55"/>
      <c r="BY916" s="55"/>
      <c r="BZ916" s="55"/>
      <c r="CA916" s="55"/>
      <c r="CB916" s="55"/>
      <c r="CC916" s="55"/>
      <c r="CD916" s="55"/>
      <c r="CE916" s="55"/>
      <c r="CF916" s="55"/>
      <c r="CG916" s="55"/>
      <c r="CH916" s="55"/>
      <c r="CI916" s="55"/>
    </row>
    <row r="917" spans="1:87" customFormat="1" ht="15" customHeight="1" x14ac:dyDescent="0.25">
      <c r="A917" s="55"/>
      <c r="B917" s="58"/>
      <c r="C917" s="58"/>
      <c r="E917" s="57"/>
      <c r="F917" s="21"/>
      <c r="G917" s="59"/>
      <c r="H917" s="56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5"/>
      <c r="AV917" s="55"/>
      <c r="AW917" s="55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5"/>
      <c r="BJ917" s="55"/>
      <c r="BK917" s="55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5"/>
      <c r="BX917" s="55"/>
      <c r="BY917" s="55"/>
      <c r="BZ917" s="55"/>
      <c r="CA917" s="55"/>
      <c r="CB917" s="55"/>
      <c r="CC917" s="55"/>
      <c r="CD917" s="55"/>
      <c r="CE917" s="55"/>
      <c r="CF917" s="55"/>
      <c r="CG917" s="55"/>
      <c r="CH917" s="55"/>
      <c r="CI917" s="55"/>
    </row>
    <row r="918" spans="1:87" customFormat="1" ht="15" customHeight="1" x14ac:dyDescent="0.25">
      <c r="A918" s="55"/>
      <c r="B918" s="58"/>
      <c r="C918" s="58"/>
      <c r="E918" s="57"/>
      <c r="F918" s="21"/>
      <c r="G918" s="59"/>
      <c r="H918" s="56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5"/>
      <c r="AV918" s="55"/>
      <c r="AW918" s="55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5"/>
      <c r="BJ918" s="55"/>
      <c r="BK918" s="55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5"/>
      <c r="BX918" s="55"/>
      <c r="BY918" s="55"/>
      <c r="BZ918" s="55"/>
      <c r="CA918" s="55"/>
      <c r="CB918" s="55"/>
      <c r="CC918" s="55"/>
      <c r="CD918" s="55"/>
      <c r="CE918" s="55"/>
      <c r="CF918" s="55"/>
      <c r="CG918" s="55"/>
      <c r="CH918" s="55"/>
      <c r="CI918" s="55"/>
    </row>
    <row r="919" spans="1:87" customFormat="1" ht="15" customHeight="1" x14ac:dyDescent="0.25">
      <c r="A919" s="55"/>
      <c r="B919" s="58"/>
      <c r="C919" s="58"/>
      <c r="E919" s="57"/>
      <c r="F919" s="21"/>
      <c r="G919" s="59"/>
      <c r="H919" s="56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55"/>
      <c r="AL919" s="55"/>
      <c r="AM919" s="55"/>
      <c r="AN919" s="55"/>
      <c r="AO919" s="55"/>
      <c r="AP919" s="55"/>
      <c r="AQ919" s="55"/>
      <c r="AR919" s="55"/>
      <c r="AS919" s="55"/>
      <c r="AT919" s="55"/>
      <c r="AU919" s="55"/>
      <c r="AV919" s="55"/>
      <c r="AW919" s="55"/>
      <c r="AX919" s="55"/>
      <c r="AY919" s="55"/>
      <c r="AZ919" s="55"/>
      <c r="BA919" s="55"/>
      <c r="BB919" s="55"/>
      <c r="BC919" s="55"/>
      <c r="BD919" s="55"/>
      <c r="BE919" s="55"/>
      <c r="BF919" s="55"/>
      <c r="BG919" s="55"/>
      <c r="BH919" s="55"/>
      <c r="BI919" s="55"/>
      <c r="BJ919" s="55"/>
      <c r="BK919" s="55"/>
      <c r="BL919" s="55"/>
      <c r="BM919" s="55"/>
      <c r="BN919" s="55"/>
      <c r="BO919" s="55"/>
      <c r="BP919" s="55"/>
      <c r="BQ919" s="55"/>
      <c r="BR919" s="55"/>
      <c r="BS919" s="55"/>
      <c r="BT919" s="55"/>
      <c r="BU919" s="55"/>
      <c r="BV919" s="55"/>
      <c r="BW919" s="55"/>
      <c r="BX919" s="55"/>
      <c r="BY919" s="55"/>
      <c r="BZ919" s="55"/>
      <c r="CA919" s="55"/>
      <c r="CB919" s="55"/>
      <c r="CC919" s="55"/>
      <c r="CD919" s="55"/>
      <c r="CE919" s="55"/>
      <c r="CF919" s="55"/>
      <c r="CG919" s="55"/>
      <c r="CH919" s="55"/>
      <c r="CI919" s="55"/>
    </row>
    <row r="920" spans="1:87" customFormat="1" ht="15" customHeight="1" x14ac:dyDescent="0.25">
      <c r="A920" s="55"/>
      <c r="B920" s="58"/>
      <c r="C920" s="58"/>
      <c r="E920" s="57"/>
      <c r="F920" s="21"/>
      <c r="G920" s="59"/>
      <c r="H920" s="56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55"/>
      <c r="AL920" s="55"/>
      <c r="AM920" s="55"/>
      <c r="AN920" s="55"/>
      <c r="AO920" s="55"/>
      <c r="AP920" s="55"/>
      <c r="AQ920" s="55"/>
      <c r="AR920" s="55"/>
      <c r="AS920" s="55"/>
      <c r="AT920" s="55"/>
      <c r="AU920" s="55"/>
      <c r="AV920" s="55"/>
      <c r="AW920" s="55"/>
      <c r="AX920" s="55"/>
      <c r="AY920" s="55"/>
      <c r="AZ920" s="55"/>
      <c r="BA920" s="55"/>
      <c r="BB920" s="55"/>
      <c r="BC920" s="55"/>
      <c r="BD920" s="55"/>
      <c r="BE920" s="55"/>
      <c r="BF920" s="55"/>
      <c r="BG920" s="55"/>
      <c r="BH920" s="55"/>
      <c r="BI920" s="55"/>
      <c r="BJ920" s="55"/>
      <c r="BK920" s="55"/>
      <c r="BL920" s="55"/>
      <c r="BM920" s="55"/>
      <c r="BN920" s="55"/>
      <c r="BO920" s="55"/>
      <c r="BP920" s="55"/>
      <c r="BQ920" s="55"/>
      <c r="BR920" s="55"/>
      <c r="BS920" s="55"/>
      <c r="BT920" s="55"/>
      <c r="BU920" s="55"/>
      <c r="BV920" s="55"/>
      <c r="BW920" s="55"/>
      <c r="BX920" s="55"/>
      <c r="BY920" s="55"/>
      <c r="BZ920" s="55"/>
      <c r="CA920" s="55"/>
      <c r="CB920" s="55"/>
      <c r="CC920" s="55"/>
      <c r="CD920" s="55"/>
      <c r="CE920" s="55"/>
      <c r="CF920" s="55"/>
      <c r="CG920" s="55"/>
      <c r="CH920" s="55"/>
      <c r="CI920" s="55"/>
    </row>
    <row r="921" spans="1:87" customFormat="1" ht="15" customHeight="1" x14ac:dyDescent="0.25">
      <c r="A921" s="55"/>
      <c r="B921" s="58"/>
      <c r="C921" s="58"/>
      <c r="E921" s="57"/>
      <c r="F921" s="21"/>
      <c r="G921" s="59"/>
      <c r="H921" s="56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55"/>
      <c r="AL921" s="55"/>
      <c r="AM921" s="55"/>
      <c r="AN921" s="55"/>
      <c r="AO921" s="55"/>
      <c r="AP921" s="55"/>
      <c r="AQ921" s="55"/>
      <c r="AR921" s="55"/>
      <c r="AS921" s="55"/>
      <c r="AT921" s="55"/>
      <c r="AU921" s="55"/>
      <c r="AV921" s="55"/>
      <c r="AW921" s="55"/>
      <c r="AX921" s="55"/>
      <c r="AY921" s="55"/>
      <c r="AZ921" s="55"/>
      <c r="BA921" s="55"/>
      <c r="BB921" s="55"/>
      <c r="BC921" s="55"/>
      <c r="BD921" s="55"/>
      <c r="BE921" s="55"/>
      <c r="BF921" s="55"/>
      <c r="BG921" s="55"/>
      <c r="BH921" s="55"/>
      <c r="BI921" s="55"/>
      <c r="BJ921" s="55"/>
      <c r="BK921" s="55"/>
      <c r="BL921" s="55"/>
      <c r="BM921" s="55"/>
      <c r="BN921" s="55"/>
      <c r="BO921" s="55"/>
      <c r="BP921" s="55"/>
      <c r="BQ921" s="55"/>
      <c r="BR921" s="55"/>
      <c r="BS921" s="55"/>
      <c r="BT921" s="55"/>
      <c r="BU921" s="55"/>
      <c r="BV921" s="55"/>
      <c r="BW921" s="55"/>
      <c r="BX921" s="55"/>
      <c r="BY921" s="55"/>
      <c r="BZ921" s="55"/>
      <c r="CA921" s="55"/>
      <c r="CB921" s="55"/>
      <c r="CC921" s="55"/>
      <c r="CD921" s="55"/>
      <c r="CE921" s="55"/>
      <c r="CF921" s="55"/>
      <c r="CG921" s="55"/>
      <c r="CH921" s="55"/>
      <c r="CI921" s="55"/>
    </row>
    <row r="922" spans="1:87" customFormat="1" ht="15" customHeight="1" x14ac:dyDescent="0.25">
      <c r="A922" s="55"/>
      <c r="B922" s="58"/>
      <c r="C922" s="58"/>
      <c r="E922" s="57"/>
      <c r="F922" s="21"/>
      <c r="G922" s="59"/>
      <c r="H922" s="56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55"/>
      <c r="AL922" s="55"/>
      <c r="AM922" s="55"/>
      <c r="AN922" s="55"/>
      <c r="AO922" s="55"/>
      <c r="AP922" s="55"/>
      <c r="AQ922" s="55"/>
      <c r="AR922" s="55"/>
      <c r="AS922" s="55"/>
      <c r="AT922" s="55"/>
      <c r="AU922" s="55"/>
      <c r="AV922" s="55"/>
      <c r="AW922" s="55"/>
      <c r="AX922" s="55"/>
      <c r="AY922" s="55"/>
      <c r="AZ922" s="55"/>
      <c r="BA922" s="55"/>
      <c r="BB922" s="55"/>
      <c r="BC922" s="55"/>
      <c r="BD922" s="55"/>
      <c r="BE922" s="55"/>
      <c r="BF922" s="55"/>
      <c r="BG922" s="55"/>
      <c r="BH922" s="55"/>
      <c r="BI922" s="55"/>
      <c r="BJ922" s="55"/>
      <c r="BK922" s="55"/>
      <c r="BL922" s="55"/>
      <c r="BM922" s="55"/>
      <c r="BN922" s="55"/>
      <c r="BO922" s="55"/>
      <c r="BP922" s="55"/>
      <c r="BQ922" s="55"/>
      <c r="BR922" s="55"/>
      <c r="BS922" s="55"/>
      <c r="BT922" s="55"/>
      <c r="BU922" s="55"/>
      <c r="BV922" s="55"/>
      <c r="BW922" s="55"/>
      <c r="BX922" s="55"/>
      <c r="BY922" s="55"/>
      <c r="BZ922" s="55"/>
      <c r="CA922" s="55"/>
      <c r="CB922" s="55"/>
      <c r="CC922" s="55"/>
      <c r="CD922" s="55"/>
      <c r="CE922" s="55"/>
      <c r="CF922" s="55"/>
      <c r="CG922" s="55"/>
      <c r="CH922" s="55"/>
      <c r="CI922" s="55"/>
    </row>
    <row r="923" spans="1:87" customFormat="1" ht="15" customHeight="1" x14ac:dyDescent="0.25">
      <c r="A923" s="55"/>
      <c r="B923" s="58"/>
      <c r="C923" s="58"/>
      <c r="E923" s="57"/>
      <c r="F923" s="21"/>
      <c r="G923" s="59"/>
      <c r="H923" s="56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55"/>
      <c r="AL923" s="55"/>
      <c r="AM923" s="55"/>
      <c r="AN923" s="55"/>
      <c r="AO923" s="55"/>
      <c r="AP923" s="55"/>
      <c r="AQ923" s="55"/>
      <c r="AR923" s="55"/>
      <c r="AS923" s="55"/>
      <c r="AT923" s="55"/>
      <c r="AU923" s="55"/>
      <c r="AV923" s="55"/>
      <c r="AW923" s="55"/>
      <c r="AX923" s="55"/>
      <c r="AY923" s="55"/>
      <c r="AZ923" s="55"/>
      <c r="BA923" s="55"/>
      <c r="BB923" s="55"/>
      <c r="BC923" s="55"/>
      <c r="BD923" s="55"/>
      <c r="BE923" s="55"/>
      <c r="BF923" s="55"/>
      <c r="BG923" s="55"/>
      <c r="BH923" s="55"/>
      <c r="BI923" s="55"/>
      <c r="BJ923" s="55"/>
      <c r="BK923" s="55"/>
      <c r="BL923" s="55"/>
      <c r="BM923" s="55"/>
      <c r="BN923" s="55"/>
      <c r="BO923" s="55"/>
      <c r="BP923" s="55"/>
      <c r="BQ923" s="55"/>
      <c r="BR923" s="55"/>
      <c r="BS923" s="55"/>
      <c r="BT923" s="55"/>
      <c r="BU923" s="55"/>
      <c r="BV923" s="55"/>
      <c r="BW923" s="55"/>
      <c r="BX923" s="55"/>
      <c r="BY923" s="55"/>
      <c r="BZ923" s="55"/>
      <c r="CA923" s="55"/>
      <c r="CB923" s="55"/>
      <c r="CC923" s="55"/>
      <c r="CD923" s="55"/>
      <c r="CE923" s="55"/>
      <c r="CF923" s="55"/>
      <c r="CG923" s="55"/>
      <c r="CH923" s="55"/>
      <c r="CI923" s="55"/>
    </row>
    <row r="924" spans="1:87" customFormat="1" ht="15" customHeight="1" x14ac:dyDescent="0.25">
      <c r="A924" s="55"/>
      <c r="B924" s="58"/>
      <c r="C924" s="58"/>
      <c r="E924" s="57"/>
      <c r="F924" s="21"/>
      <c r="G924" s="59"/>
      <c r="H924" s="56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55"/>
      <c r="AL924" s="55"/>
      <c r="AM924" s="55"/>
      <c r="AN924" s="55"/>
      <c r="AO924" s="55"/>
      <c r="AP924" s="55"/>
      <c r="AQ924" s="55"/>
      <c r="AR924" s="55"/>
      <c r="AS924" s="55"/>
      <c r="AT924" s="55"/>
      <c r="AU924" s="55"/>
      <c r="AV924" s="55"/>
      <c r="AW924" s="55"/>
      <c r="AX924" s="55"/>
      <c r="AY924" s="55"/>
      <c r="AZ924" s="55"/>
      <c r="BA924" s="55"/>
      <c r="BB924" s="55"/>
      <c r="BC924" s="55"/>
      <c r="BD924" s="55"/>
      <c r="BE924" s="55"/>
      <c r="BF924" s="55"/>
      <c r="BG924" s="55"/>
      <c r="BH924" s="55"/>
      <c r="BI924" s="55"/>
      <c r="BJ924" s="55"/>
      <c r="BK924" s="55"/>
      <c r="BL924" s="55"/>
      <c r="BM924" s="55"/>
      <c r="BN924" s="55"/>
      <c r="BO924" s="55"/>
      <c r="BP924" s="55"/>
      <c r="BQ924" s="55"/>
      <c r="BR924" s="55"/>
      <c r="BS924" s="55"/>
      <c r="BT924" s="55"/>
      <c r="BU924" s="55"/>
      <c r="BV924" s="55"/>
      <c r="BW924" s="55"/>
      <c r="BX924" s="55"/>
      <c r="BY924" s="55"/>
      <c r="BZ924" s="55"/>
      <c r="CA924" s="55"/>
      <c r="CB924" s="55"/>
      <c r="CC924" s="55"/>
      <c r="CD924" s="55"/>
      <c r="CE924" s="55"/>
      <c r="CF924" s="55"/>
      <c r="CG924" s="55"/>
      <c r="CH924" s="55"/>
      <c r="CI924" s="55"/>
    </row>
    <row r="925" spans="1:87" customFormat="1" ht="15" customHeight="1" x14ac:dyDescent="0.25">
      <c r="A925" s="55"/>
      <c r="B925" s="58"/>
      <c r="C925" s="58"/>
      <c r="E925" s="57"/>
      <c r="F925" s="21"/>
      <c r="G925" s="59"/>
      <c r="H925" s="56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55"/>
      <c r="AL925" s="55"/>
      <c r="AM925" s="55"/>
      <c r="AN925" s="55"/>
      <c r="AO925" s="55"/>
      <c r="AP925" s="55"/>
      <c r="AQ925" s="55"/>
      <c r="AR925" s="55"/>
      <c r="AS925" s="55"/>
      <c r="AT925" s="55"/>
      <c r="AU925" s="55"/>
      <c r="AV925" s="55"/>
      <c r="AW925" s="55"/>
      <c r="AX925" s="55"/>
      <c r="AY925" s="55"/>
      <c r="AZ925" s="55"/>
      <c r="BA925" s="55"/>
      <c r="BB925" s="55"/>
      <c r="BC925" s="55"/>
      <c r="BD925" s="55"/>
      <c r="BE925" s="55"/>
      <c r="BF925" s="55"/>
      <c r="BG925" s="55"/>
      <c r="BH925" s="55"/>
      <c r="BI925" s="55"/>
      <c r="BJ925" s="55"/>
      <c r="BK925" s="55"/>
      <c r="BL925" s="55"/>
      <c r="BM925" s="55"/>
      <c r="BN925" s="55"/>
      <c r="BO925" s="55"/>
      <c r="BP925" s="55"/>
      <c r="BQ925" s="55"/>
      <c r="BR925" s="55"/>
      <c r="BS925" s="55"/>
      <c r="BT925" s="55"/>
      <c r="BU925" s="55"/>
      <c r="BV925" s="55"/>
      <c r="BW925" s="55"/>
      <c r="BX925" s="55"/>
      <c r="BY925" s="55"/>
      <c r="BZ925" s="55"/>
      <c r="CA925" s="55"/>
      <c r="CB925" s="55"/>
      <c r="CC925" s="55"/>
      <c r="CD925" s="55"/>
      <c r="CE925" s="55"/>
      <c r="CF925" s="55"/>
      <c r="CG925" s="55"/>
      <c r="CH925" s="55"/>
      <c r="CI925" s="55"/>
    </row>
    <row r="926" spans="1:87" customFormat="1" ht="15" customHeight="1" x14ac:dyDescent="0.25">
      <c r="A926" s="55"/>
      <c r="B926" s="58"/>
      <c r="C926" s="58"/>
      <c r="E926" s="57"/>
      <c r="F926" s="21"/>
      <c r="G926" s="59"/>
      <c r="H926" s="56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5"/>
      <c r="AV926" s="55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5"/>
      <c r="BJ926" s="55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5"/>
      <c r="BX926" s="55"/>
      <c r="BY926" s="55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</row>
    <row r="927" spans="1:87" customFormat="1" ht="15" customHeight="1" x14ac:dyDescent="0.25">
      <c r="A927" s="55"/>
      <c r="B927" s="58"/>
      <c r="C927" s="58"/>
      <c r="E927" s="57"/>
      <c r="F927" s="21"/>
      <c r="G927" s="59"/>
      <c r="H927" s="56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55"/>
      <c r="AL927" s="55"/>
      <c r="AM927" s="55"/>
      <c r="AN927" s="55"/>
      <c r="AO927" s="55"/>
      <c r="AP927" s="55"/>
      <c r="AQ927" s="55"/>
      <c r="AR927" s="55"/>
      <c r="AS927" s="55"/>
      <c r="AT927" s="55"/>
      <c r="AU927" s="55"/>
      <c r="AV927" s="55"/>
      <c r="AW927" s="55"/>
      <c r="AX927" s="55"/>
      <c r="AY927" s="55"/>
      <c r="AZ927" s="55"/>
      <c r="BA927" s="55"/>
      <c r="BB927" s="55"/>
      <c r="BC927" s="55"/>
      <c r="BD927" s="55"/>
      <c r="BE927" s="55"/>
      <c r="BF927" s="55"/>
      <c r="BG927" s="55"/>
      <c r="BH927" s="55"/>
      <c r="BI927" s="55"/>
      <c r="BJ927" s="55"/>
      <c r="BK927" s="55"/>
      <c r="BL927" s="55"/>
      <c r="BM927" s="55"/>
      <c r="BN927" s="55"/>
      <c r="BO927" s="55"/>
      <c r="BP927" s="55"/>
      <c r="BQ927" s="55"/>
      <c r="BR927" s="55"/>
      <c r="BS927" s="55"/>
      <c r="BT927" s="55"/>
      <c r="BU927" s="55"/>
      <c r="BV927" s="55"/>
      <c r="BW927" s="55"/>
      <c r="BX927" s="55"/>
      <c r="BY927" s="55"/>
      <c r="BZ927" s="55"/>
      <c r="CA927" s="55"/>
      <c r="CB927" s="55"/>
      <c r="CC927" s="55"/>
      <c r="CD927" s="55"/>
      <c r="CE927" s="55"/>
      <c r="CF927" s="55"/>
      <c r="CG927" s="55"/>
      <c r="CH927" s="55"/>
      <c r="CI927" s="55"/>
    </row>
    <row r="928" spans="1:87" customFormat="1" ht="15" customHeight="1" x14ac:dyDescent="0.25">
      <c r="A928" s="55"/>
      <c r="B928" s="58"/>
      <c r="C928" s="58"/>
      <c r="E928" s="57"/>
      <c r="F928" s="21"/>
      <c r="G928" s="59"/>
      <c r="H928" s="56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55"/>
      <c r="AL928" s="55"/>
      <c r="AM928" s="55"/>
      <c r="AN928" s="55"/>
      <c r="AO928" s="55"/>
      <c r="AP928" s="55"/>
      <c r="AQ928" s="55"/>
      <c r="AR928" s="55"/>
      <c r="AS928" s="55"/>
      <c r="AT928" s="55"/>
      <c r="AU928" s="55"/>
      <c r="AV928" s="55"/>
      <c r="AW928" s="55"/>
      <c r="AX928" s="55"/>
      <c r="AY928" s="55"/>
      <c r="AZ928" s="55"/>
      <c r="BA928" s="55"/>
      <c r="BB928" s="55"/>
      <c r="BC928" s="55"/>
      <c r="BD928" s="55"/>
      <c r="BE928" s="55"/>
      <c r="BF928" s="55"/>
      <c r="BG928" s="55"/>
      <c r="BH928" s="55"/>
      <c r="BI928" s="55"/>
      <c r="BJ928" s="55"/>
      <c r="BK928" s="55"/>
      <c r="BL928" s="55"/>
      <c r="BM928" s="55"/>
      <c r="BN928" s="55"/>
      <c r="BO928" s="55"/>
      <c r="BP928" s="55"/>
      <c r="BQ928" s="55"/>
      <c r="BR928" s="55"/>
      <c r="BS928" s="55"/>
      <c r="BT928" s="55"/>
      <c r="BU928" s="55"/>
      <c r="BV928" s="55"/>
      <c r="BW928" s="55"/>
      <c r="BX928" s="55"/>
      <c r="BY928" s="55"/>
      <c r="BZ928" s="55"/>
      <c r="CA928" s="55"/>
      <c r="CB928" s="55"/>
      <c r="CC928" s="55"/>
      <c r="CD928" s="55"/>
      <c r="CE928" s="55"/>
      <c r="CF928" s="55"/>
      <c r="CG928" s="55"/>
      <c r="CH928" s="55"/>
      <c r="CI928" s="55"/>
    </row>
    <row r="929" spans="1:87" customFormat="1" ht="15" customHeight="1" x14ac:dyDescent="0.25">
      <c r="A929" s="55"/>
      <c r="B929" s="58"/>
      <c r="C929" s="58"/>
      <c r="E929" s="57"/>
      <c r="F929" s="21"/>
      <c r="G929" s="59"/>
      <c r="H929" s="56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55"/>
      <c r="AL929" s="55"/>
      <c r="AM929" s="55"/>
      <c r="AN929" s="55"/>
      <c r="AO929" s="55"/>
      <c r="AP929" s="55"/>
      <c r="AQ929" s="55"/>
      <c r="AR929" s="55"/>
      <c r="AS929" s="55"/>
      <c r="AT929" s="55"/>
      <c r="AU929" s="55"/>
      <c r="AV929" s="55"/>
      <c r="AW929" s="55"/>
      <c r="AX929" s="55"/>
      <c r="AY929" s="55"/>
      <c r="AZ929" s="55"/>
      <c r="BA929" s="55"/>
      <c r="BB929" s="55"/>
      <c r="BC929" s="55"/>
      <c r="BD929" s="55"/>
      <c r="BE929" s="55"/>
      <c r="BF929" s="55"/>
      <c r="BG929" s="55"/>
      <c r="BH929" s="55"/>
      <c r="BI929" s="55"/>
      <c r="BJ929" s="55"/>
      <c r="BK929" s="55"/>
      <c r="BL929" s="55"/>
      <c r="BM929" s="55"/>
      <c r="BN929" s="55"/>
      <c r="BO929" s="55"/>
      <c r="BP929" s="55"/>
      <c r="BQ929" s="55"/>
      <c r="BR929" s="55"/>
      <c r="BS929" s="55"/>
      <c r="BT929" s="55"/>
      <c r="BU929" s="55"/>
      <c r="BV929" s="55"/>
      <c r="BW929" s="55"/>
      <c r="BX929" s="55"/>
      <c r="BY929" s="55"/>
      <c r="BZ929" s="55"/>
      <c r="CA929" s="55"/>
      <c r="CB929" s="55"/>
      <c r="CC929" s="55"/>
      <c r="CD929" s="55"/>
      <c r="CE929" s="55"/>
      <c r="CF929" s="55"/>
      <c r="CG929" s="55"/>
      <c r="CH929" s="55"/>
      <c r="CI929" s="55"/>
    </row>
    <row r="930" spans="1:87" customFormat="1" ht="15" customHeight="1" x14ac:dyDescent="0.25">
      <c r="A930" s="55"/>
      <c r="B930" s="58"/>
      <c r="C930" s="58"/>
      <c r="E930" s="57"/>
      <c r="F930" s="21"/>
      <c r="G930" s="59"/>
      <c r="H930" s="56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55"/>
      <c r="AL930" s="55"/>
      <c r="AM930" s="55"/>
      <c r="AN930" s="55"/>
      <c r="AO930" s="55"/>
      <c r="AP930" s="55"/>
      <c r="AQ930" s="55"/>
      <c r="AR930" s="55"/>
      <c r="AS930" s="55"/>
      <c r="AT930" s="55"/>
      <c r="AU930" s="55"/>
      <c r="AV930" s="55"/>
      <c r="AW930" s="55"/>
      <c r="AX930" s="55"/>
      <c r="AY930" s="55"/>
      <c r="AZ930" s="55"/>
      <c r="BA930" s="55"/>
      <c r="BB930" s="55"/>
      <c r="BC930" s="55"/>
      <c r="BD930" s="55"/>
      <c r="BE930" s="55"/>
      <c r="BF930" s="55"/>
      <c r="BG930" s="55"/>
      <c r="BH930" s="55"/>
      <c r="BI930" s="55"/>
      <c r="BJ930" s="55"/>
      <c r="BK930" s="55"/>
      <c r="BL930" s="55"/>
      <c r="BM930" s="55"/>
      <c r="BN930" s="55"/>
      <c r="BO930" s="55"/>
      <c r="BP930" s="55"/>
      <c r="BQ930" s="55"/>
      <c r="BR930" s="55"/>
      <c r="BS930" s="55"/>
      <c r="BT930" s="55"/>
      <c r="BU930" s="55"/>
      <c r="BV930" s="55"/>
      <c r="BW930" s="55"/>
      <c r="BX930" s="55"/>
      <c r="BY930" s="55"/>
      <c r="BZ930" s="55"/>
      <c r="CA930" s="55"/>
      <c r="CB930" s="55"/>
      <c r="CC930" s="55"/>
      <c r="CD930" s="55"/>
      <c r="CE930" s="55"/>
      <c r="CF930" s="55"/>
      <c r="CG930" s="55"/>
      <c r="CH930" s="55"/>
      <c r="CI930" s="55"/>
    </row>
    <row r="931" spans="1:87" customFormat="1" ht="15" customHeight="1" x14ac:dyDescent="0.25">
      <c r="A931" s="55"/>
      <c r="B931" s="58"/>
      <c r="C931" s="58"/>
      <c r="E931" s="57"/>
      <c r="F931" s="21"/>
      <c r="G931" s="59"/>
      <c r="H931" s="56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55"/>
      <c r="AL931" s="55"/>
      <c r="AM931" s="55"/>
      <c r="AN931" s="55"/>
      <c r="AO931" s="55"/>
      <c r="AP931" s="55"/>
      <c r="AQ931" s="55"/>
      <c r="AR931" s="55"/>
      <c r="AS931" s="55"/>
      <c r="AT931" s="55"/>
      <c r="AU931" s="55"/>
      <c r="AV931" s="55"/>
      <c r="AW931" s="55"/>
      <c r="AX931" s="55"/>
      <c r="AY931" s="55"/>
      <c r="AZ931" s="55"/>
      <c r="BA931" s="55"/>
      <c r="BB931" s="55"/>
      <c r="BC931" s="55"/>
      <c r="BD931" s="55"/>
      <c r="BE931" s="55"/>
      <c r="BF931" s="55"/>
      <c r="BG931" s="55"/>
      <c r="BH931" s="55"/>
      <c r="BI931" s="55"/>
      <c r="BJ931" s="55"/>
      <c r="BK931" s="55"/>
      <c r="BL931" s="55"/>
      <c r="BM931" s="55"/>
      <c r="BN931" s="55"/>
      <c r="BO931" s="55"/>
      <c r="BP931" s="55"/>
      <c r="BQ931" s="55"/>
      <c r="BR931" s="55"/>
      <c r="BS931" s="55"/>
      <c r="BT931" s="55"/>
      <c r="BU931" s="55"/>
      <c r="BV931" s="55"/>
      <c r="BW931" s="55"/>
      <c r="BX931" s="55"/>
      <c r="BY931" s="55"/>
      <c r="BZ931" s="55"/>
      <c r="CA931" s="55"/>
      <c r="CB931" s="55"/>
      <c r="CC931" s="55"/>
      <c r="CD931" s="55"/>
      <c r="CE931" s="55"/>
      <c r="CF931" s="55"/>
      <c r="CG931" s="55"/>
      <c r="CH931" s="55"/>
      <c r="CI931" s="55"/>
    </row>
    <row r="932" spans="1:87" customFormat="1" ht="15" customHeight="1" x14ac:dyDescent="0.25">
      <c r="A932" s="55"/>
      <c r="B932" s="58"/>
      <c r="C932" s="58"/>
      <c r="E932" s="57"/>
      <c r="F932" s="21"/>
      <c r="G932" s="59"/>
      <c r="H932" s="56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55"/>
      <c r="AL932" s="55"/>
      <c r="AM932" s="55"/>
      <c r="AN932" s="55"/>
      <c r="AO932" s="55"/>
      <c r="AP932" s="55"/>
      <c r="AQ932" s="55"/>
      <c r="AR932" s="55"/>
      <c r="AS932" s="55"/>
      <c r="AT932" s="55"/>
      <c r="AU932" s="55"/>
      <c r="AV932" s="55"/>
      <c r="AW932" s="55"/>
      <c r="AX932" s="55"/>
      <c r="AY932" s="55"/>
      <c r="AZ932" s="55"/>
      <c r="BA932" s="55"/>
      <c r="BB932" s="55"/>
      <c r="BC932" s="55"/>
      <c r="BD932" s="55"/>
      <c r="BE932" s="55"/>
      <c r="BF932" s="55"/>
      <c r="BG932" s="55"/>
      <c r="BH932" s="55"/>
      <c r="BI932" s="55"/>
      <c r="BJ932" s="55"/>
      <c r="BK932" s="55"/>
      <c r="BL932" s="55"/>
      <c r="BM932" s="55"/>
      <c r="BN932" s="55"/>
      <c r="BO932" s="55"/>
      <c r="BP932" s="55"/>
      <c r="BQ932" s="55"/>
      <c r="BR932" s="55"/>
      <c r="BS932" s="55"/>
      <c r="BT932" s="55"/>
      <c r="BU932" s="55"/>
      <c r="BV932" s="55"/>
      <c r="BW932" s="55"/>
      <c r="BX932" s="55"/>
      <c r="BY932" s="55"/>
      <c r="BZ932" s="55"/>
      <c r="CA932" s="55"/>
      <c r="CB932" s="55"/>
      <c r="CC932" s="55"/>
      <c r="CD932" s="55"/>
      <c r="CE932" s="55"/>
      <c r="CF932" s="55"/>
      <c r="CG932" s="55"/>
      <c r="CH932" s="55"/>
      <c r="CI932" s="55"/>
    </row>
    <row r="933" spans="1:87" customFormat="1" ht="15" customHeight="1" x14ac:dyDescent="0.25">
      <c r="A933" s="55"/>
      <c r="B933" s="58"/>
      <c r="C933" s="58"/>
      <c r="E933" s="57"/>
      <c r="F933" s="21"/>
      <c r="G933" s="59"/>
      <c r="H933" s="56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55"/>
      <c r="AL933" s="55"/>
      <c r="AM933" s="55"/>
      <c r="AN933" s="55"/>
      <c r="AO933" s="55"/>
      <c r="AP933" s="55"/>
      <c r="AQ933" s="55"/>
      <c r="AR933" s="55"/>
      <c r="AS933" s="55"/>
      <c r="AT933" s="55"/>
      <c r="AU933" s="55"/>
      <c r="AV933" s="55"/>
      <c r="AW933" s="55"/>
      <c r="AX933" s="55"/>
      <c r="AY933" s="55"/>
      <c r="AZ933" s="55"/>
      <c r="BA933" s="55"/>
      <c r="BB933" s="55"/>
      <c r="BC933" s="55"/>
      <c r="BD933" s="55"/>
      <c r="BE933" s="55"/>
      <c r="BF933" s="55"/>
      <c r="BG933" s="55"/>
      <c r="BH933" s="55"/>
      <c r="BI933" s="55"/>
      <c r="BJ933" s="55"/>
      <c r="BK933" s="55"/>
      <c r="BL933" s="55"/>
      <c r="BM933" s="55"/>
      <c r="BN933" s="55"/>
      <c r="BO933" s="55"/>
      <c r="BP933" s="55"/>
      <c r="BQ933" s="55"/>
      <c r="BR933" s="55"/>
      <c r="BS933" s="55"/>
      <c r="BT933" s="55"/>
      <c r="BU933" s="55"/>
      <c r="BV933" s="55"/>
      <c r="BW933" s="55"/>
      <c r="BX933" s="55"/>
      <c r="BY933" s="55"/>
      <c r="BZ933" s="55"/>
      <c r="CA933" s="55"/>
      <c r="CB933" s="55"/>
      <c r="CC933" s="55"/>
      <c r="CD933" s="55"/>
      <c r="CE933" s="55"/>
      <c r="CF933" s="55"/>
      <c r="CG933" s="55"/>
      <c r="CH933" s="55"/>
      <c r="CI933" s="55"/>
    </row>
    <row r="934" spans="1:87" customFormat="1" ht="15" customHeight="1" x14ac:dyDescent="0.25">
      <c r="A934" s="55"/>
      <c r="B934" s="58"/>
      <c r="C934" s="58"/>
      <c r="E934" s="57"/>
      <c r="F934" s="21"/>
      <c r="G934" s="59"/>
      <c r="H934" s="56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5"/>
      <c r="AV934" s="55"/>
      <c r="AW934" s="55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5"/>
      <c r="BJ934" s="55"/>
      <c r="BK934" s="55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5"/>
      <c r="BX934" s="55"/>
      <c r="BY934" s="55"/>
      <c r="BZ934" s="55"/>
      <c r="CA934" s="55"/>
      <c r="CB934" s="55"/>
      <c r="CC934" s="55"/>
      <c r="CD934" s="55"/>
      <c r="CE934" s="55"/>
      <c r="CF934" s="55"/>
      <c r="CG934" s="55"/>
      <c r="CH934" s="55"/>
      <c r="CI934" s="55"/>
    </row>
    <row r="935" spans="1:87" customFormat="1" ht="15" customHeight="1" x14ac:dyDescent="0.25">
      <c r="A935" s="55"/>
      <c r="B935" s="58"/>
      <c r="C935" s="58"/>
      <c r="E935" s="57"/>
      <c r="F935" s="21"/>
      <c r="G935" s="59"/>
      <c r="H935" s="56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5"/>
      <c r="AV935" s="55"/>
      <c r="AW935" s="55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5"/>
      <c r="BJ935" s="55"/>
      <c r="BK935" s="55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5"/>
      <c r="BX935" s="55"/>
      <c r="BY935" s="55"/>
      <c r="BZ935" s="55"/>
      <c r="CA935" s="55"/>
      <c r="CB935" s="55"/>
      <c r="CC935" s="55"/>
      <c r="CD935" s="55"/>
      <c r="CE935" s="55"/>
      <c r="CF935" s="55"/>
      <c r="CG935" s="55"/>
      <c r="CH935" s="55"/>
      <c r="CI935" s="55"/>
    </row>
    <row r="936" spans="1:87" customFormat="1" ht="15" customHeight="1" x14ac:dyDescent="0.25">
      <c r="A936" s="55"/>
      <c r="B936" s="58"/>
      <c r="C936" s="58"/>
      <c r="E936" s="57"/>
      <c r="F936" s="21"/>
      <c r="G936" s="59"/>
      <c r="H936" s="56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55"/>
      <c r="AL936" s="55"/>
      <c r="AM936" s="55"/>
      <c r="AN936" s="55"/>
      <c r="AO936" s="55"/>
      <c r="AP936" s="55"/>
      <c r="AQ936" s="55"/>
      <c r="AR936" s="55"/>
      <c r="AS936" s="55"/>
      <c r="AT936" s="55"/>
      <c r="AU936" s="55"/>
      <c r="AV936" s="55"/>
      <c r="AW936" s="55"/>
      <c r="AX936" s="55"/>
      <c r="AY936" s="55"/>
      <c r="AZ936" s="55"/>
      <c r="BA936" s="55"/>
      <c r="BB936" s="55"/>
      <c r="BC936" s="55"/>
      <c r="BD936" s="55"/>
      <c r="BE936" s="55"/>
      <c r="BF936" s="55"/>
      <c r="BG936" s="55"/>
      <c r="BH936" s="55"/>
      <c r="BI936" s="55"/>
      <c r="BJ936" s="55"/>
      <c r="BK936" s="55"/>
      <c r="BL936" s="55"/>
      <c r="BM936" s="55"/>
      <c r="BN936" s="55"/>
      <c r="BO936" s="55"/>
      <c r="BP936" s="55"/>
      <c r="BQ936" s="55"/>
      <c r="BR936" s="55"/>
      <c r="BS936" s="55"/>
      <c r="BT936" s="55"/>
      <c r="BU936" s="55"/>
      <c r="BV936" s="55"/>
      <c r="BW936" s="55"/>
      <c r="BX936" s="55"/>
      <c r="BY936" s="55"/>
      <c r="BZ936" s="55"/>
      <c r="CA936" s="55"/>
      <c r="CB936" s="55"/>
      <c r="CC936" s="55"/>
      <c r="CD936" s="55"/>
      <c r="CE936" s="55"/>
      <c r="CF936" s="55"/>
      <c r="CG936" s="55"/>
      <c r="CH936" s="55"/>
      <c r="CI936" s="55"/>
    </row>
    <row r="937" spans="1:87" customFormat="1" ht="15" customHeight="1" x14ac:dyDescent="0.25">
      <c r="A937" s="55"/>
      <c r="B937" s="58"/>
      <c r="C937" s="58"/>
      <c r="E937" s="57"/>
      <c r="F937" s="21"/>
      <c r="G937" s="59"/>
      <c r="H937" s="56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55"/>
      <c r="AL937" s="55"/>
      <c r="AM937" s="55"/>
      <c r="AN937" s="55"/>
      <c r="AO937" s="55"/>
      <c r="AP937" s="55"/>
      <c r="AQ937" s="55"/>
      <c r="AR937" s="55"/>
      <c r="AS937" s="55"/>
      <c r="AT937" s="55"/>
      <c r="AU937" s="55"/>
      <c r="AV937" s="55"/>
      <c r="AW937" s="55"/>
      <c r="AX937" s="55"/>
      <c r="AY937" s="55"/>
      <c r="AZ937" s="55"/>
      <c r="BA937" s="55"/>
      <c r="BB937" s="55"/>
      <c r="BC937" s="55"/>
      <c r="BD937" s="55"/>
      <c r="BE937" s="55"/>
      <c r="BF937" s="55"/>
      <c r="BG937" s="55"/>
      <c r="BH937" s="55"/>
      <c r="BI937" s="55"/>
      <c r="BJ937" s="55"/>
      <c r="BK937" s="55"/>
      <c r="BL937" s="55"/>
      <c r="BM937" s="55"/>
      <c r="BN937" s="55"/>
      <c r="BO937" s="55"/>
      <c r="BP937" s="55"/>
      <c r="BQ937" s="55"/>
      <c r="BR937" s="55"/>
      <c r="BS937" s="55"/>
      <c r="BT937" s="55"/>
      <c r="BU937" s="55"/>
      <c r="BV937" s="55"/>
      <c r="BW937" s="55"/>
      <c r="BX937" s="55"/>
      <c r="BY937" s="55"/>
      <c r="BZ937" s="55"/>
      <c r="CA937" s="55"/>
      <c r="CB937" s="55"/>
      <c r="CC937" s="55"/>
      <c r="CD937" s="55"/>
      <c r="CE937" s="55"/>
      <c r="CF937" s="55"/>
      <c r="CG937" s="55"/>
      <c r="CH937" s="55"/>
      <c r="CI937" s="55"/>
    </row>
    <row r="938" spans="1:87" customFormat="1" ht="15" customHeight="1" x14ac:dyDescent="0.25">
      <c r="A938" s="55"/>
      <c r="B938" s="58"/>
      <c r="C938" s="58"/>
      <c r="E938" s="57"/>
      <c r="F938" s="21"/>
      <c r="G938" s="59"/>
      <c r="H938" s="56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55"/>
      <c r="AL938" s="55"/>
      <c r="AM938" s="55"/>
      <c r="AN938" s="55"/>
      <c r="AO938" s="55"/>
      <c r="AP938" s="55"/>
      <c r="AQ938" s="55"/>
      <c r="AR938" s="55"/>
      <c r="AS938" s="55"/>
      <c r="AT938" s="55"/>
      <c r="AU938" s="55"/>
      <c r="AV938" s="55"/>
      <c r="AW938" s="55"/>
      <c r="AX938" s="55"/>
      <c r="AY938" s="55"/>
      <c r="AZ938" s="55"/>
      <c r="BA938" s="55"/>
      <c r="BB938" s="55"/>
      <c r="BC938" s="55"/>
      <c r="BD938" s="55"/>
      <c r="BE938" s="55"/>
      <c r="BF938" s="55"/>
      <c r="BG938" s="55"/>
      <c r="BH938" s="55"/>
      <c r="BI938" s="55"/>
      <c r="BJ938" s="55"/>
      <c r="BK938" s="55"/>
      <c r="BL938" s="55"/>
      <c r="BM938" s="55"/>
      <c r="BN938" s="55"/>
      <c r="BO938" s="55"/>
      <c r="BP938" s="55"/>
      <c r="BQ938" s="55"/>
      <c r="BR938" s="55"/>
      <c r="BS938" s="55"/>
      <c r="BT938" s="55"/>
      <c r="BU938" s="55"/>
      <c r="BV938" s="55"/>
      <c r="BW938" s="55"/>
      <c r="BX938" s="55"/>
      <c r="BY938" s="55"/>
      <c r="BZ938" s="55"/>
      <c r="CA938" s="55"/>
      <c r="CB938" s="55"/>
      <c r="CC938" s="55"/>
      <c r="CD938" s="55"/>
      <c r="CE938" s="55"/>
      <c r="CF938" s="55"/>
      <c r="CG938" s="55"/>
      <c r="CH938" s="55"/>
      <c r="CI938" s="55"/>
    </row>
    <row r="939" spans="1:87" customFormat="1" ht="15" customHeight="1" x14ac:dyDescent="0.25">
      <c r="A939" s="55"/>
      <c r="B939" s="58"/>
      <c r="C939" s="58"/>
      <c r="E939" s="57"/>
      <c r="F939" s="21"/>
      <c r="G939" s="59"/>
      <c r="H939" s="56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55"/>
      <c r="AL939" s="55"/>
      <c r="AM939" s="55"/>
      <c r="AN939" s="55"/>
      <c r="AO939" s="55"/>
      <c r="AP939" s="55"/>
      <c r="AQ939" s="55"/>
      <c r="AR939" s="55"/>
      <c r="AS939" s="55"/>
      <c r="AT939" s="55"/>
      <c r="AU939" s="55"/>
      <c r="AV939" s="55"/>
      <c r="AW939" s="55"/>
      <c r="AX939" s="55"/>
      <c r="AY939" s="55"/>
      <c r="AZ939" s="55"/>
      <c r="BA939" s="55"/>
      <c r="BB939" s="55"/>
      <c r="BC939" s="55"/>
      <c r="BD939" s="55"/>
      <c r="BE939" s="55"/>
      <c r="BF939" s="55"/>
      <c r="BG939" s="55"/>
      <c r="BH939" s="55"/>
      <c r="BI939" s="55"/>
      <c r="BJ939" s="55"/>
      <c r="BK939" s="55"/>
      <c r="BL939" s="55"/>
      <c r="BM939" s="55"/>
      <c r="BN939" s="55"/>
      <c r="BO939" s="55"/>
      <c r="BP939" s="55"/>
      <c r="BQ939" s="55"/>
      <c r="BR939" s="55"/>
      <c r="BS939" s="55"/>
      <c r="BT939" s="55"/>
      <c r="BU939" s="55"/>
      <c r="BV939" s="55"/>
      <c r="BW939" s="55"/>
      <c r="BX939" s="55"/>
      <c r="BY939" s="55"/>
      <c r="BZ939" s="55"/>
      <c r="CA939" s="55"/>
      <c r="CB939" s="55"/>
      <c r="CC939" s="55"/>
      <c r="CD939" s="55"/>
      <c r="CE939" s="55"/>
      <c r="CF939" s="55"/>
      <c r="CG939" s="55"/>
      <c r="CH939" s="55"/>
      <c r="CI939" s="55"/>
    </row>
    <row r="940" spans="1:87" customFormat="1" ht="15" customHeight="1" x14ac:dyDescent="0.25">
      <c r="A940" s="55"/>
      <c r="B940" s="58"/>
      <c r="C940" s="58"/>
      <c r="E940" s="57"/>
      <c r="F940" s="21"/>
      <c r="G940" s="59"/>
      <c r="H940" s="56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55"/>
      <c r="AL940" s="55"/>
      <c r="AM940" s="55"/>
      <c r="AN940" s="55"/>
      <c r="AO940" s="55"/>
      <c r="AP940" s="55"/>
      <c r="AQ940" s="55"/>
      <c r="AR940" s="55"/>
      <c r="AS940" s="55"/>
      <c r="AT940" s="55"/>
      <c r="AU940" s="55"/>
      <c r="AV940" s="55"/>
      <c r="AW940" s="55"/>
      <c r="AX940" s="55"/>
      <c r="AY940" s="55"/>
      <c r="AZ940" s="55"/>
      <c r="BA940" s="55"/>
      <c r="BB940" s="55"/>
      <c r="BC940" s="55"/>
      <c r="BD940" s="55"/>
      <c r="BE940" s="55"/>
      <c r="BF940" s="55"/>
      <c r="BG940" s="55"/>
      <c r="BH940" s="55"/>
      <c r="BI940" s="55"/>
      <c r="BJ940" s="55"/>
      <c r="BK940" s="55"/>
      <c r="BL940" s="55"/>
      <c r="BM940" s="55"/>
      <c r="BN940" s="55"/>
      <c r="BO940" s="55"/>
      <c r="BP940" s="55"/>
      <c r="BQ940" s="55"/>
      <c r="BR940" s="55"/>
      <c r="BS940" s="55"/>
      <c r="BT940" s="55"/>
      <c r="BU940" s="55"/>
      <c r="BV940" s="55"/>
      <c r="BW940" s="55"/>
      <c r="BX940" s="55"/>
      <c r="BY940" s="55"/>
      <c r="BZ940" s="55"/>
      <c r="CA940" s="55"/>
      <c r="CB940" s="55"/>
      <c r="CC940" s="55"/>
      <c r="CD940" s="55"/>
      <c r="CE940" s="55"/>
      <c r="CF940" s="55"/>
      <c r="CG940" s="55"/>
      <c r="CH940" s="55"/>
      <c r="CI940" s="55"/>
    </row>
    <row r="941" spans="1:87" customFormat="1" ht="15" customHeight="1" x14ac:dyDescent="0.25">
      <c r="A941" s="55"/>
      <c r="B941" s="58"/>
      <c r="C941" s="58"/>
      <c r="E941" s="57"/>
      <c r="F941" s="21"/>
      <c r="G941" s="59"/>
      <c r="H941" s="56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55"/>
      <c r="AL941" s="55"/>
      <c r="AM941" s="55"/>
      <c r="AN941" s="55"/>
      <c r="AO941" s="55"/>
      <c r="AP941" s="55"/>
      <c r="AQ941" s="55"/>
      <c r="AR941" s="55"/>
      <c r="AS941" s="55"/>
      <c r="AT941" s="55"/>
      <c r="AU941" s="55"/>
      <c r="AV941" s="55"/>
      <c r="AW941" s="55"/>
      <c r="AX941" s="55"/>
      <c r="AY941" s="55"/>
      <c r="AZ941" s="55"/>
      <c r="BA941" s="55"/>
      <c r="BB941" s="55"/>
      <c r="BC941" s="55"/>
      <c r="BD941" s="55"/>
      <c r="BE941" s="55"/>
      <c r="BF941" s="55"/>
      <c r="BG941" s="55"/>
      <c r="BH941" s="55"/>
      <c r="BI941" s="55"/>
      <c r="BJ941" s="55"/>
      <c r="BK941" s="55"/>
      <c r="BL941" s="55"/>
      <c r="BM941" s="55"/>
      <c r="BN941" s="55"/>
      <c r="BO941" s="55"/>
      <c r="BP941" s="55"/>
      <c r="BQ941" s="55"/>
      <c r="BR941" s="55"/>
      <c r="BS941" s="55"/>
      <c r="BT941" s="55"/>
      <c r="BU941" s="55"/>
      <c r="BV941" s="55"/>
      <c r="BW941" s="55"/>
      <c r="BX941" s="55"/>
      <c r="BY941" s="55"/>
      <c r="BZ941" s="55"/>
      <c r="CA941" s="55"/>
      <c r="CB941" s="55"/>
      <c r="CC941" s="55"/>
      <c r="CD941" s="55"/>
      <c r="CE941" s="55"/>
      <c r="CF941" s="55"/>
      <c r="CG941" s="55"/>
      <c r="CH941" s="55"/>
      <c r="CI941" s="55"/>
    </row>
    <row r="942" spans="1:87" customFormat="1" ht="15" customHeight="1" x14ac:dyDescent="0.25">
      <c r="A942" s="55"/>
      <c r="B942" s="58"/>
      <c r="C942" s="58"/>
      <c r="E942" s="57"/>
      <c r="F942" s="21"/>
      <c r="G942" s="59"/>
      <c r="H942" s="56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55"/>
      <c r="AL942" s="55"/>
      <c r="AM942" s="55"/>
      <c r="AN942" s="55"/>
      <c r="AO942" s="55"/>
      <c r="AP942" s="55"/>
      <c r="AQ942" s="55"/>
      <c r="AR942" s="55"/>
      <c r="AS942" s="55"/>
      <c r="AT942" s="55"/>
      <c r="AU942" s="55"/>
      <c r="AV942" s="55"/>
      <c r="AW942" s="55"/>
      <c r="AX942" s="55"/>
      <c r="AY942" s="55"/>
      <c r="AZ942" s="55"/>
      <c r="BA942" s="55"/>
      <c r="BB942" s="55"/>
      <c r="BC942" s="55"/>
      <c r="BD942" s="55"/>
      <c r="BE942" s="55"/>
      <c r="BF942" s="55"/>
      <c r="BG942" s="55"/>
      <c r="BH942" s="55"/>
      <c r="BI942" s="55"/>
      <c r="BJ942" s="55"/>
      <c r="BK942" s="55"/>
      <c r="BL942" s="55"/>
      <c r="BM942" s="55"/>
      <c r="BN942" s="55"/>
      <c r="BO942" s="55"/>
      <c r="BP942" s="55"/>
      <c r="BQ942" s="55"/>
      <c r="BR942" s="55"/>
      <c r="BS942" s="55"/>
      <c r="BT942" s="55"/>
      <c r="BU942" s="55"/>
      <c r="BV942" s="55"/>
      <c r="BW942" s="55"/>
      <c r="BX942" s="55"/>
      <c r="BY942" s="55"/>
      <c r="BZ942" s="55"/>
      <c r="CA942" s="55"/>
      <c r="CB942" s="55"/>
      <c r="CC942" s="55"/>
      <c r="CD942" s="55"/>
      <c r="CE942" s="55"/>
      <c r="CF942" s="55"/>
      <c r="CG942" s="55"/>
      <c r="CH942" s="55"/>
      <c r="CI942" s="55"/>
    </row>
    <row r="943" spans="1:87" customFormat="1" ht="15" customHeight="1" x14ac:dyDescent="0.25">
      <c r="A943" s="55"/>
      <c r="B943" s="58"/>
      <c r="C943" s="58"/>
      <c r="E943" s="57"/>
      <c r="F943" s="21"/>
      <c r="G943" s="59"/>
      <c r="H943" s="56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5"/>
      <c r="AV943" s="55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5"/>
      <c r="BJ943" s="55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5"/>
      <c r="BX943" s="55"/>
      <c r="BY943" s="55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</row>
    <row r="944" spans="1:87" customFormat="1" ht="15" customHeight="1" x14ac:dyDescent="0.25">
      <c r="A944" s="55"/>
      <c r="B944" s="58"/>
      <c r="C944" s="58"/>
      <c r="E944" s="57"/>
      <c r="F944" s="21"/>
      <c r="G944" s="59"/>
      <c r="H944" s="56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55"/>
      <c r="AL944" s="55"/>
      <c r="AM944" s="55"/>
      <c r="AN944" s="55"/>
      <c r="AO944" s="55"/>
      <c r="AP944" s="55"/>
      <c r="AQ944" s="55"/>
      <c r="AR944" s="55"/>
      <c r="AS944" s="55"/>
      <c r="AT944" s="55"/>
      <c r="AU944" s="55"/>
      <c r="AV944" s="55"/>
      <c r="AW944" s="55"/>
      <c r="AX944" s="55"/>
      <c r="AY944" s="55"/>
      <c r="AZ944" s="55"/>
      <c r="BA944" s="55"/>
      <c r="BB944" s="55"/>
      <c r="BC944" s="55"/>
      <c r="BD944" s="55"/>
      <c r="BE944" s="55"/>
      <c r="BF944" s="55"/>
      <c r="BG944" s="55"/>
      <c r="BH944" s="55"/>
      <c r="BI944" s="55"/>
      <c r="BJ944" s="55"/>
      <c r="BK944" s="55"/>
      <c r="BL944" s="55"/>
      <c r="BM944" s="55"/>
      <c r="BN944" s="55"/>
      <c r="BO944" s="55"/>
      <c r="BP944" s="55"/>
      <c r="BQ944" s="55"/>
      <c r="BR944" s="55"/>
      <c r="BS944" s="55"/>
      <c r="BT944" s="55"/>
      <c r="BU944" s="55"/>
      <c r="BV944" s="55"/>
      <c r="BW944" s="55"/>
      <c r="BX944" s="55"/>
      <c r="BY944" s="55"/>
      <c r="BZ944" s="55"/>
      <c r="CA944" s="55"/>
      <c r="CB944" s="55"/>
      <c r="CC944" s="55"/>
      <c r="CD944" s="55"/>
      <c r="CE944" s="55"/>
      <c r="CF944" s="55"/>
      <c r="CG944" s="55"/>
      <c r="CH944" s="55"/>
      <c r="CI944" s="55"/>
    </row>
    <row r="945" spans="1:87" customFormat="1" ht="15" customHeight="1" x14ac:dyDescent="0.25">
      <c r="A945" s="55"/>
      <c r="B945" s="58"/>
      <c r="C945" s="58"/>
      <c r="E945" s="57"/>
      <c r="F945" s="21"/>
      <c r="G945" s="59"/>
      <c r="H945" s="56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55"/>
      <c r="AL945" s="55"/>
      <c r="AM945" s="55"/>
      <c r="AN945" s="55"/>
      <c r="AO945" s="55"/>
      <c r="AP945" s="55"/>
      <c r="AQ945" s="55"/>
      <c r="AR945" s="55"/>
      <c r="AS945" s="55"/>
      <c r="AT945" s="55"/>
      <c r="AU945" s="55"/>
      <c r="AV945" s="55"/>
      <c r="AW945" s="55"/>
      <c r="AX945" s="55"/>
      <c r="AY945" s="55"/>
      <c r="AZ945" s="55"/>
      <c r="BA945" s="55"/>
      <c r="BB945" s="55"/>
      <c r="BC945" s="55"/>
      <c r="BD945" s="55"/>
      <c r="BE945" s="55"/>
      <c r="BF945" s="55"/>
      <c r="BG945" s="55"/>
      <c r="BH945" s="55"/>
      <c r="BI945" s="55"/>
      <c r="BJ945" s="55"/>
      <c r="BK945" s="55"/>
      <c r="BL945" s="55"/>
      <c r="BM945" s="55"/>
      <c r="BN945" s="55"/>
      <c r="BO945" s="55"/>
      <c r="BP945" s="55"/>
      <c r="BQ945" s="55"/>
      <c r="BR945" s="55"/>
      <c r="BS945" s="55"/>
      <c r="BT945" s="55"/>
      <c r="BU945" s="55"/>
      <c r="BV945" s="55"/>
      <c r="BW945" s="55"/>
      <c r="BX945" s="55"/>
      <c r="BY945" s="55"/>
      <c r="BZ945" s="55"/>
      <c r="CA945" s="55"/>
      <c r="CB945" s="55"/>
      <c r="CC945" s="55"/>
      <c r="CD945" s="55"/>
      <c r="CE945" s="55"/>
      <c r="CF945" s="55"/>
      <c r="CG945" s="55"/>
      <c r="CH945" s="55"/>
      <c r="CI945" s="55"/>
    </row>
    <row r="946" spans="1:87" customFormat="1" ht="15" customHeight="1" x14ac:dyDescent="0.25">
      <c r="A946" s="55"/>
      <c r="B946" s="58"/>
      <c r="C946" s="58"/>
      <c r="E946" s="57"/>
      <c r="F946" s="21"/>
      <c r="G946" s="59"/>
      <c r="H946" s="56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55"/>
      <c r="AL946" s="55"/>
      <c r="AM946" s="55"/>
      <c r="AN946" s="55"/>
      <c r="AO946" s="55"/>
      <c r="AP946" s="55"/>
      <c r="AQ946" s="55"/>
      <c r="AR946" s="55"/>
      <c r="AS946" s="55"/>
      <c r="AT946" s="55"/>
      <c r="AU946" s="55"/>
      <c r="AV946" s="55"/>
      <c r="AW946" s="55"/>
      <c r="AX946" s="55"/>
      <c r="AY946" s="55"/>
      <c r="AZ946" s="55"/>
      <c r="BA946" s="55"/>
      <c r="BB946" s="55"/>
      <c r="BC946" s="55"/>
      <c r="BD946" s="55"/>
      <c r="BE946" s="55"/>
      <c r="BF946" s="55"/>
      <c r="BG946" s="55"/>
      <c r="BH946" s="55"/>
      <c r="BI946" s="55"/>
      <c r="BJ946" s="55"/>
      <c r="BK946" s="55"/>
      <c r="BL946" s="55"/>
      <c r="BM946" s="55"/>
      <c r="BN946" s="55"/>
      <c r="BO946" s="55"/>
      <c r="BP946" s="55"/>
      <c r="BQ946" s="55"/>
      <c r="BR946" s="55"/>
      <c r="BS946" s="55"/>
      <c r="BT946" s="55"/>
      <c r="BU946" s="55"/>
      <c r="BV946" s="55"/>
      <c r="BW946" s="55"/>
      <c r="BX946" s="55"/>
      <c r="BY946" s="55"/>
      <c r="BZ946" s="55"/>
      <c r="CA946" s="55"/>
      <c r="CB946" s="55"/>
      <c r="CC946" s="55"/>
      <c r="CD946" s="55"/>
      <c r="CE946" s="55"/>
      <c r="CF946" s="55"/>
      <c r="CG946" s="55"/>
      <c r="CH946" s="55"/>
      <c r="CI946" s="55"/>
    </row>
    <row r="947" spans="1:87" customFormat="1" ht="15" customHeight="1" x14ac:dyDescent="0.25">
      <c r="A947" s="55"/>
      <c r="B947" s="58"/>
      <c r="C947" s="58"/>
      <c r="E947" s="57"/>
      <c r="F947" s="21"/>
      <c r="G947" s="59"/>
      <c r="H947" s="56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55"/>
      <c r="AL947" s="55"/>
      <c r="AM947" s="55"/>
      <c r="AN947" s="55"/>
      <c r="AO947" s="55"/>
      <c r="AP947" s="55"/>
      <c r="AQ947" s="55"/>
      <c r="AR947" s="55"/>
      <c r="AS947" s="55"/>
      <c r="AT947" s="55"/>
      <c r="AU947" s="55"/>
      <c r="AV947" s="55"/>
      <c r="AW947" s="55"/>
      <c r="AX947" s="55"/>
      <c r="AY947" s="55"/>
      <c r="AZ947" s="55"/>
      <c r="BA947" s="55"/>
      <c r="BB947" s="55"/>
      <c r="BC947" s="55"/>
      <c r="BD947" s="55"/>
      <c r="BE947" s="55"/>
      <c r="BF947" s="55"/>
      <c r="BG947" s="55"/>
      <c r="BH947" s="55"/>
      <c r="BI947" s="55"/>
      <c r="BJ947" s="55"/>
      <c r="BK947" s="55"/>
      <c r="BL947" s="55"/>
      <c r="BM947" s="55"/>
      <c r="BN947" s="55"/>
      <c r="BO947" s="55"/>
      <c r="BP947" s="55"/>
      <c r="BQ947" s="55"/>
      <c r="BR947" s="55"/>
      <c r="BS947" s="55"/>
      <c r="BT947" s="55"/>
      <c r="BU947" s="55"/>
      <c r="BV947" s="55"/>
      <c r="BW947" s="55"/>
      <c r="BX947" s="55"/>
      <c r="BY947" s="55"/>
      <c r="BZ947" s="55"/>
      <c r="CA947" s="55"/>
      <c r="CB947" s="55"/>
      <c r="CC947" s="55"/>
      <c r="CD947" s="55"/>
      <c r="CE947" s="55"/>
      <c r="CF947" s="55"/>
      <c r="CG947" s="55"/>
      <c r="CH947" s="55"/>
      <c r="CI947" s="55"/>
    </row>
    <row r="948" spans="1:87" customFormat="1" ht="15" customHeight="1" x14ac:dyDescent="0.25">
      <c r="A948" s="55"/>
      <c r="B948" s="58"/>
      <c r="C948" s="58"/>
      <c r="E948" s="57"/>
      <c r="F948" s="21"/>
      <c r="G948" s="59"/>
      <c r="H948" s="56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55"/>
      <c r="AL948" s="55"/>
      <c r="AM948" s="55"/>
      <c r="AN948" s="55"/>
      <c r="AO948" s="55"/>
      <c r="AP948" s="55"/>
      <c r="AQ948" s="55"/>
      <c r="AR948" s="55"/>
      <c r="AS948" s="55"/>
      <c r="AT948" s="55"/>
      <c r="AU948" s="55"/>
      <c r="AV948" s="55"/>
      <c r="AW948" s="55"/>
      <c r="AX948" s="55"/>
      <c r="AY948" s="55"/>
      <c r="AZ948" s="55"/>
      <c r="BA948" s="55"/>
      <c r="BB948" s="55"/>
      <c r="BC948" s="55"/>
      <c r="BD948" s="55"/>
      <c r="BE948" s="55"/>
      <c r="BF948" s="55"/>
      <c r="BG948" s="55"/>
      <c r="BH948" s="55"/>
      <c r="BI948" s="55"/>
      <c r="BJ948" s="55"/>
      <c r="BK948" s="55"/>
      <c r="BL948" s="55"/>
      <c r="BM948" s="55"/>
      <c r="BN948" s="55"/>
      <c r="BO948" s="55"/>
      <c r="BP948" s="55"/>
      <c r="BQ948" s="55"/>
      <c r="BR948" s="55"/>
      <c r="BS948" s="55"/>
      <c r="BT948" s="55"/>
      <c r="BU948" s="55"/>
      <c r="BV948" s="55"/>
      <c r="BW948" s="55"/>
      <c r="BX948" s="55"/>
      <c r="BY948" s="55"/>
      <c r="BZ948" s="55"/>
      <c r="CA948" s="55"/>
      <c r="CB948" s="55"/>
      <c r="CC948" s="55"/>
      <c r="CD948" s="55"/>
      <c r="CE948" s="55"/>
      <c r="CF948" s="55"/>
      <c r="CG948" s="55"/>
      <c r="CH948" s="55"/>
      <c r="CI948" s="55"/>
    </row>
    <row r="949" spans="1:87" customFormat="1" ht="15" customHeight="1" x14ac:dyDescent="0.25">
      <c r="A949" s="55"/>
      <c r="B949" s="58"/>
      <c r="C949" s="58"/>
      <c r="E949" s="57"/>
      <c r="F949" s="21"/>
      <c r="G949" s="59"/>
      <c r="H949" s="56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55"/>
      <c r="BE949" s="55"/>
      <c r="BF949" s="55"/>
      <c r="BG949" s="55"/>
      <c r="BH949" s="55"/>
      <c r="BI949" s="55"/>
      <c r="BJ949" s="55"/>
      <c r="BK949" s="55"/>
      <c r="BL949" s="55"/>
      <c r="BM949" s="55"/>
      <c r="BN949" s="55"/>
      <c r="BO949" s="55"/>
      <c r="BP949" s="55"/>
      <c r="BQ949" s="55"/>
      <c r="BR949" s="55"/>
      <c r="BS949" s="55"/>
      <c r="BT949" s="55"/>
      <c r="BU949" s="55"/>
      <c r="BV949" s="55"/>
      <c r="BW949" s="55"/>
      <c r="BX949" s="55"/>
      <c r="BY949" s="55"/>
      <c r="BZ949" s="55"/>
      <c r="CA949" s="55"/>
      <c r="CB949" s="55"/>
      <c r="CC949" s="55"/>
      <c r="CD949" s="55"/>
      <c r="CE949" s="55"/>
      <c r="CF949" s="55"/>
      <c r="CG949" s="55"/>
      <c r="CH949" s="55"/>
      <c r="CI949" s="55"/>
    </row>
    <row r="950" spans="1:87" customFormat="1" ht="15" customHeight="1" x14ac:dyDescent="0.25">
      <c r="A950" s="55"/>
      <c r="B950" s="58"/>
      <c r="C950" s="58"/>
      <c r="E950" s="57"/>
      <c r="F950" s="21"/>
      <c r="G950" s="59"/>
      <c r="H950" s="56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55"/>
      <c r="AL950" s="55"/>
      <c r="AM950" s="55"/>
      <c r="AN950" s="55"/>
      <c r="AO950" s="55"/>
      <c r="AP950" s="55"/>
      <c r="AQ950" s="55"/>
      <c r="AR950" s="55"/>
      <c r="AS950" s="55"/>
      <c r="AT950" s="55"/>
      <c r="AU950" s="55"/>
      <c r="AV950" s="55"/>
      <c r="AW950" s="55"/>
      <c r="AX950" s="55"/>
      <c r="AY950" s="55"/>
      <c r="AZ950" s="55"/>
      <c r="BA950" s="55"/>
      <c r="BB950" s="55"/>
      <c r="BC950" s="55"/>
      <c r="BD950" s="55"/>
      <c r="BE950" s="55"/>
      <c r="BF950" s="55"/>
      <c r="BG950" s="55"/>
      <c r="BH950" s="55"/>
      <c r="BI950" s="55"/>
      <c r="BJ950" s="55"/>
      <c r="BK950" s="55"/>
      <c r="BL950" s="55"/>
      <c r="BM950" s="55"/>
      <c r="BN950" s="55"/>
      <c r="BO950" s="55"/>
      <c r="BP950" s="55"/>
      <c r="BQ950" s="55"/>
      <c r="BR950" s="55"/>
      <c r="BS950" s="55"/>
      <c r="BT950" s="55"/>
      <c r="BU950" s="55"/>
      <c r="BV950" s="55"/>
      <c r="BW950" s="55"/>
      <c r="BX950" s="55"/>
      <c r="BY950" s="55"/>
      <c r="BZ950" s="55"/>
      <c r="CA950" s="55"/>
      <c r="CB950" s="55"/>
      <c r="CC950" s="55"/>
      <c r="CD950" s="55"/>
      <c r="CE950" s="55"/>
      <c r="CF950" s="55"/>
      <c r="CG950" s="55"/>
      <c r="CH950" s="55"/>
      <c r="CI950" s="55"/>
    </row>
    <row r="951" spans="1:87" customFormat="1" ht="15" customHeight="1" x14ac:dyDescent="0.25">
      <c r="A951" s="55"/>
      <c r="B951" s="58"/>
      <c r="C951" s="58"/>
      <c r="E951" s="57"/>
      <c r="F951" s="21"/>
      <c r="G951" s="59"/>
      <c r="H951" s="56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55"/>
      <c r="AL951" s="55"/>
      <c r="AM951" s="55"/>
      <c r="AN951" s="55"/>
      <c r="AO951" s="55"/>
      <c r="AP951" s="55"/>
      <c r="AQ951" s="55"/>
      <c r="AR951" s="55"/>
      <c r="AS951" s="55"/>
      <c r="AT951" s="55"/>
      <c r="AU951" s="55"/>
      <c r="AV951" s="55"/>
      <c r="AW951" s="55"/>
      <c r="AX951" s="55"/>
      <c r="AY951" s="55"/>
      <c r="AZ951" s="55"/>
      <c r="BA951" s="55"/>
      <c r="BB951" s="55"/>
      <c r="BC951" s="55"/>
      <c r="BD951" s="55"/>
      <c r="BE951" s="55"/>
      <c r="BF951" s="55"/>
      <c r="BG951" s="55"/>
      <c r="BH951" s="55"/>
      <c r="BI951" s="55"/>
      <c r="BJ951" s="55"/>
      <c r="BK951" s="55"/>
      <c r="BL951" s="55"/>
      <c r="BM951" s="55"/>
      <c r="BN951" s="55"/>
      <c r="BO951" s="55"/>
      <c r="BP951" s="55"/>
      <c r="BQ951" s="55"/>
      <c r="BR951" s="55"/>
      <c r="BS951" s="55"/>
      <c r="BT951" s="55"/>
      <c r="BU951" s="55"/>
      <c r="BV951" s="55"/>
      <c r="BW951" s="55"/>
      <c r="BX951" s="55"/>
      <c r="BY951" s="55"/>
      <c r="BZ951" s="55"/>
      <c r="CA951" s="55"/>
      <c r="CB951" s="55"/>
      <c r="CC951" s="55"/>
      <c r="CD951" s="55"/>
      <c r="CE951" s="55"/>
      <c r="CF951" s="55"/>
      <c r="CG951" s="55"/>
      <c r="CH951" s="55"/>
      <c r="CI951" s="55"/>
    </row>
    <row r="952" spans="1:87" customFormat="1" ht="15" customHeight="1" x14ac:dyDescent="0.25">
      <c r="A952" s="55"/>
      <c r="B952" s="58"/>
      <c r="C952" s="58"/>
      <c r="E952" s="57"/>
      <c r="F952" s="21"/>
      <c r="G952" s="59"/>
      <c r="H952" s="56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55"/>
      <c r="AL952" s="55"/>
      <c r="AM952" s="55"/>
      <c r="AN952" s="55"/>
      <c r="AO952" s="55"/>
      <c r="AP952" s="55"/>
      <c r="AQ952" s="55"/>
      <c r="AR952" s="55"/>
      <c r="AS952" s="55"/>
      <c r="AT952" s="55"/>
      <c r="AU952" s="55"/>
      <c r="AV952" s="55"/>
      <c r="AW952" s="55"/>
      <c r="AX952" s="55"/>
      <c r="AY952" s="55"/>
      <c r="AZ952" s="55"/>
      <c r="BA952" s="55"/>
      <c r="BB952" s="55"/>
      <c r="BC952" s="55"/>
      <c r="BD952" s="55"/>
      <c r="BE952" s="55"/>
      <c r="BF952" s="55"/>
      <c r="BG952" s="55"/>
      <c r="BH952" s="55"/>
      <c r="BI952" s="55"/>
      <c r="BJ952" s="55"/>
      <c r="BK952" s="55"/>
      <c r="BL952" s="55"/>
      <c r="BM952" s="55"/>
      <c r="BN952" s="55"/>
      <c r="BO952" s="55"/>
      <c r="BP952" s="55"/>
      <c r="BQ952" s="55"/>
      <c r="BR952" s="55"/>
      <c r="BS952" s="55"/>
      <c r="BT952" s="55"/>
      <c r="BU952" s="55"/>
      <c r="BV952" s="55"/>
      <c r="BW952" s="55"/>
      <c r="BX952" s="55"/>
      <c r="BY952" s="55"/>
      <c r="BZ952" s="55"/>
      <c r="CA952" s="55"/>
      <c r="CB952" s="55"/>
      <c r="CC952" s="55"/>
      <c r="CD952" s="55"/>
      <c r="CE952" s="55"/>
      <c r="CF952" s="55"/>
      <c r="CG952" s="55"/>
      <c r="CH952" s="55"/>
      <c r="CI952" s="55"/>
    </row>
    <row r="953" spans="1:87" customFormat="1" ht="15" customHeight="1" x14ac:dyDescent="0.25">
      <c r="A953" s="55"/>
      <c r="B953" s="58"/>
      <c r="C953" s="58"/>
      <c r="E953" s="57"/>
      <c r="F953" s="21"/>
      <c r="G953" s="59"/>
      <c r="H953" s="56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55"/>
      <c r="AL953" s="55"/>
      <c r="AM953" s="55"/>
      <c r="AN953" s="55"/>
      <c r="AO953" s="55"/>
      <c r="AP953" s="55"/>
      <c r="AQ953" s="55"/>
      <c r="AR953" s="55"/>
      <c r="AS953" s="55"/>
      <c r="AT953" s="55"/>
      <c r="AU953" s="55"/>
      <c r="AV953" s="55"/>
      <c r="AW953" s="55"/>
      <c r="AX953" s="55"/>
      <c r="AY953" s="55"/>
      <c r="AZ953" s="55"/>
      <c r="BA953" s="55"/>
      <c r="BB953" s="55"/>
      <c r="BC953" s="55"/>
      <c r="BD953" s="55"/>
      <c r="BE953" s="55"/>
      <c r="BF953" s="55"/>
      <c r="BG953" s="55"/>
      <c r="BH953" s="55"/>
      <c r="BI953" s="55"/>
      <c r="BJ953" s="55"/>
      <c r="BK953" s="55"/>
      <c r="BL953" s="55"/>
      <c r="BM953" s="55"/>
      <c r="BN953" s="55"/>
      <c r="BO953" s="55"/>
      <c r="BP953" s="55"/>
      <c r="BQ953" s="55"/>
      <c r="BR953" s="55"/>
      <c r="BS953" s="55"/>
      <c r="BT953" s="55"/>
      <c r="BU953" s="55"/>
      <c r="BV953" s="55"/>
      <c r="BW953" s="55"/>
      <c r="BX953" s="55"/>
      <c r="BY953" s="55"/>
      <c r="BZ953" s="55"/>
      <c r="CA953" s="55"/>
      <c r="CB953" s="55"/>
      <c r="CC953" s="55"/>
      <c r="CD953" s="55"/>
      <c r="CE953" s="55"/>
      <c r="CF953" s="55"/>
      <c r="CG953" s="55"/>
      <c r="CH953" s="55"/>
      <c r="CI953" s="55"/>
    </row>
    <row r="954" spans="1:87" customFormat="1" ht="15" customHeight="1" x14ac:dyDescent="0.25">
      <c r="A954" s="55"/>
      <c r="B954" s="58"/>
      <c r="C954" s="58"/>
      <c r="E954" s="57"/>
      <c r="F954" s="21"/>
      <c r="G954" s="59"/>
      <c r="H954" s="56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55"/>
      <c r="AL954" s="55"/>
      <c r="AM954" s="55"/>
      <c r="AN954" s="55"/>
      <c r="AO954" s="55"/>
      <c r="AP954" s="55"/>
      <c r="AQ954" s="55"/>
      <c r="AR954" s="55"/>
      <c r="AS954" s="55"/>
      <c r="AT954" s="55"/>
      <c r="AU954" s="55"/>
      <c r="AV954" s="55"/>
      <c r="AW954" s="55"/>
      <c r="AX954" s="55"/>
      <c r="AY954" s="55"/>
      <c r="AZ954" s="55"/>
      <c r="BA954" s="55"/>
      <c r="BB954" s="55"/>
      <c r="BC954" s="55"/>
      <c r="BD954" s="55"/>
      <c r="BE954" s="55"/>
      <c r="BF954" s="55"/>
      <c r="BG954" s="55"/>
      <c r="BH954" s="55"/>
      <c r="BI954" s="55"/>
      <c r="BJ954" s="55"/>
      <c r="BK954" s="55"/>
      <c r="BL954" s="55"/>
      <c r="BM954" s="55"/>
      <c r="BN954" s="55"/>
      <c r="BO954" s="55"/>
      <c r="BP954" s="55"/>
      <c r="BQ954" s="55"/>
      <c r="BR954" s="55"/>
      <c r="BS954" s="55"/>
      <c r="BT954" s="55"/>
      <c r="BU954" s="55"/>
      <c r="BV954" s="55"/>
      <c r="BW954" s="55"/>
      <c r="BX954" s="55"/>
      <c r="BY954" s="55"/>
      <c r="BZ954" s="55"/>
      <c r="CA954" s="55"/>
      <c r="CB954" s="55"/>
      <c r="CC954" s="55"/>
      <c r="CD954" s="55"/>
      <c r="CE954" s="55"/>
      <c r="CF954" s="55"/>
      <c r="CG954" s="55"/>
      <c r="CH954" s="55"/>
      <c r="CI954" s="55"/>
    </row>
    <row r="955" spans="1:87" customFormat="1" ht="15" customHeight="1" x14ac:dyDescent="0.25">
      <c r="A955" s="55"/>
      <c r="B955" s="58"/>
      <c r="C955" s="58"/>
      <c r="E955" s="57"/>
      <c r="F955" s="21"/>
      <c r="G955" s="59"/>
      <c r="H955" s="56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55"/>
      <c r="AL955" s="55"/>
      <c r="AM955" s="55"/>
      <c r="AN955" s="55"/>
      <c r="AO955" s="55"/>
      <c r="AP955" s="55"/>
      <c r="AQ955" s="55"/>
      <c r="AR955" s="55"/>
      <c r="AS955" s="55"/>
      <c r="AT955" s="55"/>
      <c r="AU955" s="55"/>
      <c r="AV955" s="55"/>
      <c r="AW955" s="55"/>
      <c r="AX955" s="55"/>
      <c r="AY955" s="55"/>
      <c r="AZ955" s="55"/>
      <c r="BA955" s="55"/>
      <c r="BB955" s="55"/>
      <c r="BC955" s="55"/>
      <c r="BD955" s="55"/>
      <c r="BE955" s="55"/>
      <c r="BF955" s="55"/>
      <c r="BG955" s="55"/>
      <c r="BH955" s="55"/>
      <c r="BI955" s="55"/>
      <c r="BJ955" s="55"/>
      <c r="BK955" s="55"/>
      <c r="BL955" s="55"/>
      <c r="BM955" s="55"/>
      <c r="BN955" s="55"/>
      <c r="BO955" s="55"/>
      <c r="BP955" s="55"/>
      <c r="BQ955" s="55"/>
      <c r="BR955" s="55"/>
      <c r="BS955" s="55"/>
      <c r="BT955" s="55"/>
      <c r="BU955" s="55"/>
      <c r="BV955" s="55"/>
      <c r="BW955" s="55"/>
      <c r="BX955" s="55"/>
      <c r="BY955" s="55"/>
      <c r="BZ955" s="55"/>
      <c r="CA955" s="55"/>
      <c r="CB955" s="55"/>
      <c r="CC955" s="55"/>
      <c r="CD955" s="55"/>
      <c r="CE955" s="55"/>
      <c r="CF955" s="55"/>
      <c r="CG955" s="55"/>
      <c r="CH955" s="55"/>
      <c r="CI955" s="55"/>
    </row>
    <row r="956" spans="1:87" customFormat="1" ht="15" customHeight="1" x14ac:dyDescent="0.25">
      <c r="A956" s="55"/>
      <c r="B956" s="58"/>
      <c r="C956" s="58"/>
      <c r="E956" s="57"/>
      <c r="F956" s="21"/>
      <c r="G956" s="59"/>
      <c r="H956" s="56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55"/>
      <c r="AL956" s="55"/>
      <c r="AM956" s="55"/>
      <c r="AN956" s="55"/>
      <c r="AO956" s="55"/>
      <c r="AP956" s="55"/>
      <c r="AQ956" s="55"/>
      <c r="AR956" s="55"/>
      <c r="AS956" s="55"/>
      <c r="AT956" s="55"/>
      <c r="AU956" s="55"/>
      <c r="AV956" s="55"/>
      <c r="AW956" s="55"/>
      <c r="AX956" s="55"/>
      <c r="AY956" s="55"/>
      <c r="AZ956" s="55"/>
      <c r="BA956" s="55"/>
      <c r="BB956" s="55"/>
      <c r="BC956" s="55"/>
      <c r="BD956" s="55"/>
      <c r="BE956" s="55"/>
      <c r="BF956" s="55"/>
      <c r="BG956" s="55"/>
      <c r="BH956" s="55"/>
      <c r="BI956" s="55"/>
      <c r="BJ956" s="55"/>
      <c r="BK956" s="55"/>
      <c r="BL956" s="55"/>
      <c r="BM956" s="55"/>
      <c r="BN956" s="55"/>
      <c r="BO956" s="55"/>
      <c r="BP956" s="55"/>
      <c r="BQ956" s="55"/>
      <c r="BR956" s="55"/>
      <c r="BS956" s="55"/>
      <c r="BT956" s="55"/>
      <c r="BU956" s="55"/>
      <c r="BV956" s="55"/>
      <c r="BW956" s="55"/>
      <c r="BX956" s="55"/>
      <c r="BY956" s="55"/>
      <c r="BZ956" s="55"/>
      <c r="CA956" s="55"/>
      <c r="CB956" s="55"/>
      <c r="CC956" s="55"/>
      <c r="CD956" s="55"/>
      <c r="CE956" s="55"/>
      <c r="CF956" s="55"/>
      <c r="CG956" s="55"/>
      <c r="CH956" s="55"/>
      <c r="CI956" s="55"/>
    </row>
    <row r="957" spans="1:87" customFormat="1" ht="15" customHeight="1" x14ac:dyDescent="0.25">
      <c r="A957" s="55"/>
      <c r="B957" s="58"/>
      <c r="C957" s="58"/>
      <c r="E957" s="57"/>
      <c r="F957" s="21"/>
      <c r="G957" s="59"/>
      <c r="H957" s="56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55"/>
      <c r="AL957" s="55"/>
      <c r="AM957" s="55"/>
      <c r="AN957" s="55"/>
      <c r="AO957" s="55"/>
      <c r="AP957" s="55"/>
      <c r="AQ957" s="55"/>
      <c r="AR957" s="55"/>
      <c r="AS957" s="55"/>
      <c r="AT957" s="55"/>
      <c r="AU957" s="55"/>
      <c r="AV957" s="55"/>
      <c r="AW957" s="55"/>
      <c r="AX957" s="55"/>
      <c r="AY957" s="55"/>
      <c r="AZ957" s="55"/>
      <c r="BA957" s="55"/>
      <c r="BB957" s="55"/>
      <c r="BC957" s="55"/>
      <c r="BD957" s="55"/>
      <c r="BE957" s="55"/>
      <c r="BF957" s="55"/>
      <c r="BG957" s="55"/>
      <c r="BH957" s="55"/>
      <c r="BI957" s="55"/>
      <c r="BJ957" s="55"/>
      <c r="BK957" s="55"/>
      <c r="BL957" s="55"/>
      <c r="BM957" s="55"/>
      <c r="BN957" s="55"/>
      <c r="BO957" s="55"/>
      <c r="BP957" s="55"/>
      <c r="BQ957" s="55"/>
      <c r="BR957" s="55"/>
      <c r="BS957" s="55"/>
      <c r="BT957" s="55"/>
      <c r="BU957" s="55"/>
      <c r="BV957" s="55"/>
      <c r="BW957" s="55"/>
      <c r="BX957" s="55"/>
      <c r="BY957" s="55"/>
      <c r="BZ957" s="55"/>
      <c r="CA957" s="55"/>
      <c r="CB957" s="55"/>
      <c r="CC957" s="55"/>
      <c r="CD957" s="55"/>
      <c r="CE957" s="55"/>
      <c r="CF957" s="55"/>
      <c r="CG957" s="55"/>
      <c r="CH957" s="55"/>
      <c r="CI957" s="55"/>
    </row>
    <row r="958" spans="1:87" customFormat="1" ht="15" customHeight="1" x14ac:dyDescent="0.25">
      <c r="A958" s="55"/>
      <c r="B958" s="58"/>
      <c r="C958" s="58"/>
      <c r="E958" s="57"/>
      <c r="F958" s="21"/>
      <c r="G958" s="59"/>
      <c r="H958" s="56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5"/>
      <c r="AV958" s="55"/>
      <c r="AW958" s="55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5"/>
      <c r="BJ958" s="55"/>
      <c r="BK958" s="55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5"/>
      <c r="BX958" s="55"/>
      <c r="BY958" s="55"/>
      <c r="BZ958" s="55"/>
      <c r="CA958" s="55"/>
      <c r="CB958" s="55"/>
      <c r="CC958" s="55"/>
      <c r="CD958" s="55"/>
      <c r="CE958" s="55"/>
      <c r="CF958" s="55"/>
      <c r="CG958" s="55"/>
      <c r="CH958" s="55"/>
      <c r="CI958" s="55"/>
    </row>
    <row r="959" spans="1:87" customFormat="1" ht="15" customHeight="1" x14ac:dyDescent="0.25">
      <c r="A959" s="55"/>
      <c r="B959" s="58"/>
      <c r="C959" s="58"/>
      <c r="E959" s="57"/>
      <c r="F959" s="21"/>
      <c r="G959" s="59"/>
      <c r="H959" s="56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55"/>
      <c r="AL959" s="55"/>
      <c r="AM959" s="55"/>
      <c r="AN959" s="55"/>
      <c r="AO959" s="55"/>
      <c r="AP959" s="55"/>
      <c r="AQ959" s="55"/>
      <c r="AR959" s="55"/>
      <c r="AS959" s="55"/>
      <c r="AT959" s="55"/>
      <c r="AU959" s="55"/>
      <c r="AV959" s="55"/>
      <c r="AW959" s="55"/>
      <c r="AX959" s="55"/>
      <c r="AY959" s="55"/>
      <c r="AZ959" s="55"/>
      <c r="BA959" s="55"/>
      <c r="BB959" s="55"/>
      <c r="BC959" s="55"/>
      <c r="BD959" s="55"/>
      <c r="BE959" s="55"/>
      <c r="BF959" s="55"/>
      <c r="BG959" s="55"/>
      <c r="BH959" s="55"/>
      <c r="BI959" s="55"/>
      <c r="BJ959" s="55"/>
      <c r="BK959" s="55"/>
      <c r="BL959" s="55"/>
      <c r="BM959" s="55"/>
      <c r="BN959" s="55"/>
      <c r="BO959" s="55"/>
      <c r="BP959" s="55"/>
      <c r="BQ959" s="55"/>
      <c r="BR959" s="55"/>
      <c r="BS959" s="55"/>
      <c r="BT959" s="55"/>
      <c r="BU959" s="55"/>
      <c r="BV959" s="55"/>
      <c r="BW959" s="55"/>
      <c r="BX959" s="55"/>
      <c r="BY959" s="55"/>
      <c r="BZ959" s="55"/>
      <c r="CA959" s="55"/>
      <c r="CB959" s="55"/>
      <c r="CC959" s="55"/>
      <c r="CD959" s="55"/>
      <c r="CE959" s="55"/>
      <c r="CF959" s="55"/>
      <c r="CG959" s="55"/>
      <c r="CH959" s="55"/>
      <c r="CI959" s="55"/>
    </row>
    <row r="960" spans="1:87" customFormat="1" ht="15" customHeight="1" x14ac:dyDescent="0.25">
      <c r="A960" s="55"/>
      <c r="B960" s="58"/>
      <c r="C960" s="58"/>
      <c r="E960" s="57"/>
      <c r="F960" s="21"/>
      <c r="G960" s="59"/>
      <c r="H960" s="56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55"/>
      <c r="AL960" s="55"/>
      <c r="AM960" s="55"/>
      <c r="AN960" s="55"/>
      <c r="AO960" s="55"/>
      <c r="AP960" s="55"/>
      <c r="AQ960" s="55"/>
      <c r="AR960" s="55"/>
      <c r="AS960" s="55"/>
      <c r="AT960" s="55"/>
      <c r="AU960" s="55"/>
      <c r="AV960" s="55"/>
      <c r="AW960" s="55"/>
      <c r="AX960" s="55"/>
      <c r="AY960" s="55"/>
      <c r="AZ960" s="55"/>
      <c r="BA960" s="55"/>
      <c r="BB960" s="55"/>
      <c r="BC960" s="55"/>
      <c r="BD960" s="55"/>
      <c r="BE960" s="55"/>
      <c r="BF960" s="55"/>
      <c r="BG960" s="55"/>
      <c r="BH960" s="55"/>
      <c r="BI960" s="55"/>
      <c r="BJ960" s="55"/>
      <c r="BK960" s="55"/>
      <c r="BL960" s="55"/>
      <c r="BM960" s="55"/>
      <c r="BN960" s="55"/>
      <c r="BO960" s="55"/>
      <c r="BP960" s="55"/>
      <c r="BQ960" s="55"/>
      <c r="BR960" s="55"/>
      <c r="BS960" s="55"/>
      <c r="BT960" s="55"/>
      <c r="BU960" s="55"/>
      <c r="BV960" s="55"/>
      <c r="BW960" s="55"/>
      <c r="BX960" s="55"/>
      <c r="BY960" s="55"/>
      <c r="BZ960" s="55"/>
      <c r="CA960" s="55"/>
      <c r="CB960" s="55"/>
      <c r="CC960" s="55"/>
      <c r="CD960" s="55"/>
      <c r="CE960" s="55"/>
      <c r="CF960" s="55"/>
      <c r="CG960" s="55"/>
      <c r="CH960" s="55"/>
      <c r="CI960" s="55"/>
    </row>
    <row r="961" spans="1:87" customFormat="1" ht="15" customHeight="1" x14ac:dyDescent="0.25">
      <c r="A961" s="55"/>
      <c r="B961" s="58"/>
      <c r="C961" s="58"/>
      <c r="E961" s="57"/>
      <c r="F961" s="21"/>
      <c r="G961" s="59"/>
      <c r="H961" s="56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55"/>
      <c r="AL961" s="55"/>
      <c r="AM961" s="55"/>
      <c r="AN961" s="55"/>
      <c r="AO961" s="55"/>
      <c r="AP961" s="55"/>
      <c r="AQ961" s="55"/>
      <c r="AR961" s="55"/>
      <c r="AS961" s="55"/>
      <c r="AT961" s="55"/>
      <c r="AU961" s="55"/>
      <c r="AV961" s="55"/>
      <c r="AW961" s="55"/>
      <c r="AX961" s="55"/>
      <c r="AY961" s="55"/>
      <c r="AZ961" s="55"/>
      <c r="BA961" s="55"/>
      <c r="BB961" s="55"/>
      <c r="BC961" s="55"/>
      <c r="BD961" s="55"/>
      <c r="BE961" s="55"/>
      <c r="BF961" s="55"/>
      <c r="BG961" s="55"/>
      <c r="BH961" s="55"/>
      <c r="BI961" s="55"/>
      <c r="BJ961" s="55"/>
      <c r="BK961" s="55"/>
      <c r="BL961" s="55"/>
      <c r="BM961" s="55"/>
      <c r="BN961" s="55"/>
      <c r="BO961" s="55"/>
      <c r="BP961" s="55"/>
      <c r="BQ961" s="55"/>
      <c r="BR961" s="55"/>
      <c r="BS961" s="55"/>
      <c r="BT961" s="55"/>
      <c r="BU961" s="55"/>
      <c r="BV961" s="55"/>
      <c r="BW961" s="55"/>
      <c r="BX961" s="55"/>
      <c r="BY961" s="55"/>
      <c r="BZ961" s="55"/>
      <c r="CA961" s="55"/>
      <c r="CB961" s="55"/>
      <c r="CC961" s="55"/>
      <c r="CD961" s="55"/>
      <c r="CE961" s="55"/>
      <c r="CF961" s="55"/>
      <c r="CG961" s="55"/>
      <c r="CH961" s="55"/>
      <c r="CI961" s="55"/>
    </row>
    <row r="962" spans="1:87" customFormat="1" ht="15" customHeight="1" x14ac:dyDescent="0.25">
      <c r="A962" s="55"/>
      <c r="B962" s="58"/>
      <c r="C962" s="58"/>
      <c r="E962" s="57"/>
      <c r="F962" s="21"/>
      <c r="G962" s="59"/>
      <c r="H962" s="56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55"/>
      <c r="AL962" s="55"/>
      <c r="AM962" s="55"/>
      <c r="AN962" s="55"/>
      <c r="AO962" s="55"/>
      <c r="AP962" s="55"/>
      <c r="AQ962" s="55"/>
      <c r="AR962" s="55"/>
      <c r="AS962" s="55"/>
      <c r="AT962" s="55"/>
      <c r="AU962" s="55"/>
      <c r="AV962" s="55"/>
      <c r="AW962" s="55"/>
      <c r="AX962" s="55"/>
      <c r="AY962" s="55"/>
      <c r="AZ962" s="55"/>
      <c r="BA962" s="55"/>
      <c r="BB962" s="55"/>
      <c r="BC962" s="55"/>
      <c r="BD962" s="55"/>
      <c r="BE962" s="55"/>
      <c r="BF962" s="55"/>
      <c r="BG962" s="55"/>
      <c r="BH962" s="55"/>
      <c r="BI962" s="55"/>
      <c r="BJ962" s="55"/>
      <c r="BK962" s="55"/>
      <c r="BL962" s="55"/>
      <c r="BM962" s="55"/>
      <c r="BN962" s="55"/>
      <c r="BO962" s="55"/>
      <c r="BP962" s="55"/>
      <c r="BQ962" s="55"/>
      <c r="BR962" s="55"/>
      <c r="BS962" s="55"/>
      <c r="BT962" s="55"/>
      <c r="BU962" s="55"/>
      <c r="BV962" s="55"/>
      <c r="BW962" s="55"/>
      <c r="BX962" s="55"/>
      <c r="BY962" s="55"/>
      <c r="BZ962" s="55"/>
      <c r="CA962" s="55"/>
      <c r="CB962" s="55"/>
      <c r="CC962" s="55"/>
      <c r="CD962" s="55"/>
      <c r="CE962" s="55"/>
      <c r="CF962" s="55"/>
      <c r="CG962" s="55"/>
      <c r="CH962" s="55"/>
      <c r="CI962" s="55"/>
    </row>
    <row r="963" spans="1:87" customFormat="1" ht="15" customHeight="1" x14ac:dyDescent="0.25">
      <c r="A963" s="55"/>
      <c r="B963" s="58"/>
      <c r="C963" s="58"/>
      <c r="E963" s="57"/>
      <c r="F963" s="21"/>
      <c r="G963" s="59"/>
      <c r="H963" s="56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55"/>
      <c r="AL963" s="55"/>
      <c r="AM963" s="55"/>
      <c r="AN963" s="55"/>
      <c r="AO963" s="55"/>
      <c r="AP963" s="55"/>
      <c r="AQ963" s="55"/>
      <c r="AR963" s="55"/>
      <c r="AS963" s="55"/>
      <c r="AT963" s="55"/>
      <c r="AU963" s="55"/>
      <c r="AV963" s="55"/>
      <c r="AW963" s="55"/>
      <c r="AX963" s="55"/>
      <c r="AY963" s="55"/>
      <c r="AZ963" s="55"/>
      <c r="BA963" s="55"/>
      <c r="BB963" s="55"/>
      <c r="BC963" s="55"/>
      <c r="BD963" s="55"/>
      <c r="BE963" s="55"/>
      <c r="BF963" s="55"/>
      <c r="BG963" s="55"/>
      <c r="BH963" s="55"/>
      <c r="BI963" s="55"/>
      <c r="BJ963" s="55"/>
      <c r="BK963" s="55"/>
      <c r="BL963" s="55"/>
      <c r="BM963" s="55"/>
      <c r="BN963" s="55"/>
      <c r="BO963" s="55"/>
      <c r="BP963" s="55"/>
      <c r="BQ963" s="55"/>
      <c r="BR963" s="55"/>
      <c r="BS963" s="55"/>
      <c r="BT963" s="55"/>
      <c r="BU963" s="55"/>
      <c r="BV963" s="55"/>
      <c r="BW963" s="55"/>
      <c r="BX963" s="55"/>
      <c r="BY963" s="55"/>
      <c r="BZ963" s="55"/>
      <c r="CA963" s="55"/>
      <c r="CB963" s="55"/>
      <c r="CC963" s="55"/>
      <c r="CD963" s="55"/>
      <c r="CE963" s="55"/>
      <c r="CF963" s="55"/>
      <c r="CG963" s="55"/>
      <c r="CH963" s="55"/>
      <c r="CI963" s="55"/>
    </row>
    <row r="964" spans="1:87" customFormat="1" ht="15" customHeight="1" x14ac:dyDescent="0.25">
      <c r="A964" s="55"/>
      <c r="B964" s="58"/>
      <c r="C964" s="58"/>
      <c r="E964" s="57"/>
      <c r="F964" s="21"/>
      <c r="G964" s="59"/>
      <c r="H964" s="56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5"/>
      <c r="AV964" s="55"/>
      <c r="AW964" s="55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5"/>
      <c r="BJ964" s="55"/>
      <c r="BK964" s="55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5"/>
      <c r="BX964" s="55"/>
      <c r="BY964" s="55"/>
      <c r="BZ964" s="55"/>
      <c r="CA964" s="55"/>
      <c r="CB964" s="55"/>
      <c r="CC964" s="55"/>
      <c r="CD964" s="55"/>
      <c r="CE964" s="55"/>
      <c r="CF964" s="55"/>
      <c r="CG964" s="55"/>
      <c r="CH964" s="55"/>
      <c r="CI964" s="55"/>
    </row>
    <row r="965" spans="1:87" customFormat="1" ht="15" customHeight="1" x14ac:dyDescent="0.25">
      <c r="A965" s="55"/>
      <c r="B965" s="58"/>
      <c r="C965" s="58"/>
      <c r="E965" s="57"/>
      <c r="F965" s="21"/>
      <c r="G965" s="59"/>
      <c r="H965" s="56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55"/>
      <c r="AL965" s="55"/>
      <c r="AM965" s="55"/>
      <c r="AN965" s="55"/>
      <c r="AO965" s="55"/>
      <c r="AP965" s="55"/>
      <c r="AQ965" s="55"/>
      <c r="AR965" s="55"/>
      <c r="AS965" s="55"/>
      <c r="AT965" s="55"/>
      <c r="AU965" s="55"/>
      <c r="AV965" s="55"/>
      <c r="AW965" s="55"/>
      <c r="AX965" s="55"/>
      <c r="AY965" s="55"/>
      <c r="AZ965" s="55"/>
      <c r="BA965" s="55"/>
      <c r="BB965" s="55"/>
      <c r="BC965" s="55"/>
      <c r="BD965" s="55"/>
      <c r="BE965" s="55"/>
      <c r="BF965" s="55"/>
      <c r="BG965" s="55"/>
      <c r="BH965" s="55"/>
      <c r="BI965" s="55"/>
      <c r="BJ965" s="55"/>
      <c r="BK965" s="55"/>
      <c r="BL965" s="55"/>
      <c r="BM965" s="55"/>
      <c r="BN965" s="55"/>
      <c r="BO965" s="55"/>
      <c r="BP965" s="55"/>
      <c r="BQ965" s="55"/>
      <c r="BR965" s="55"/>
      <c r="BS965" s="55"/>
      <c r="BT965" s="55"/>
      <c r="BU965" s="55"/>
      <c r="BV965" s="55"/>
      <c r="BW965" s="55"/>
      <c r="BX965" s="55"/>
      <c r="BY965" s="55"/>
      <c r="BZ965" s="55"/>
      <c r="CA965" s="55"/>
      <c r="CB965" s="55"/>
      <c r="CC965" s="55"/>
      <c r="CD965" s="55"/>
      <c r="CE965" s="55"/>
      <c r="CF965" s="55"/>
      <c r="CG965" s="55"/>
      <c r="CH965" s="55"/>
      <c r="CI965" s="55"/>
    </row>
    <row r="966" spans="1:87" customFormat="1" ht="15" customHeight="1" x14ac:dyDescent="0.25">
      <c r="A966" s="55"/>
      <c r="B966" s="58"/>
      <c r="C966" s="58"/>
      <c r="E966" s="57"/>
      <c r="F966" s="21"/>
      <c r="G966" s="59"/>
      <c r="H966" s="56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55"/>
      <c r="AL966" s="55"/>
      <c r="AM966" s="55"/>
      <c r="AN966" s="55"/>
      <c r="AO966" s="55"/>
      <c r="AP966" s="55"/>
      <c r="AQ966" s="55"/>
      <c r="AR966" s="55"/>
      <c r="AS966" s="55"/>
      <c r="AT966" s="55"/>
      <c r="AU966" s="55"/>
      <c r="AV966" s="55"/>
      <c r="AW966" s="55"/>
      <c r="AX966" s="55"/>
      <c r="AY966" s="55"/>
      <c r="AZ966" s="55"/>
      <c r="BA966" s="55"/>
      <c r="BB966" s="55"/>
      <c r="BC966" s="55"/>
      <c r="BD966" s="55"/>
      <c r="BE966" s="55"/>
      <c r="BF966" s="55"/>
      <c r="BG966" s="55"/>
      <c r="BH966" s="55"/>
      <c r="BI966" s="55"/>
      <c r="BJ966" s="55"/>
      <c r="BK966" s="55"/>
      <c r="BL966" s="55"/>
      <c r="BM966" s="55"/>
      <c r="BN966" s="55"/>
      <c r="BO966" s="55"/>
      <c r="BP966" s="55"/>
      <c r="BQ966" s="55"/>
      <c r="BR966" s="55"/>
      <c r="BS966" s="55"/>
      <c r="BT966" s="55"/>
      <c r="BU966" s="55"/>
      <c r="BV966" s="55"/>
      <c r="BW966" s="55"/>
      <c r="BX966" s="55"/>
      <c r="BY966" s="55"/>
      <c r="BZ966" s="55"/>
      <c r="CA966" s="55"/>
      <c r="CB966" s="55"/>
      <c r="CC966" s="55"/>
      <c r="CD966" s="55"/>
      <c r="CE966" s="55"/>
      <c r="CF966" s="55"/>
      <c r="CG966" s="55"/>
      <c r="CH966" s="55"/>
      <c r="CI966" s="55"/>
    </row>
    <row r="967" spans="1:87" customFormat="1" ht="15" customHeight="1" x14ac:dyDescent="0.25">
      <c r="A967" s="55"/>
      <c r="B967" s="58"/>
      <c r="C967" s="58"/>
      <c r="E967" s="57"/>
      <c r="F967" s="21"/>
      <c r="G967" s="59"/>
      <c r="H967" s="56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55"/>
      <c r="AL967" s="55"/>
      <c r="AM967" s="55"/>
      <c r="AN967" s="55"/>
      <c r="AO967" s="55"/>
      <c r="AP967" s="55"/>
      <c r="AQ967" s="55"/>
      <c r="AR967" s="55"/>
      <c r="AS967" s="55"/>
      <c r="AT967" s="55"/>
      <c r="AU967" s="55"/>
      <c r="AV967" s="55"/>
      <c r="AW967" s="55"/>
      <c r="AX967" s="55"/>
      <c r="AY967" s="55"/>
      <c r="AZ967" s="55"/>
      <c r="BA967" s="55"/>
      <c r="BB967" s="55"/>
      <c r="BC967" s="55"/>
      <c r="BD967" s="55"/>
      <c r="BE967" s="55"/>
      <c r="BF967" s="55"/>
      <c r="BG967" s="55"/>
      <c r="BH967" s="55"/>
      <c r="BI967" s="55"/>
      <c r="BJ967" s="55"/>
      <c r="BK967" s="55"/>
      <c r="BL967" s="55"/>
      <c r="BM967" s="55"/>
      <c r="BN967" s="55"/>
      <c r="BO967" s="55"/>
      <c r="BP967" s="55"/>
      <c r="BQ967" s="55"/>
      <c r="BR967" s="55"/>
      <c r="BS967" s="55"/>
      <c r="BT967" s="55"/>
      <c r="BU967" s="55"/>
      <c r="BV967" s="55"/>
      <c r="BW967" s="55"/>
      <c r="BX967" s="55"/>
      <c r="BY967" s="55"/>
      <c r="BZ967" s="55"/>
      <c r="CA967" s="55"/>
      <c r="CB967" s="55"/>
      <c r="CC967" s="55"/>
      <c r="CD967" s="55"/>
      <c r="CE967" s="55"/>
      <c r="CF967" s="55"/>
      <c r="CG967" s="55"/>
      <c r="CH967" s="55"/>
      <c r="CI967" s="55"/>
    </row>
    <row r="968" spans="1:87" customFormat="1" ht="15" customHeight="1" x14ac:dyDescent="0.25">
      <c r="A968" s="55"/>
      <c r="B968" s="58"/>
      <c r="C968" s="58"/>
      <c r="E968" s="57"/>
      <c r="F968" s="21"/>
      <c r="G968" s="59"/>
      <c r="H968" s="56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55"/>
      <c r="AL968" s="55"/>
      <c r="AM968" s="55"/>
      <c r="AN968" s="55"/>
      <c r="AO968" s="55"/>
      <c r="AP968" s="55"/>
      <c r="AQ968" s="55"/>
      <c r="AR968" s="55"/>
      <c r="AS968" s="55"/>
      <c r="AT968" s="55"/>
      <c r="AU968" s="55"/>
      <c r="AV968" s="55"/>
      <c r="AW968" s="55"/>
      <c r="AX968" s="55"/>
      <c r="AY968" s="55"/>
      <c r="AZ968" s="55"/>
      <c r="BA968" s="55"/>
      <c r="BB968" s="55"/>
      <c r="BC968" s="55"/>
      <c r="BD968" s="55"/>
      <c r="BE968" s="55"/>
      <c r="BF968" s="55"/>
      <c r="BG968" s="55"/>
      <c r="BH968" s="55"/>
      <c r="BI968" s="55"/>
      <c r="BJ968" s="55"/>
      <c r="BK968" s="55"/>
      <c r="BL968" s="55"/>
      <c r="BM968" s="55"/>
      <c r="BN968" s="55"/>
      <c r="BO968" s="55"/>
      <c r="BP968" s="55"/>
      <c r="BQ968" s="55"/>
      <c r="BR968" s="55"/>
      <c r="BS968" s="55"/>
      <c r="BT968" s="55"/>
      <c r="BU968" s="55"/>
      <c r="BV968" s="55"/>
      <c r="BW968" s="55"/>
      <c r="BX968" s="55"/>
      <c r="BY968" s="55"/>
      <c r="BZ968" s="55"/>
      <c r="CA968" s="55"/>
      <c r="CB968" s="55"/>
      <c r="CC968" s="55"/>
      <c r="CD968" s="55"/>
      <c r="CE968" s="55"/>
      <c r="CF968" s="55"/>
      <c r="CG968" s="55"/>
      <c r="CH968" s="55"/>
      <c r="CI968" s="55"/>
    </row>
    <row r="969" spans="1:87" customFormat="1" ht="15" customHeight="1" x14ac:dyDescent="0.25">
      <c r="A969" s="55"/>
      <c r="B969" s="58"/>
      <c r="C969" s="58"/>
      <c r="E969" s="57"/>
      <c r="F969" s="21"/>
      <c r="G969" s="59"/>
      <c r="H969" s="56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55"/>
      <c r="AL969" s="55"/>
      <c r="AM969" s="55"/>
      <c r="AN969" s="55"/>
      <c r="AO969" s="55"/>
      <c r="AP969" s="55"/>
      <c r="AQ969" s="55"/>
      <c r="AR969" s="55"/>
      <c r="AS969" s="55"/>
      <c r="AT969" s="55"/>
      <c r="AU969" s="55"/>
      <c r="AV969" s="55"/>
      <c r="AW969" s="55"/>
      <c r="AX969" s="55"/>
      <c r="AY969" s="55"/>
      <c r="AZ969" s="55"/>
      <c r="BA969" s="55"/>
      <c r="BB969" s="55"/>
      <c r="BC969" s="55"/>
      <c r="BD969" s="55"/>
      <c r="BE969" s="55"/>
      <c r="BF969" s="55"/>
      <c r="BG969" s="55"/>
      <c r="BH969" s="55"/>
      <c r="BI969" s="55"/>
      <c r="BJ969" s="55"/>
      <c r="BK969" s="55"/>
      <c r="BL969" s="55"/>
      <c r="BM969" s="55"/>
      <c r="BN969" s="55"/>
      <c r="BO969" s="55"/>
      <c r="BP969" s="55"/>
      <c r="BQ969" s="55"/>
      <c r="BR969" s="55"/>
      <c r="BS969" s="55"/>
      <c r="BT969" s="55"/>
      <c r="BU969" s="55"/>
      <c r="BV969" s="55"/>
      <c r="BW969" s="55"/>
      <c r="BX969" s="55"/>
      <c r="BY969" s="55"/>
      <c r="BZ969" s="55"/>
      <c r="CA969" s="55"/>
      <c r="CB969" s="55"/>
      <c r="CC969" s="55"/>
      <c r="CD969" s="55"/>
      <c r="CE969" s="55"/>
      <c r="CF969" s="55"/>
      <c r="CG969" s="55"/>
      <c r="CH969" s="55"/>
      <c r="CI969" s="55"/>
    </row>
    <row r="970" spans="1:87" customFormat="1" ht="15" customHeight="1" x14ac:dyDescent="0.25">
      <c r="A970" s="55"/>
      <c r="B970" s="58"/>
      <c r="C970" s="58"/>
      <c r="E970" s="57"/>
      <c r="F970" s="21"/>
      <c r="G970" s="59"/>
      <c r="H970" s="56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55"/>
      <c r="AL970" s="55"/>
      <c r="AM970" s="55"/>
      <c r="AN970" s="55"/>
      <c r="AO970" s="55"/>
      <c r="AP970" s="55"/>
      <c r="AQ970" s="55"/>
      <c r="AR970" s="55"/>
      <c r="AS970" s="55"/>
      <c r="AT970" s="55"/>
      <c r="AU970" s="55"/>
      <c r="AV970" s="55"/>
      <c r="AW970" s="55"/>
      <c r="AX970" s="55"/>
      <c r="AY970" s="55"/>
      <c r="AZ970" s="55"/>
      <c r="BA970" s="55"/>
      <c r="BB970" s="55"/>
      <c r="BC970" s="55"/>
      <c r="BD970" s="55"/>
      <c r="BE970" s="55"/>
      <c r="BF970" s="55"/>
      <c r="BG970" s="55"/>
      <c r="BH970" s="55"/>
      <c r="BI970" s="55"/>
      <c r="BJ970" s="55"/>
      <c r="BK970" s="55"/>
      <c r="BL970" s="55"/>
      <c r="BM970" s="55"/>
      <c r="BN970" s="55"/>
      <c r="BO970" s="55"/>
      <c r="BP970" s="55"/>
      <c r="BQ970" s="55"/>
      <c r="BR970" s="55"/>
      <c r="BS970" s="55"/>
      <c r="BT970" s="55"/>
      <c r="BU970" s="55"/>
      <c r="BV970" s="55"/>
      <c r="BW970" s="55"/>
      <c r="BX970" s="55"/>
      <c r="BY970" s="55"/>
      <c r="BZ970" s="55"/>
      <c r="CA970" s="55"/>
      <c r="CB970" s="55"/>
      <c r="CC970" s="55"/>
      <c r="CD970" s="55"/>
      <c r="CE970" s="55"/>
      <c r="CF970" s="55"/>
      <c r="CG970" s="55"/>
      <c r="CH970" s="55"/>
      <c r="CI970" s="55"/>
    </row>
    <row r="971" spans="1:87" customFormat="1" ht="15" customHeight="1" x14ac:dyDescent="0.25">
      <c r="A971" s="55"/>
      <c r="B971" s="58"/>
      <c r="C971" s="58"/>
      <c r="E971" s="57"/>
      <c r="F971" s="21"/>
      <c r="G971" s="59"/>
      <c r="H971" s="56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5"/>
      <c r="AV971" s="55"/>
      <c r="AW971" s="55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5"/>
      <c r="BJ971" s="55"/>
      <c r="BK971" s="55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5"/>
      <c r="BX971" s="55"/>
      <c r="BY971" s="55"/>
      <c r="BZ971" s="55"/>
      <c r="CA971" s="55"/>
      <c r="CB971" s="55"/>
      <c r="CC971" s="55"/>
      <c r="CD971" s="55"/>
      <c r="CE971" s="55"/>
      <c r="CF971" s="55"/>
      <c r="CG971" s="55"/>
      <c r="CH971" s="55"/>
      <c r="CI971" s="55"/>
    </row>
    <row r="972" spans="1:87" customFormat="1" ht="15" customHeight="1" x14ac:dyDescent="0.25">
      <c r="A972" s="55"/>
      <c r="B972" s="58"/>
      <c r="C972" s="58"/>
      <c r="E972" s="57"/>
      <c r="F972" s="21"/>
      <c r="G972" s="59"/>
      <c r="H972" s="56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55"/>
      <c r="AL972" s="55"/>
      <c r="AM972" s="55"/>
      <c r="AN972" s="55"/>
      <c r="AO972" s="55"/>
      <c r="AP972" s="55"/>
      <c r="AQ972" s="55"/>
      <c r="AR972" s="55"/>
      <c r="AS972" s="55"/>
      <c r="AT972" s="55"/>
      <c r="AU972" s="55"/>
      <c r="AV972" s="55"/>
      <c r="AW972" s="55"/>
      <c r="AX972" s="55"/>
      <c r="AY972" s="55"/>
      <c r="AZ972" s="55"/>
      <c r="BA972" s="55"/>
      <c r="BB972" s="55"/>
      <c r="BC972" s="55"/>
      <c r="BD972" s="55"/>
      <c r="BE972" s="55"/>
      <c r="BF972" s="55"/>
      <c r="BG972" s="55"/>
      <c r="BH972" s="55"/>
      <c r="BI972" s="55"/>
      <c r="BJ972" s="55"/>
      <c r="BK972" s="55"/>
      <c r="BL972" s="55"/>
      <c r="BM972" s="55"/>
      <c r="BN972" s="55"/>
      <c r="BO972" s="55"/>
      <c r="BP972" s="55"/>
      <c r="BQ972" s="55"/>
      <c r="BR972" s="55"/>
      <c r="BS972" s="55"/>
      <c r="BT972" s="55"/>
      <c r="BU972" s="55"/>
      <c r="BV972" s="55"/>
      <c r="BW972" s="55"/>
      <c r="BX972" s="55"/>
      <c r="BY972" s="55"/>
      <c r="BZ972" s="55"/>
      <c r="CA972" s="55"/>
      <c r="CB972" s="55"/>
      <c r="CC972" s="55"/>
      <c r="CD972" s="55"/>
      <c r="CE972" s="55"/>
      <c r="CF972" s="55"/>
      <c r="CG972" s="55"/>
      <c r="CH972" s="55"/>
      <c r="CI972" s="55"/>
    </row>
    <row r="973" spans="1:87" customFormat="1" ht="15" customHeight="1" x14ac:dyDescent="0.25">
      <c r="A973" s="55"/>
      <c r="B973" s="58"/>
      <c r="C973" s="58"/>
      <c r="E973" s="57"/>
      <c r="F973" s="21"/>
      <c r="G973" s="59"/>
      <c r="H973" s="56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55"/>
      <c r="AL973" s="55"/>
      <c r="AM973" s="55"/>
      <c r="AN973" s="55"/>
      <c r="AO973" s="55"/>
      <c r="AP973" s="55"/>
      <c r="AQ973" s="55"/>
      <c r="AR973" s="55"/>
      <c r="AS973" s="55"/>
      <c r="AT973" s="55"/>
      <c r="AU973" s="55"/>
      <c r="AV973" s="55"/>
      <c r="AW973" s="55"/>
      <c r="AX973" s="55"/>
      <c r="AY973" s="55"/>
      <c r="AZ973" s="55"/>
      <c r="BA973" s="55"/>
      <c r="BB973" s="55"/>
      <c r="BC973" s="55"/>
      <c r="BD973" s="55"/>
      <c r="BE973" s="55"/>
      <c r="BF973" s="55"/>
      <c r="BG973" s="55"/>
      <c r="BH973" s="55"/>
      <c r="BI973" s="55"/>
      <c r="BJ973" s="55"/>
      <c r="BK973" s="55"/>
      <c r="BL973" s="55"/>
      <c r="BM973" s="55"/>
      <c r="BN973" s="55"/>
      <c r="BO973" s="55"/>
      <c r="BP973" s="55"/>
      <c r="BQ973" s="55"/>
      <c r="BR973" s="55"/>
      <c r="BS973" s="55"/>
      <c r="BT973" s="55"/>
      <c r="BU973" s="55"/>
      <c r="BV973" s="55"/>
      <c r="BW973" s="55"/>
      <c r="BX973" s="55"/>
      <c r="BY973" s="55"/>
      <c r="BZ973" s="55"/>
      <c r="CA973" s="55"/>
      <c r="CB973" s="55"/>
      <c r="CC973" s="55"/>
      <c r="CD973" s="55"/>
      <c r="CE973" s="55"/>
      <c r="CF973" s="55"/>
      <c r="CG973" s="55"/>
      <c r="CH973" s="55"/>
      <c r="CI973" s="55"/>
    </row>
    <row r="974" spans="1:87" customFormat="1" ht="15" customHeight="1" x14ac:dyDescent="0.25">
      <c r="A974" s="55"/>
      <c r="B974" s="58"/>
      <c r="C974" s="58"/>
      <c r="E974" s="57"/>
      <c r="F974" s="21"/>
      <c r="G974" s="59"/>
      <c r="H974" s="56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55"/>
      <c r="AL974" s="55"/>
      <c r="AM974" s="55"/>
      <c r="AN974" s="55"/>
      <c r="AO974" s="55"/>
      <c r="AP974" s="55"/>
      <c r="AQ974" s="55"/>
      <c r="AR974" s="55"/>
      <c r="AS974" s="55"/>
      <c r="AT974" s="55"/>
      <c r="AU974" s="55"/>
      <c r="AV974" s="55"/>
      <c r="AW974" s="55"/>
      <c r="AX974" s="55"/>
      <c r="AY974" s="55"/>
      <c r="AZ974" s="55"/>
      <c r="BA974" s="55"/>
      <c r="BB974" s="55"/>
      <c r="BC974" s="55"/>
      <c r="BD974" s="55"/>
      <c r="BE974" s="55"/>
      <c r="BF974" s="55"/>
      <c r="BG974" s="55"/>
      <c r="BH974" s="55"/>
      <c r="BI974" s="55"/>
      <c r="BJ974" s="55"/>
      <c r="BK974" s="55"/>
      <c r="BL974" s="55"/>
      <c r="BM974" s="55"/>
      <c r="BN974" s="55"/>
      <c r="BO974" s="55"/>
      <c r="BP974" s="55"/>
      <c r="BQ974" s="55"/>
      <c r="BR974" s="55"/>
      <c r="BS974" s="55"/>
      <c r="BT974" s="55"/>
      <c r="BU974" s="55"/>
      <c r="BV974" s="55"/>
      <c r="BW974" s="55"/>
      <c r="BX974" s="55"/>
      <c r="BY974" s="55"/>
      <c r="BZ974" s="55"/>
      <c r="CA974" s="55"/>
      <c r="CB974" s="55"/>
      <c r="CC974" s="55"/>
      <c r="CD974" s="55"/>
      <c r="CE974" s="55"/>
      <c r="CF974" s="55"/>
      <c r="CG974" s="55"/>
      <c r="CH974" s="55"/>
      <c r="CI974" s="55"/>
    </row>
    <row r="975" spans="1:87" customFormat="1" ht="15" customHeight="1" x14ac:dyDescent="0.25">
      <c r="A975" s="55"/>
      <c r="B975" s="58"/>
      <c r="C975" s="58"/>
      <c r="E975" s="57"/>
      <c r="F975" s="21"/>
      <c r="G975" s="59"/>
      <c r="H975" s="56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55"/>
      <c r="AL975" s="55"/>
      <c r="AM975" s="55"/>
      <c r="AN975" s="55"/>
      <c r="AO975" s="55"/>
      <c r="AP975" s="55"/>
      <c r="AQ975" s="55"/>
      <c r="AR975" s="55"/>
      <c r="AS975" s="55"/>
      <c r="AT975" s="55"/>
      <c r="AU975" s="55"/>
      <c r="AV975" s="55"/>
      <c r="AW975" s="55"/>
      <c r="AX975" s="55"/>
      <c r="AY975" s="55"/>
      <c r="AZ975" s="55"/>
      <c r="BA975" s="55"/>
      <c r="BB975" s="55"/>
      <c r="BC975" s="55"/>
      <c r="BD975" s="55"/>
      <c r="BE975" s="55"/>
      <c r="BF975" s="55"/>
      <c r="BG975" s="55"/>
      <c r="BH975" s="55"/>
      <c r="BI975" s="55"/>
      <c r="BJ975" s="55"/>
      <c r="BK975" s="55"/>
      <c r="BL975" s="55"/>
      <c r="BM975" s="55"/>
      <c r="BN975" s="55"/>
      <c r="BO975" s="55"/>
      <c r="BP975" s="55"/>
      <c r="BQ975" s="55"/>
      <c r="BR975" s="55"/>
      <c r="BS975" s="55"/>
      <c r="BT975" s="55"/>
      <c r="BU975" s="55"/>
      <c r="BV975" s="55"/>
      <c r="BW975" s="55"/>
      <c r="BX975" s="55"/>
      <c r="BY975" s="55"/>
      <c r="BZ975" s="55"/>
      <c r="CA975" s="55"/>
      <c r="CB975" s="55"/>
      <c r="CC975" s="55"/>
      <c r="CD975" s="55"/>
      <c r="CE975" s="55"/>
      <c r="CF975" s="55"/>
      <c r="CG975" s="55"/>
      <c r="CH975" s="55"/>
      <c r="CI975" s="55"/>
    </row>
    <row r="976" spans="1:87" customFormat="1" ht="15" customHeight="1" x14ac:dyDescent="0.25">
      <c r="A976" s="55"/>
      <c r="B976" s="58"/>
      <c r="C976" s="58"/>
      <c r="E976" s="57"/>
      <c r="F976" s="21"/>
      <c r="G976" s="59"/>
      <c r="H976" s="56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55"/>
      <c r="AL976" s="55"/>
      <c r="AM976" s="55"/>
      <c r="AN976" s="55"/>
      <c r="AO976" s="55"/>
      <c r="AP976" s="55"/>
      <c r="AQ976" s="55"/>
      <c r="AR976" s="55"/>
      <c r="AS976" s="55"/>
      <c r="AT976" s="55"/>
      <c r="AU976" s="55"/>
      <c r="AV976" s="55"/>
      <c r="AW976" s="55"/>
      <c r="AX976" s="55"/>
      <c r="AY976" s="55"/>
      <c r="AZ976" s="55"/>
      <c r="BA976" s="55"/>
      <c r="BB976" s="55"/>
      <c r="BC976" s="55"/>
      <c r="BD976" s="55"/>
      <c r="BE976" s="55"/>
      <c r="BF976" s="55"/>
      <c r="BG976" s="55"/>
      <c r="BH976" s="55"/>
      <c r="BI976" s="55"/>
      <c r="BJ976" s="55"/>
      <c r="BK976" s="55"/>
      <c r="BL976" s="55"/>
      <c r="BM976" s="55"/>
      <c r="BN976" s="55"/>
      <c r="BO976" s="55"/>
      <c r="BP976" s="55"/>
      <c r="BQ976" s="55"/>
      <c r="BR976" s="55"/>
      <c r="BS976" s="55"/>
      <c r="BT976" s="55"/>
      <c r="BU976" s="55"/>
      <c r="BV976" s="55"/>
      <c r="BW976" s="55"/>
      <c r="BX976" s="55"/>
      <c r="BY976" s="55"/>
      <c r="BZ976" s="55"/>
      <c r="CA976" s="55"/>
      <c r="CB976" s="55"/>
      <c r="CC976" s="55"/>
      <c r="CD976" s="55"/>
      <c r="CE976" s="55"/>
      <c r="CF976" s="55"/>
      <c r="CG976" s="55"/>
      <c r="CH976" s="55"/>
      <c r="CI976" s="55"/>
    </row>
    <row r="977" spans="1:87" customFormat="1" ht="15" customHeight="1" x14ac:dyDescent="0.25">
      <c r="A977" s="55"/>
      <c r="B977" s="58"/>
      <c r="C977" s="58"/>
      <c r="E977" s="57"/>
      <c r="F977" s="21"/>
      <c r="G977" s="59"/>
      <c r="H977" s="56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5"/>
      <c r="AV977" s="55"/>
      <c r="AW977" s="55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5"/>
      <c r="BJ977" s="55"/>
      <c r="BK977" s="55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5"/>
      <c r="BX977" s="55"/>
      <c r="BY977" s="55"/>
      <c r="BZ977" s="55"/>
      <c r="CA977" s="55"/>
      <c r="CB977" s="55"/>
      <c r="CC977" s="55"/>
      <c r="CD977" s="55"/>
      <c r="CE977" s="55"/>
      <c r="CF977" s="55"/>
      <c r="CG977" s="55"/>
      <c r="CH977" s="55"/>
      <c r="CI977" s="55"/>
    </row>
    <row r="978" spans="1:87" customFormat="1" ht="15" customHeight="1" x14ac:dyDescent="0.25">
      <c r="A978" s="55"/>
      <c r="B978" s="58"/>
      <c r="C978" s="58"/>
      <c r="E978" s="57"/>
      <c r="F978" s="21"/>
      <c r="G978" s="59"/>
      <c r="H978" s="56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55"/>
      <c r="AL978" s="55"/>
      <c r="AM978" s="55"/>
      <c r="AN978" s="55"/>
      <c r="AO978" s="55"/>
      <c r="AP978" s="55"/>
      <c r="AQ978" s="55"/>
      <c r="AR978" s="55"/>
      <c r="AS978" s="55"/>
      <c r="AT978" s="55"/>
      <c r="AU978" s="55"/>
      <c r="AV978" s="55"/>
      <c r="AW978" s="55"/>
      <c r="AX978" s="55"/>
      <c r="AY978" s="55"/>
      <c r="AZ978" s="55"/>
      <c r="BA978" s="55"/>
      <c r="BB978" s="55"/>
      <c r="BC978" s="55"/>
      <c r="BD978" s="55"/>
      <c r="BE978" s="55"/>
      <c r="BF978" s="55"/>
      <c r="BG978" s="55"/>
      <c r="BH978" s="55"/>
      <c r="BI978" s="55"/>
      <c r="BJ978" s="55"/>
      <c r="BK978" s="55"/>
      <c r="BL978" s="55"/>
      <c r="BM978" s="55"/>
      <c r="BN978" s="55"/>
      <c r="BO978" s="55"/>
      <c r="BP978" s="55"/>
      <c r="BQ978" s="55"/>
      <c r="BR978" s="55"/>
      <c r="BS978" s="55"/>
      <c r="BT978" s="55"/>
      <c r="BU978" s="55"/>
      <c r="BV978" s="55"/>
      <c r="BW978" s="55"/>
      <c r="BX978" s="55"/>
      <c r="BY978" s="55"/>
      <c r="BZ978" s="55"/>
      <c r="CA978" s="55"/>
      <c r="CB978" s="55"/>
      <c r="CC978" s="55"/>
      <c r="CD978" s="55"/>
      <c r="CE978" s="55"/>
      <c r="CF978" s="55"/>
      <c r="CG978" s="55"/>
      <c r="CH978" s="55"/>
      <c r="CI978" s="55"/>
    </row>
    <row r="979" spans="1:87" customFormat="1" ht="15" customHeight="1" x14ac:dyDescent="0.25">
      <c r="A979" s="55"/>
      <c r="B979" s="58"/>
      <c r="C979" s="58"/>
      <c r="E979" s="57"/>
      <c r="F979" s="21"/>
      <c r="G979" s="59"/>
      <c r="H979" s="56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55"/>
      <c r="AL979" s="55"/>
      <c r="AM979" s="55"/>
      <c r="AN979" s="55"/>
      <c r="AO979" s="55"/>
      <c r="AP979" s="55"/>
      <c r="AQ979" s="55"/>
      <c r="AR979" s="55"/>
      <c r="AS979" s="55"/>
      <c r="AT979" s="55"/>
      <c r="AU979" s="55"/>
      <c r="AV979" s="55"/>
      <c r="AW979" s="55"/>
      <c r="AX979" s="55"/>
      <c r="AY979" s="55"/>
      <c r="AZ979" s="55"/>
      <c r="BA979" s="55"/>
      <c r="BB979" s="55"/>
      <c r="BC979" s="55"/>
      <c r="BD979" s="55"/>
      <c r="BE979" s="55"/>
      <c r="BF979" s="55"/>
      <c r="BG979" s="55"/>
      <c r="BH979" s="55"/>
      <c r="BI979" s="55"/>
      <c r="BJ979" s="55"/>
      <c r="BK979" s="55"/>
      <c r="BL979" s="55"/>
      <c r="BM979" s="55"/>
      <c r="BN979" s="55"/>
      <c r="BO979" s="55"/>
      <c r="BP979" s="55"/>
      <c r="BQ979" s="55"/>
      <c r="BR979" s="55"/>
      <c r="BS979" s="55"/>
      <c r="BT979" s="55"/>
      <c r="BU979" s="55"/>
      <c r="BV979" s="55"/>
      <c r="BW979" s="55"/>
      <c r="BX979" s="55"/>
      <c r="BY979" s="55"/>
      <c r="BZ979" s="55"/>
      <c r="CA979" s="55"/>
      <c r="CB979" s="55"/>
      <c r="CC979" s="55"/>
      <c r="CD979" s="55"/>
      <c r="CE979" s="55"/>
      <c r="CF979" s="55"/>
      <c r="CG979" s="55"/>
      <c r="CH979" s="55"/>
      <c r="CI979" s="55"/>
    </row>
    <row r="980" spans="1:87" customFormat="1" ht="15" customHeight="1" x14ac:dyDescent="0.25">
      <c r="A980" s="55"/>
      <c r="B980" s="58"/>
      <c r="C980" s="58"/>
      <c r="E980" s="57"/>
      <c r="F980" s="21"/>
      <c r="G980" s="59"/>
      <c r="H980" s="56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55"/>
      <c r="AL980" s="55"/>
      <c r="AM980" s="55"/>
      <c r="AN980" s="55"/>
      <c r="AO980" s="55"/>
      <c r="AP980" s="55"/>
      <c r="AQ980" s="55"/>
      <c r="AR980" s="55"/>
      <c r="AS980" s="55"/>
      <c r="AT980" s="55"/>
      <c r="AU980" s="55"/>
      <c r="AV980" s="55"/>
      <c r="AW980" s="55"/>
      <c r="AX980" s="55"/>
      <c r="AY980" s="55"/>
      <c r="AZ980" s="55"/>
      <c r="BA980" s="55"/>
      <c r="BB980" s="55"/>
      <c r="BC980" s="55"/>
      <c r="BD980" s="55"/>
      <c r="BE980" s="55"/>
      <c r="BF980" s="55"/>
      <c r="BG980" s="55"/>
      <c r="BH980" s="55"/>
      <c r="BI980" s="55"/>
      <c r="BJ980" s="55"/>
      <c r="BK980" s="55"/>
      <c r="BL980" s="55"/>
      <c r="BM980" s="55"/>
      <c r="BN980" s="55"/>
      <c r="BO980" s="55"/>
      <c r="BP980" s="55"/>
      <c r="BQ980" s="55"/>
      <c r="BR980" s="55"/>
      <c r="BS980" s="55"/>
      <c r="BT980" s="55"/>
      <c r="BU980" s="55"/>
      <c r="BV980" s="55"/>
      <c r="BW980" s="55"/>
      <c r="BX980" s="55"/>
      <c r="BY980" s="55"/>
      <c r="BZ980" s="55"/>
      <c r="CA980" s="55"/>
      <c r="CB980" s="55"/>
      <c r="CC980" s="55"/>
      <c r="CD980" s="55"/>
      <c r="CE980" s="55"/>
      <c r="CF980" s="55"/>
      <c r="CG980" s="55"/>
      <c r="CH980" s="55"/>
      <c r="CI980" s="55"/>
    </row>
    <row r="981" spans="1:87" customFormat="1" ht="15" customHeight="1" x14ac:dyDescent="0.25">
      <c r="A981" s="55"/>
      <c r="B981" s="58"/>
      <c r="C981" s="58"/>
      <c r="E981" s="57"/>
      <c r="F981" s="21"/>
      <c r="G981" s="59"/>
      <c r="H981" s="56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55"/>
      <c r="AL981" s="55"/>
      <c r="AM981" s="55"/>
      <c r="AN981" s="55"/>
      <c r="AO981" s="55"/>
      <c r="AP981" s="55"/>
      <c r="AQ981" s="55"/>
      <c r="AR981" s="55"/>
      <c r="AS981" s="55"/>
      <c r="AT981" s="55"/>
      <c r="AU981" s="55"/>
      <c r="AV981" s="55"/>
      <c r="AW981" s="55"/>
      <c r="AX981" s="55"/>
      <c r="AY981" s="55"/>
      <c r="AZ981" s="55"/>
      <c r="BA981" s="55"/>
      <c r="BB981" s="55"/>
      <c r="BC981" s="55"/>
      <c r="BD981" s="55"/>
      <c r="BE981" s="55"/>
      <c r="BF981" s="55"/>
      <c r="BG981" s="55"/>
      <c r="BH981" s="55"/>
      <c r="BI981" s="55"/>
      <c r="BJ981" s="55"/>
      <c r="BK981" s="55"/>
      <c r="BL981" s="55"/>
      <c r="BM981" s="55"/>
      <c r="BN981" s="55"/>
      <c r="BO981" s="55"/>
      <c r="BP981" s="55"/>
      <c r="BQ981" s="55"/>
      <c r="BR981" s="55"/>
      <c r="BS981" s="55"/>
      <c r="BT981" s="55"/>
      <c r="BU981" s="55"/>
      <c r="BV981" s="55"/>
      <c r="BW981" s="55"/>
      <c r="BX981" s="55"/>
      <c r="BY981" s="55"/>
      <c r="BZ981" s="55"/>
      <c r="CA981" s="55"/>
      <c r="CB981" s="55"/>
      <c r="CC981" s="55"/>
      <c r="CD981" s="55"/>
      <c r="CE981" s="55"/>
      <c r="CF981" s="55"/>
      <c r="CG981" s="55"/>
      <c r="CH981" s="55"/>
      <c r="CI981" s="55"/>
    </row>
    <row r="982" spans="1:87" customFormat="1" ht="15" customHeight="1" x14ac:dyDescent="0.25">
      <c r="A982" s="55"/>
      <c r="B982" s="58"/>
      <c r="C982" s="58"/>
      <c r="E982" s="57"/>
      <c r="F982" s="21"/>
      <c r="G982" s="59"/>
      <c r="H982" s="56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55"/>
      <c r="AL982" s="55"/>
      <c r="AM982" s="55"/>
      <c r="AN982" s="55"/>
      <c r="AO982" s="55"/>
      <c r="AP982" s="55"/>
      <c r="AQ982" s="55"/>
      <c r="AR982" s="55"/>
      <c r="AS982" s="55"/>
      <c r="AT982" s="55"/>
      <c r="AU982" s="55"/>
      <c r="AV982" s="55"/>
      <c r="AW982" s="55"/>
      <c r="AX982" s="55"/>
      <c r="AY982" s="55"/>
      <c r="AZ982" s="55"/>
      <c r="BA982" s="55"/>
      <c r="BB982" s="55"/>
      <c r="BC982" s="55"/>
      <c r="BD982" s="55"/>
      <c r="BE982" s="55"/>
      <c r="BF982" s="55"/>
      <c r="BG982" s="55"/>
      <c r="BH982" s="55"/>
      <c r="BI982" s="55"/>
      <c r="BJ982" s="55"/>
      <c r="BK982" s="55"/>
      <c r="BL982" s="55"/>
      <c r="BM982" s="55"/>
      <c r="BN982" s="55"/>
      <c r="BO982" s="55"/>
      <c r="BP982" s="55"/>
      <c r="BQ982" s="55"/>
      <c r="BR982" s="55"/>
      <c r="BS982" s="55"/>
      <c r="BT982" s="55"/>
      <c r="BU982" s="55"/>
      <c r="BV982" s="55"/>
      <c r="BW982" s="55"/>
      <c r="BX982" s="55"/>
      <c r="BY982" s="55"/>
      <c r="BZ982" s="55"/>
      <c r="CA982" s="55"/>
      <c r="CB982" s="55"/>
      <c r="CC982" s="55"/>
      <c r="CD982" s="55"/>
      <c r="CE982" s="55"/>
      <c r="CF982" s="55"/>
      <c r="CG982" s="55"/>
      <c r="CH982" s="55"/>
      <c r="CI982" s="55"/>
    </row>
    <row r="983" spans="1:87" customFormat="1" ht="15" customHeight="1" x14ac:dyDescent="0.25">
      <c r="A983" s="55"/>
      <c r="B983" s="58"/>
      <c r="C983" s="58"/>
      <c r="E983" s="57"/>
      <c r="F983" s="21"/>
      <c r="G983" s="59"/>
      <c r="H983" s="56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55"/>
      <c r="AL983" s="55"/>
      <c r="AM983" s="55"/>
      <c r="AN983" s="55"/>
      <c r="AO983" s="55"/>
      <c r="AP983" s="55"/>
      <c r="AQ983" s="55"/>
      <c r="AR983" s="55"/>
      <c r="AS983" s="55"/>
      <c r="AT983" s="55"/>
      <c r="AU983" s="55"/>
      <c r="AV983" s="55"/>
      <c r="AW983" s="55"/>
      <c r="AX983" s="55"/>
      <c r="AY983" s="55"/>
      <c r="AZ983" s="55"/>
      <c r="BA983" s="55"/>
      <c r="BB983" s="55"/>
      <c r="BC983" s="55"/>
      <c r="BD983" s="55"/>
      <c r="BE983" s="55"/>
      <c r="BF983" s="55"/>
      <c r="BG983" s="55"/>
      <c r="BH983" s="55"/>
      <c r="BI983" s="55"/>
      <c r="BJ983" s="55"/>
      <c r="BK983" s="55"/>
      <c r="BL983" s="55"/>
      <c r="BM983" s="55"/>
      <c r="BN983" s="55"/>
      <c r="BO983" s="55"/>
      <c r="BP983" s="55"/>
      <c r="BQ983" s="55"/>
      <c r="BR983" s="55"/>
      <c r="BS983" s="55"/>
      <c r="BT983" s="55"/>
      <c r="BU983" s="55"/>
      <c r="BV983" s="55"/>
      <c r="BW983" s="55"/>
      <c r="BX983" s="55"/>
      <c r="BY983" s="55"/>
      <c r="BZ983" s="55"/>
      <c r="CA983" s="55"/>
      <c r="CB983" s="55"/>
      <c r="CC983" s="55"/>
      <c r="CD983" s="55"/>
      <c r="CE983" s="55"/>
      <c r="CF983" s="55"/>
      <c r="CG983" s="55"/>
      <c r="CH983" s="55"/>
      <c r="CI983" s="55"/>
    </row>
    <row r="984" spans="1:87" customFormat="1" ht="15" customHeight="1" x14ac:dyDescent="0.25">
      <c r="A984" s="55"/>
      <c r="B984" s="58"/>
      <c r="C984" s="58"/>
      <c r="E984" s="57"/>
      <c r="F984" s="21"/>
      <c r="G984" s="59"/>
      <c r="H984" s="56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55"/>
      <c r="AL984" s="55"/>
      <c r="AM984" s="55"/>
      <c r="AN984" s="55"/>
      <c r="AO984" s="55"/>
      <c r="AP984" s="55"/>
      <c r="AQ984" s="55"/>
      <c r="AR984" s="55"/>
      <c r="AS984" s="55"/>
      <c r="AT984" s="55"/>
      <c r="AU984" s="55"/>
      <c r="AV984" s="55"/>
      <c r="AW984" s="55"/>
      <c r="AX984" s="55"/>
      <c r="AY984" s="55"/>
      <c r="AZ984" s="55"/>
      <c r="BA984" s="55"/>
      <c r="BB984" s="55"/>
      <c r="BC984" s="55"/>
      <c r="BD984" s="55"/>
      <c r="BE984" s="55"/>
      <c r="BF984" s="55"/>
      <c r="BG984" s="55"/>
      <c r="BH984" s="55"/>
      <c r="BI984" s="55"/>
      <c r="BJ984" s="55"/>
      <c r="BK984" s="55"/>
      <c r="BL984" s="55"/>
      <c r="BM984" s="55"/>
      <c r="BN984" s="55"/>
      <c r="BO984" s="55"/>
      <c r="BP984" s="55"/>
      <c r="BQ984" s="55"/>
      <c r="BR984" s="55"/>
      <c r="BS984" s="55"/>
      <c r="BT984" s="55"/>
      <c r="BU984" s="55"/>
      <c r="BV984" s="55"/>
      <c r="BW984" s="55"/>
      <c r="BX984" s="55"/>
      <c r="BY984" s="55"/>
      <c r="BZ984" s="55"/>
      <c r="CA984" s="55"/>
      <c r="CB984" s="55"/>
      <c r="CC984" s="55"/>
      <c r="CD984" s="55"/>
      <c r="CE984" s="55"/>
      <c r="CF984" s="55"/>
      <c r="CG984" s="55"/>
      <c r="CH984" s="55"/>
      <c r="CI984" s="55"/>
    </row>
    <row r="985" spans="1:87" customFormat="1" ht="15" customHeight="1" x14ac:dyDescent="0.25">
      <c r="A985" s="55"/>
      <c r="B985" s="58"/>
      <c r="C985" s="58"/>
      <c r="E985" s="57"/>
      <c r="F985" s="21"/>
      <c r="G985" s="59"/>
      <c r="H985" s="56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55"/>
      <c r="AL985" s="55"/>
      <c r="AM985" s="55"/>
      <c r="AN985" s="55"/>
      <c r="AO985" s="55"/>
      <c r="AP985" s="55"/>
      <c r="AQ985" s="55"/>
      <c r="AR985" s="55"/>
      <c r="AS985" s="55"/>
      <c r="AT985" s="55"/>
      <c r="AU985" s="55"/>
      <c r="AV985" s="55"/>
      <c r="AW985" s="55"/>
      <c r="AX985" s="55"/>
      <c r="AY985" s="55"/>
      <c r="AZ985" s="55"/>
      <c r="BA985" s="55"/>
      <c r="BB985" s="55"/>
      <c r="BC985" s="55"/>
      <c r="BD985" s="55"/>
      <c r="BE985" s="55"/>
      <c r="BF985" s="55"/>
      <c r="BG985" s="55"/>
      <c r="BH985" s="55"/>
      <c r="BI985" s="55"/>
      <c r="BJ985" s="55"/>
      <c r="BK985" s="55"/>
      <c r="BL985" s="55"/>
      <c r="BM985" s="55"/>
      <c r="BN985" s="55"/>
      <c r="BO985" s="55"/>
      <c r="BP985" s="55"/>
      <c r="BQ985" s="55"/>
      <c r="BR985" s="55"/>
      <c r="BS985" s="55"/>
      <c r="BT985" s="55"/>
      <c r="BU985" s="55"/>
      <c r="BV985" s="55"/>
      <c r="BW985" s="55"/>
      <c r="BX985" s="55"/>
      <c r="BY985" s="55"/>
      <c r="BZ985" s="55"/>
      <c r="CA985" s="55"/>
      <c r="CB985" s="55"/>
      <c r="CC985" s="55"/>
      <c r="CD985" s="55"/>
      <c r="CE985" s="55"/>
      <c r="CF985" s="55"/>
      <c r="CG985" s="55"/>
      <c r="CH985" s="55"/>
      <c r="CI985" s="55"/>
    </row>
    <row r="986" spans="1:87" customFormat="1" ht="15" customHeight="1" x14ac:dyDescent="0.25">
      <c r="A986" s="55"/>
      <c r="B986" s="58"/>
      <c r="C986" s="58"/>
      <c r="E986" s="57"/>
      <c r="F986" s="21"/>
      <c r="G986" s="59"/>
      <c r="H986" s="56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55"/>
      <c r="AL986" s="55"/>
      <c r="AM986" s="55"/>
      <c r="AN986" s="55"/>
      <c r="AO986" s="55"/>
      <c r="AP986" s="55"/>
      <c r="AQ986" s="55"/>
      <c r="AR986" s="55"/>
      <c r="AS986" s="55"/>
      <c r="AT986" s="55"/>
      <c r="AU986" s="55"/>
      <c r="AV986" s="55"/>
      <c r="AW986" s="55"/>
      <c r="AX986" s="55"/>
      <c r="AY986" s="55"/>
      <c r="AZ986" s="55"/>
      <c r="BA986" s="55"/>
      <c r="BB986" s="55"/>
      <c r="BC986" s="55"/>
      <c r="BD986" s="55"/>
      <c r="BE986" s="55"/>
      <c r="BF986" s="55"/>
      <c r="BG986" s="55"/>
      <c r="BH986" s="55"/>
      <c r="BI986" s="55"/>
      <c r="BJ986" s="55"/>
      <c r="BK986" s="55"/>
      <c r="BL986" s="55"/>
      <c r="BM986" s="55"/>
      <c r="BN986" s="55"/>
      <c r="BO986" s="55"/>
      <c r="BP986" s="55"/>
      <c r="BQ986" s="55"/>
      <c r="BR986" s="55"/>
      <c r="BS986" s="55"/>
      <c r="BT986" s="55"/>
      <c r="BU986" s="55"/>
      <c r="BV986" s="55"/>
      <c r="BW986" s="55"/>
      <c r="BX986" s="55"/>
      <c r="BY986" s="55"/>
      <c r="BZ986" s="55"/>
      <c r="CA986" s="55"/>
      <c r="CB986" s="55"/>
      <c r="CC986" s="55"/>
      <c r="CD986" s="55"/>
      <c r="CE986" s="55"/>
      <c r="CF986" s="55"/>
      <c r="CG986" s="55"/>
      <c r="CH986" s="55"/>
      <c r="CI986" s="55"/>
    </row>
    <row r="987" spans="1:87" customFormat="1" ht="15" customHeight="1" x14ac:dyDescent="0.25">
      <c r="A987" s="55"/>
      <c r="B987" s="58"/>
      <c r="C987" s="58"/>
      <c r="E987" s="57"/>
      <c r="F987" s="21"/>
      <c r="G987" s="59"/>
      <c r="H987" s="56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55"/>
      <c r="AL987" s="55"/>
      <c r="AM987" s="55"/>
      <c r="AN987" s="55"/>
      <c r="AO987" s="55"/>
      <c r="AP987" s="55"/>
      <c r="AQ987" s="55"/>
      <c r="AR987" s="55"/>
      <c r="AS987" s="55"/>
      <c r="AT987" s="55"/>
      <c r="AU987" s="55"/>
      <c r="AV987" s="55"/>
      <c r="AW987" s="55"/>
      <c r="AX987" s="55"/>
      <c r="AY987" s="55"/>
      <c r="AZ987" s="55"/>
      <c r="BA987" s="55"/>
      <c r="BB987" s="55"/>
      <c r="BC987" s="55"/>
      <c r="BD987" s="55"/>
      <c r="BE987" s="55"/>
      <c r="BF987" s="55"/>
      <c r="BG987" s="55"/>
      <c r="BH987" s="55"/>
      <c r="BI987" s="55"/>
      <c r="BJ987" s="55"/>
      <c r="BK987" s="55"/>
      <c r="BL987" s="55"/>
      <c r="BM987" s="55"/>
      <c r="BN987" s="55"/>
      <c r="BO987" s="55"/>
      <c r="BP987" s="55"/>
      <c r="BQ987" s="55"/>
      <c r="BR987" s="55"/>
      <c r="BS987" s="55"/>
      <c r="BT987" s="55"/>
      <c r="BU987" s="55"/>
      <c r="BV987" s="55"/>
      <c r="BW987" s="55"/>
      <c r="BX987" s="55"/>
      <c r="BY987" s="55"/>
      <c r="BZ987" s="55"/>
      <c r="CA987" s="55"/>
      <c r="CB987" s="55"/>
      <c r="CC987" s="55"/>
      <c r="CD987" s="55"/>
      <c r="CE987" s="55"/>
      <c r="CF987" s="55"/>
      <c r="CG987" s="55"/>
      <c r="CH987" s="55"/>
      <c r="CI987" s="55"/>
    </row>
    <row r="988" spans="1:87" customFormat="1" ht="15" customHeight="1" x14ac:dyDescent="0.25">
      <c r="A988" s="55"/>
      <c r="B988" s="58"/>
      <c r="C988" s="58"/>
      <c r="E988" s="57"/>
      <c r="F988" s="21"/>
      <c r="G988" s="59"/>
      <c r="H988" s="56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55"/>
      <c r="AL988" s="55"/>
      <c r="AM988" s="55"/>
      <c r="AN988" s="55"/>
      <c r="AO988" s="55"/>
      <c r="AP988" s="55"/>
      <c r="AQ988" s="55"/>
      <c r="AR988" s="55"/>
      <c r="AS988" s="55"/>
      <c r="AT988" s="55"/>
      <c r="AU988" s="55"/>
      <c r="AV988" s="55"/>
      <c r="AW988" s="55"/>
      <c r="AX988" s="55"/>
      <c r="AY988" s="55"/>
      <c r="AZ988" s="55"/>
      <c r="BA988" s="55"/>
      <c r="BB988" s="55"/>
      <c r="BC988" s="55"/>
      <c r="BD988" s="55"/>
      <c r="BE988" s="55"/>
      <c r="BF988" s="55"/>
      <c r="BG988" s="55"/>
      <c r="BH988" s="55"/>
      <c r="BI988" s="55"/>
      <c r="BJ988" s="55"/>
      <c r="BK988" s="55"/>
      <c r="BL988" s="55"/>
      <c r="BM988" s="55"/>
      <c r="BN988" s="55"/>
      <c r="BO988" s="55"/>
      <c r="BP988" s="55"/>
      <c r="BQ988" s="55"/>
      <c r="BR988" s="55"/>
      <c r="BS988" s="55"/>
      <c r="BT988" s="55"/>
      <c r="BU988" s="55"/>
      <c r="BV988" s="55"/>
      <c r="BW988" s="55"/>
      <c r="BX988" s="55"/>
      <c r="BY988" s="55"/>
      <c r="BZ988" s="55"/>
      <c r="CA988" s="55"/>
      <c r="CB988" s="55"/>
      <c r="CC988" s="55"/>
      <c r="CD988" s="55"/>
      <c r="CE988" s="55"/>
      <c r="CF988" s="55"/>
      <c r="CG988" s="55"/>
      <c r="CH988" s="55"/>
      <c r="CI988" s="55"/>
    </row>
    <row r="989" spans="1:87" customFormat="1" ht="15" customHeight="1" x14ac:dyDescent="0.25">
      <c r="A989" s="55"/>
      <c r="B989" s="58"/>
      <c r="C989" s="58"/>
      <c r="E989" s="57"/>
      <c r="F989" s="21"/>
      <c r="G989" s="59"/>
      <c r="H989" s="56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5"/>
      <c r="AV989" s="55"/>
      <c r="AW989" s="55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5"/>
      <c r="BJ989" s="55"/>
      <c r="BK989" s="55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5"/>
      <c r="BX989" s="55"/>
      <c r="BY989" s="55"/>
      <c r="BZ989" s="55"/>
      <c r="CA989" s="55"/>
      <c r="CB989" s="55"/>
      <c r="CC989" s="55"/>
      <c r="CD989" s="55"/>
      <c r="CE989" s="55"/>
      <c r="CF989" s="55"/>
      <c r="CG989" s="55"/>
      <c r="CH989" s="55"/>
      <c r="CI989" s="55"/>
    </row>
    <row r="990" spans="1:87" customFormat="1" ht="15" customHeight="1" x14ac:dyDescent="0.25">
      <c r="A990" s="55"/>
      <c r="B990" s="58"/>
      <c r="C990" s="58"/>
      <c r="E990" s="57"/>
      <c r="F990" s="21"/>
      <c r="G990" s="59"/>
      <c r="H990" s="56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55"/>
      <c r="AL990" s="55"/>
      <c r="AM990" s="55"/>
      <c r="AN990" s="55"/>
      <c r="AO990" s="55"/>
      <c r="AP990" s="55"/>
      <c r="AQ990" s="55"/>
      <c r="AR990" s="55"/>
      <c r="AS990" s="55"/>
      <c r="AT990" s="55"/>
      <c r="AU990" s="55"/>
      <c r="AV990" s="55"/>
      <c r="AW990" s="55"/>
      <c r="AX990" s="55"/>
      <c r="AY990" s="55"/>
      <c r="AZ990" s="55"/>
      <c r="BA990" s="55"/>
      <c r="BB990" s="55"/>
      <c r="BC990" s="55"/>
      <c r="BD990" s="55"/>
      <c r="BE990" s="55"/>
      <c r="BF990" s="55"/>
      <c r="BG990" s="55"/>
      <c r="BH990" s="55"/>
      <c r="BI990" s="55"/>
      <c r="BJ990" s="55"/>
      <c r="BK990" s="55"/>
      <c r="BL990" s="55"/>
      <c r="BM990" s="55"/>
      <c r="BN990" s="55"/>
      <c r="BO990" s="55"/>
      <c r="BP990" s="55"/>
      <c r="BQ990" s="55"/>
      <c r="BR990" s="55"/>
      <c r="BS990" s="55"/>
      <c r="BT990" s="55"/>
      <c r="BU990" s="55"/>
      <c r="BV990" s="55"/>
      <c r="BW990" s="55"/>
      <c r="BX990" s="55"/>
      <c r="BY990" s="55"/>
      <c r="BZ990" s="55"/>
      <c r="CA990" s="55"/>
      <c r="CB990" s="55"/>
      <c r="CC990" s="55"/>
      <c r="CD990" s="55"/>
      <c r="CE990" s="55"/>
      <c r="CF990" s="55"/>
      <c r="CG990" s="55"/>
      <c r="CH990" s="55"/>
      <c r="CI990" s="55"/>
    </row>
  </sheetData>
  <mergeCells count="5">
    <mergeCell ref="L1:M1"/>
    <mergeCell ref="L3:M4"/>
    <mergeCell ref="O3:O4"/>
    <mergeCell ref="L7:M8"/>
    <mergeCell ref="O7:O8"/>
  </mergeCells>
  <conditionalFormatting sqref="I2:I207">
    <cfRule type="containsText" dxfId="83" priority="4" operator="containsText" text="NON">
      <formula>NOT(ISERROR(SEARCH("NON",I2)))</formula>
    </cfRule>
    <cfRule type="containsText" dxfId="82" priority="5" operator="containsText" text="OUI">
      <formula>NOT(ISERROR(SEARCH("OUI",I2)))</formula>
    </cfRule>
  </conditionalFormatting>
  <conditionalFormatting sqref="G3:G207">
    <cfRule type="containsText" dxfId="81" priority="2" operator="containsText" text="1">
      <formula>NOT(ISERROR(SEARCH("1",G3)))</formula>
    </cfRule>
  </conditionalFormatting>
  <conditionalFormatting sqref="K302:K1048576">
    <cfRule type="expression" dxfId="80" priority="6">
      <formula>AND($E302=4)</formula>
    </cfRule>
  </conditionalFormatting>
  <conditionalFormatting sqref="J3:J207 F3:G207 C3:D207">
    <cfRule type="expression" dxfId="79" priority="3">
      <formula>AND($J3=0)</formula>
    </cfRule>
  </conditionalFormatting>
  <conditionalFormatting sqref="C2 B3:C207">
    <cfRule type="duplicateValues" dxfId="78" priority="7"/>
  </conditionalFormatting>
  <conditionalFormatting sqref="K220:K241">
    <cfRule type="expression" dxfId="77" priority="9">
      <formula>AND($E215=4)</formula>
    </cfRule>
  </conditionalFormatting>
  <conditionalFormatting sqref="K197">
    <cfRule type="expression" dxfId="76" priority="10">
      <formula>AND(#REF!=4)</formula>
    </cfRule>
  </conditionalFormatting>
  <conditionalFormatting sqref="K244:K251">
    <cfRule type="expression" dxfId="75" priority="11">
      <formula>AND($E237=4)</formula>
    </cfRule>
  </conditionalFormatting>
  <conditionalFormatting sqref="K242:K243">
    <cfRule type="expression" dxfId="74" priority="12">
      <formula>AND(#REF!=4)</formula>
    </cfRule>
  </conditionalFormatting>
  <conditionalFormatting sqref="K253:K260">
    <cfRule type="expression" dxfId="73" priority="13">
      <formula>AND($E245=4)</formula>
    </cfRule>
  </conditionalFormatting>
  <conditionalFormatting sqref="K252">
    <cfRule type="expression" dxfId="72" priority="14">
      <formula>AND(#REF!=4)</formula>
    </cfRule>
  </conditionalFormatting>
  <conditionalFormatting sqref="K263:K301">
    <cfRule type="expression" dxfId="71" priority="15">
      <formula>AND($E253=4)</formula>
    </cfRule>
  </conditionalFormatting>
  <conditionalFormatting sqref="K261:K262">
    <cfRule type="expression" dxfId="70" priority="16">
      <formula>AND(#REF!=4)</formula>
    </cfRule>
  </conditionalFormatting>
  <conditionalFormatting sqref="K193:K196">
    <cfRule type="expression" dxfId="69" priority="1063">
      <formula>AND($E182=4)</formula>
    </cfRule>
  </conditionalFormatting>
  <conditionalFormatting sqref="K198:K219">
    <cfRule type="expression" dxfId="68" priority="1066">
      <formula>AND($E186=4)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I990"/>
  <sheetViews>
    <sheetView topLeftCell="A260" zoomScaleNormal="100" workbookViewId="0"/>
  </sheetViews>
  <sheetFormatPr baseColWidth="10" defaultColWidth="11.42578125" defaultRowHeight="15" customHeight="1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5" customHeight="1" x14ac:dyDescent="0.25">
      <c r="B2" s="26" t="s">
        <v>24</v>
      </c>
      <c r="C2" s="2" t="s">
        <v>25</v>
      </c>
      <c r="D2" s="2" t="s">
        <v>26</v>
      </c>
      <c r="E2" s="2" t="s">
        <v>27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5" customHeight="1" x14ac:dyDescent="0.25">
      <c r="B3" s="31">
        <v>1</v>
      </c>
      <c r="C3" s="3" t="s">
        <v>2996</v>
      </c>
      <c r="D3" s="49">
        <v>0</v>
      </c>
      <c r="E3" s="78" t="s">
        <v>39</v>
      </c>
      <c r="F3" s="76" t="s">
        <v>2478</v>
      </c>
      <c r="G3" s="1"/>
      <c r="H3" s="7"/>
      <c r="I3" s="1" t="str">
        <f>IF(NOT(Tableau11757918202227[[#This Row],[Qu.]]&gt;=1),"OUI","NON")</f>
        <v>OUI</v>
      </c>
      <c r="J3" s="11">
        <f>SUM(1&gt;Tableau11757918202227[[#This Row],[Qu.]])</f>
        <v>1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ht="15" customHeight="1" x14ac:dyDescent="0.25">
      <c r="B4" s="31">
        <v>2</v>
      </c>
      <c r="C4" s="3" t="s">
        <v>2997</v>
      </c>
      <c r="D4" s="49">
        <v>1</v>
      </c>
      <c r="E4" s="78" t="s">
        <v>32</v>
      </c>
      <c r="F4" s="76" t="s">
        <v>1107</v>
      </c>
      <c r="G4" s="1"/>
      <c r="H4" s="7"/>
      <c r="I4" s="1" t="str">
        <f>IF(NOT(Tableau11757918202227[[#This Row],[Qu.]]&gt;=1),"OUI","NON")</f>
        <v>NON</v>
      </c>
      <c r="J4" s="11">
        <f>SUM(1&gt;Tableau11757918202227[[#This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5" customHeight="1" x14ac:dyDescent="0.25">
      <c r="B5" s="34">
        <v>3</v>
      </c>
      <c r="C5" s="12" t="s">
        <v>2998</v>
      </c>
      <c r="D5" s="49">
        <v>1</v>
      </c>
      <c r="E5" s="78" t="s">
        <v>32</v>
      </c>
      <c r="F5" s="77" t="s">
        <v>1089</v>
      </c>
      <c r="G5" s="1"/>
      <c r="H5" s="7"/>
      <c r="I5" s="1" t="str">
        <f>IF(NOT(Tableau11757918202227[[#This Row],[Qu.]]&gt;=1),"OUI","NON")</f>
        <v>NON</v>
      </c>
      <c r="J5" s="11">
        <f>SUM(1&gt;Tableau11757918202227[[#This Row],[Qu.]])</f>
        <v>0</v>
      </c>
      <c r="K5" s="46"/>
      <c r="L5" s="72" t="str">
        <f>COUNTIF(D3:D207,"&gt;0")&amp;"/"</f>
        <v>183/</v>
      </c>
      <c r="M5" s="71">
        <f>COUNTA(C3:C207)</f>
        <v>205</v>
      </c>
      <c r="N5" s="55"/>
      <c r="O5" s="70">
        <f>COUNTIF(D3:D282,"&gt;0")/COUNTA(C3:C282)</f>
        <v>0.88214285714285712</v>
      </c>
      <c r="P5" s="55"/>
      <c r="Q5" s="55"/>
      <c r="R5" s="55"/>
      <c r="S5" s="16"/>
      <c r="T5" s="17"/>
    </row>
    <row r="6" spans="2:20" ht="15" customHeight="1" x14ac:dyDescent="0.25">
      <c r="B6" s="34">
        <v>4</v>
      </c>
      <c r="C6" s="12" t="s">
        <v>2999</v>
      </c>
      <c r="D6" s="49">
        <v>1</v>
      </c>
      <c r="E6" s="78" t="s">
        <v>36</v>
      </c>
      <c r="F6" s="77" t="s">
        <v>1099</v>
      </c>
      <c r="G6" s="1"/>
      <c r="H6" s="7"/>
      <c r="I6" s="1" t="str">
        <f>IF(NOT(Tableau11757918202227[[#This Row],[Qu.]]&gt;=1),"OUI","NON")</f>
        <v>NON</v>
      </c>
      <c r="J6" s="11">
        <f>SUM(1&gt;Tableau11757918202227[[#This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ht="15" customHeight="1" x14ac:dyDescent="0.25">
      <c r="B7" s="31">
        <v>5</v>
      </c>
      <c r="C7" s="3" t="s">
        <v>3000</v>
      </c>
      <c r="D7" s="49">
        <v>1</v>
      </c>
      <c r="E7" s="78" t="s">
        <v>32</v>
      </c>
      <c r="F7" s="76" t="s">
        <v>1089</v>
      </c>
      <c r="G7" s="1"/>
      <c r="H7" s="7"/>
      <c r="I7" s="1" t="str">
        <f>IF(NOT(Tableau11757918202227[[#This Row],[Qu.]]&gt;=1),"OUI","NON")</f>
        <v>NON</v>
      </c>
      <c r="J7" s="11">
        <f>SUM(1&gt;Tableau11757918202227[[#This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ht="15" customHeight="1" x14ac:dyDescent="0.25">
      <c r="B8" s="31">
        <v>6</v>
      </c>
      <c r="C8" s="3" t="s">
        <v>3001</v>
      </c>
      <c r="D8" s="49">
        <v>1</v>
      </c>
      <c r="E8" s="78" t="s">
        <v>50</v>
      </c>
      <c r="F8" s="76" t="s">
        <v>1089</v>
      </c>
      <c r="G8" s="1"/>
      <c r="H8" s="7"/>
      <c r="I8" s="1" t="str">
        <f>IF(NOT(Tableau11757918202227[[#This Row],[Qu.]]&gt;=1),"OUI","NON")</f>
        <v>NON</v>
      </c>
      <c r="J8" s="11">
        <f>SUM(1&gt;Tableau11757918202227[[#This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" customHeight="1" x14ac:dyDescent="0.25">
      <c r="B9" s="31">
        <v>7</v>
      </c>
      <c r="C9" s="3" t="s">
        <v>3002</v>
      </c>
      <c r="D9" s="49">
        <v>1</v>
      </c>
      <c r="E9" s="78" t="s">
        <v>32</v>
      </c>
      <c r="F9" s="76" t="s">
        <v>1107</v>
      </c>
      <c r="G9" s="1"/>
      <c r="H9" s="7"/>
      <c r="I9" s="1" t="str">
        <f>IF(NOT(Tableau11757918202227[[#This Row],[Qu.]]&gt;=1),"OUI","NON")</f>
        <v>NON</v>
      </c>
      <c r="J9" s="11">
        <f>SUM(1&gt;Tableau11757918202227[[#This Row],[Qu.]])</f>
        <v>0</v>
      </c>
      <c r="K9" s="46"/>
      <c r="L9" s="69" t="str">
        <f>COUNTIF(G3:G282,"&gt;0")&amp;"/"</f>
        <v>0/</v>
      </c>
      <c r="M9" s="68">
        <f>COUNTA(C3:C282)</f>
        <v>280</v>
      </c>
      <c r="N9" s="55"/>
      <c r="O9" s="67">
        <f>COUNTIF(G3:G282,"&gt;0")/COUNTA(C3:C282)</f>
        <v>0</v>
      </c>
      <c r="P9" s="55"/>
      <c r="Q9" s="55"/>
      <c r="R9" s="55"/>
      <c r="S9" s="55"/>
      <c r="T9" s="55"/>
    </row>
    <row r="10" spans="2:20" ht="15" customHeight="1" x14ac:dyDescent="0.25">
      <c r="B10" s="53">
        <v>8</v>
      </c>
      <c r="C10" s="48" t="s">
        <v>3003</v>
      </c>
      <c r="D10" s="49">
        <v>1</v>
      </c>
      <c r="E10" s="78" t="s">
        <v>36</v>
      </c>
      <c r="F10" s="77" t="s">
        <v>1113</v>
      </c>
      <c r="G10" s="1"/>
      <c r="H10" s="7"/>
      <c r="I10" s="1" t="str">
        <f>IF(NOT(Tableau11757918202227[[#This Row],[Qu.]]&gt;=1),"OUI","NON")</f>
        <v>NON</v>
      </c>
      <c r="J10" s="11">
        <f>SUM(1&gt;Tableau11757918202227[[#This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ht="15" customHeight="1" x14ac:dyDescent="0.25">
      <c r="B11" s="34">
        <v>9</v>
      </c>
      <c r="C11" s="12" t="s">
        <v>3004</v>
      </c>
      <c r="D11" s="49">
        <v>1</v>
      </c>
      <c r="E11" s="78" t="s">
        <v>32</v>
      </c>
      <c r="F11" s="77" t="s">
        <v>1113</v>
      </c>
      <c r="G11" s="1"/>
      <c r="H11" s="7"/>
      <c r="I11" s="1" t="str">
        <f>IF(NOT(Tableau11757918202227[[#This Row],[Qu.]]&gt;=1),"OUI","NON")</f>
        <v>NON</v>
      </c>
      <c r="J11" s="11">
        <f>SUM(1&gt;Tableau11757918202227[[#This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ht="15" customHeight="1" x14ac:dyDescent="0.25">
      <c r="B12" s="31">
        <v>10</v>
      </c>
      <c r="C12" s="3" t="s">
        <v>3005</v>
      </c>
      <c r="D12" s="49">
        <v>1</v>
      </c>
      <c r="E12" s="78" t="s">
        <v>32</v>
      </c>
      <c r="F12" s="76" t="s">
        <v>1107</v>
      </c>
      <c r="G12" s="1"/>
      <c r="H12" s="7"/>
      <c r="I12" s="1" t="str">
        <f>IF(NOT(Tableau11757918202227[[#This Row],[Qu.]]&gt;=1),"OUI","NON")</f>
        <v>NON</v>
      </c>
      <c r="J12" s="11">
        <f>SUM(1&gt;Tableau11757918202227[[#This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ht="15" customHeight="1" x14ac:dyDescent="0.25">
      <c r="B13" s="85">
        <v>11</v>
      </c>
      <c r="C13" s="12" t="s">
        <v>3006</v>
      </c>
      <c r="D13" s="49">
        <v>1</v>
      </c>
      <c r="E13" s="78" t="s">
        <v>32</v>
      </c>
      <c r="F13" s="77" t="s">
        <v>1089</v>
      </c>
      <c r="G13" s="1"/>
      <c r="H13" s="7"/>
      <c r="I13" s="1" t="str">
        <f>IF(NOT(Tableau11757918202227[[#This Row],[Qu.]]&gt;=1),"OUI","NON")</f>
        <v>NON</v>
      </c>
      <c r="J13" s="11">
        <f>SUM(1&gt;Tableau11757918202227[[#This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ht="15" customHeight="1" x14ac:dyDescent="0.25">
      <c r="B14" s="34">
        <v>12</v>
      </c>
      <c r="C14" s="12" t="s">
        <v>3007</v>
      </c>
      <c r="D14" s="49">
        <v>1</v>
      </c>
      <c r="E14" s="78" t="s">
        <v>36</v>
      </c>
      <c r="F14" s="77" t="s">
        <v>1099</v>
      </c>
      <c r="G14" s="1"/>
      <c r="H14" s="7"/>
      <c r="I14" s="1" t="str">
        <f>IF(NOT(Tableau11757918202227[[#This Row],[Qu.]]&gt;=1),"OUI","NON")</f>
        <v>NON</v>
      </c>
      <c r="J14" s="11">
        <f>SUM(1&gt;Tableau11757918202227[[#This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>
        <v>13</v>
      </c>
      <c r="C15" s="12" t="s">
        <v>3008</v>
      </c>
      <c r="D15" s="49">
        <v>1</v>
      </c>
      <c r="E15" s="78" t="s">
        <v>50</v>
      </c>
      <c r="F15" s="77" t="s">
        <v>1089</v>
      </c>
      <c r="G15" s="1"/>
      <c r="H15" s="7"/>
      <c r="I15" s="1" t="str">
        <f>IF(NOT(Tableau11757918202227[[#This Row],[Qu.]]&gt;=1),"OUI","NON")</f>
        <v>NON</v>
      </c>
      <c r="J15" s="11">
        <f>SUM(1&gt;Tableau11757918202227[[#This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>
        <v>14</v>
      </c>
      <c r="C16" s="48" t="s">
        <v>3009</v>
      </c>
      <c r="D16" s="49">
        <v>1</v>
      </c>
      <c r="E16" s="78" t="s">
        <v>36</v>
      </c>
      <c r="F16" s="77" t="s">
        <v>1089</v>
      </c>
      <c r="G16" s="1"/>
      <c r="H16" s="7"/>
      <c r="I16" s="1" t="str">
        <f>IF(NOT(Tableau11757918202227[[#This Row],[Qu.]]&gt;=1),"OUI","NON")</f>
        <v>NON</v>
      </c>
      <c r="J16" s="11">
        <f>SUM(1&gt;Tableau11757918202227[[#This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2" ht="15" customHeight="1" x14ac:dyDescent="0.25">
      <c r="B17" s="31">
        <v>15</v>
      </c>
      <c r="C17" s="3" t="s">
        <v>3010</v>
      </c>
      <c r="D17" s="49">
        <v>1</v>
      </c>
      <c r="E17" s="78" t="s">
        <v>32</v>
      </c>
      <c r="F17" s="76" t="s">
        <v>1111</v>
      </c>
      <c r="G17" s="1"/>
      <c r="H17" s="7"/>
      <c r="I17" s="1" t="str">
        <f>IF(NOT(Tableau11757918202227[[#This Row],[Qu.]]&gt;=1),"OUI","NON")</f>
        <v>NON</v>
      </c>
      <c r="J17" s="11">
        <f>SUM(1&gt;Tableau11757918202227[[#This Row],[Qu.]])</f>
        <v>0</v>
      </c>
      <c r="K17" s="46"/>
      <c r="L17" s="55"/>
    </row>
    <row r="18" spans="2:12" ht="15" customHeight="1" x14ac:dyDescent="0.25">
      <c r="B18" s="53">
        <v>16</v>
      </c>
      <c r="C18" s="48" t="s">
        <v>3011</v>
      </c>
      <c r="D18" s="49">
        <v>1</v>
      </c>
      <c r="E18" s="78" t="s">
        <v>50</v>
      </c>
      <c r="F18" s="77" t="s">
        <v>1099</v>
      </c>
      <c r="G18" s="1"/>
      <c r="H18" s="7"/>
      <c r="I18" s="1" t="str">
        <f>IF(NOT(Tableau11757918202227[[#This Row],[Qu.]]&gt;=1),"OUI","NON")</f>
        <v>NON</v>
      </c>
      <c r="J18" s="11">
        <f>SUM(1&gt;Tableau11757918202227[[#This Row],[Qu.]])</f>
        <v>0</v>
      </c>
      <c r="K18" s="46"/>
      <c r="L18" s="55"/>
    </row>
    <row r="19" spans="2:12" ht="15" customHeight="1" x14ac:dyDescent="0.25">
      <c r="B19" s="34">
        <v>17</v>
      </c>
      <c r="C19" s="12" t="s">
        <v>3012</v>
      </c>
      <c r="D19" s="49">
        <v>1</v>
      </c>
      <c r="E19" s="78" t="s">
        <v>32</v>
      </c>
      <c r="F19" s="77" t="s">
        <v>1089</v>
      </c>
      <c r="G19" s="1"/>
      <c r="H19" s="7"/>
      <c r="I19" s="1" t="str">
        <f>IF(NOT(Tableau11757918202227[[#This Row],[Qu.]]&gt;=1),"OUI","NON")</f>
        <v>NON</v>
      </c>
      <c r="J19" s="11">
        <f>SUM(1&gt;Tableau11757918202227[[#This Row],[Qu.]])</f>
        <v>0</v>
      </c>
      <c r="K19" s="46"/>
      <c r="L19" s="55"/>
    </row>
    <row r="20" spans="2:12" ht="15" customHeight="1" x14ac:dyDescent="0.25">
      <c r="B20" s="53">
        <v>18</v>
      </c>
      <c r="C20" s="48" t="s">
        <v>3013</v>
      </c>
      <c r="D20" s="49">
        <v>1</v>
      </c>
      <c r="E20" s="78" t="s">
        <v>50</v>
      </c>
      <c r="F20" s="77" t="s">
        <v>1111</v>
      </c>
      <c r="G20" s="1"/>
      <c r="H20" s="7"/>
      <c r="I20" s="1" t="str">
        <f>IF(NOT(Tableau11757918202227[[#This Row],[Qu.]]&gt;=1),"OUI","NON")</f>
        <v>NON</v>
      </c>
      <c r="J20" s="11">
        <f>SUM(1&gt;Tableau11757918202227[[#This Row],[Qu.]])</f>
        <v>0</v>
      </c>
      <c r="K20" s="46"/>
      <c r="L20" s="55"/>
    </row>
    <row r="21" spans="2:12" ht="15" customHeight="1" x14ac:dyDescent="0.25">
      <c r="B21" s="34">
        <v>19</v>
      </c>
      <c r="C21" s="12" t="s">
        <v>368</v>
      </c>
      <c r="D21" s="49">
        <v>1</v>
      </c>
      <c r="E21" s="78" t="s">
        <v>32</v>
      </c>
      <c r="F21" s="77" t="s">
        <v>1107</v>
      </c>
      <c r="G21" s="1"/>
      <c r="H21" s="7"/>
      <c r="I21" s="1" t="str">
        <f>IF(NOT(Tableau11757918202227[[#This Row],[Qu.]]&gt;=1),"OUI","NON")</f>
        <v>NON</v>
      </c>
      <c r="J21" s="11">
        <f>SUM(1&gt;Tableau11757918202227[[#This Row],[Qu.]])</f>
        <v>0</v>
      </c>
      <c r="K21" s="46"/>
      <c r="L21" s="55"/>
    </row>
    <row r="22" spans="2:12" ht="15" customHeight="1" x14ac:dyDescent="0.25">
      <c r="B22" s="31">
        <v>20</v>
      </c>
      <c r="C22" s="3" t="s">
        <v>3014</v>
      </c>
      <c r="D22" s="49">
        <v>1</v>
      </c>
      <c r="E22" s="78" t="s">
        <v>32</v>
      </c>
      <c r="F22" s="76" t="s">
        <v>1107</v>
      </c>
      <c r="G22" s="1"/>
      <c r="H22" s="7"/>
      <c r="I22" s="1" t="str">
        <f>IF(NOT(Tableau11757918202227[[#This Row],[Qu.]]&gt;=1),"OUI","NON")</f>
        <v>NON</v>
      </c>
      <c r="J22" s="11">
        <f>SUM(1&gt;Tableau11757918202227[[#This Row],[Qu.]])</f>
        <v>0</v>
      </c>
      <c r="K22" s="46"/>
      <c r="L22" s="55"/>
    </row>
    <row r="23" spans="2:12" ht="15" customHeight="1" x14ac:dyDescent="0.25">
      <c r="B23" s="34">
        <v>21</v>
      </c>
      <c r="C23" s="12" t="s">
        <v>3015</v>
      </c>
      <c r="D23" s="49">
        <v>1</v>
      </c>
      <c r="E23" s="78" t="s">
        <v>39</v>
      </c>
      <c r="F23" s="77" t="s">
        <v>1111</v>
      </c>
      <c r="G23" s="1"/>
      <c r="H23" s="7"/>
      <c r="I23" s="1" t="str">
        <f>IF(NOT(Tableau11757918202227[[#This Row],[Qu.]]&gt;=1),"OUI","NON")</f>
        <v>NON</v>
      </c>
      <c r="J23" s="11">
        <f>SUM(1&gt;Tableau11757918202227[[#This Row],[Qu.]])</f>
        <v>0</v>
      </c>
      <c r="K23" s="46"/>
      <c r="L23" s="55"/>
    </row>
    <row r="24" spans="2:12" ht="15" customHeight="1" x14ac:dyDescent="0.25">
      <c r="B24" s="34">
        <v>22</v>
      </c>
      <c r="C24" s="12" t="s">
        <v>3016</v>
      </c>
      <c r="D24" s="49">
        <v>1</v>
      </c>
      <c r="E24" s="78" t="s">
        <v>32</v>
      </c>
      <c r="F24" s="77" t="s">
        <v>1107</v>
      </c>
      <c r="G24" s="1"/>
      <c r="H24" s="7"/>
      <c r="I24" s="1" t="str">
        <f>IF(NOT(Tableau11757918202227[[#This Row],[Qu.]]&gt;=1),"OUI","NON")</f>
        <v>NON</v>
      </c>
      <c r="J24" s="11">
        <f>SUM(1&gt;Tableau11757918202227[[#This Row],[Qu.]])</f>
        <v>0</v>
      </c>
      <c r="K24" s="46"/>
      <c r="L24" s="55"/>
    </row>
    <row r="25" spans="2:12" ht="15" customHeight="1" x14ac:dyDescent="0.25">
      <c r="B25" s="34">
        <v>23</v>
      </c>
      <c r="C25" s="12" t="s">
        <v>3017</v>
      </c>
      <c r="D25" s="49">
        <v>1</v>
      </c>
      <c r="E25" s="78" t="s">
        <v>36</v>
      </c>
      <c r="F25" s="77" t="s">
        <v>1089</v>
      </c>
      <c r="G25" s="1"/>
      <c r="H25" s="7"/>
      <c r="I25" s="1" t="str">
        <f>IF(NOT(Tableau11757918202227[[#This Row],[Qu.]]&gt;=1),"OUI","NON")</f>
        <v>NON</v>
      </c>
      <c r="J25" s="11">
        <f>SUM(1&gt;Tableau11757918202227[[#This Row],[Qu.]])</f>
        <v>0</v>
      </c>
      <c r="K25" s="46"/>
      <c r="L25" s="55"/>
    </row>
    <row r="26" spans="2:12" ht="15" customHeight="1" x14ac:dyDescent="0.25">
      <c r="B26" s="34">
        <v>24</v>
      </c>
      <c r="C26" s="12" t="s">
        <v>3018</v>
      </c>
      <c r="D26" s="49">
        <v>1</v>
      </c>
      <c r="E26" s="78" t="s">
        <v>32</v>
      </c>
      <c r="F26" s="77" t="s">
        <v>1089</v>
      </c>
      <c r="G26" s="1"/>
      <c r="H26" s="7"/>
      <c r="I26" s="1" t="str">
        <f>IF(NOT(Tableau11757918202227[[#This Row],[Qu.]]&gt;=1),"OUI","NON")</f>
        <v>NON</v>
      </c>
      <c r="J26" s="11">
        <f>SUM(1&gt;Tableau11757918202227[[#This Row],[Qu.]])</f>
        <v>0</v>
      </c>
      <c r="K26" s="46"/>
      <c r="L26" s="55"/>
    </row>
    <row r="27" spans="2:12" ht="15" customHeight="1" x14ac:dyDescent="0.25">
      <c r="B27" s="53">
        <v>25</v>
      </c>
      <c r="C27" s="48" t="s">
        <v>3019</v>
      </c>
      <c r="D27" s="49">
        <v>1</v>
      </c>
      <c r="E27" s="78" t="s">
        <v>36</v>
      </c>
      <c r="F27" s="77" t="s">
        <v>1099</v>
      </c>
      <c r="G27" s="1"/>
      <c r="H27" s="7"/>
      <c r="I27" s="1" t="str">
        <f>IF(NOT(Tableau11757918202227[[#This Row],[Qu.]]&gt;=1),"OUI","NON")</f>
        <v>NON</v>
      </c>
      <c r="J27" s="11">
        <f>SUM(1&gt;Tableau11757918202227[[#This Row],[Qu.]])</f>
        <v>0</v>
      </c>
      <c r="K27" s="46"/>
      <c r="L27" s="55"/>
    </row>
    <row r="28" spans="2:12" ht="15" customHeight="1" x14ac:dyDescent="0.25">
      <c r="B28" s="34">
        <v>26</v>
      </c>
      <c r="C28" s="12" t="s">
        <v>3020</v>
      </c>
      <c r="D28" s="49">
        <v>1</v>
      </c>
      <c r="E28" s="78" t="s">
        <v>39</v>
      </c>
      <c r="F28" s="77" t="s">
        <v>1099</v>
      </c>
      <c r="G28" s="1"/>
      <c r="H28" s="7"/>
      <c r="I28" s="1" t="str">
        <f>IF(NOT(Tableau11757918202227[[#This Row],[Qu.]]&gt;=1),"OUI","NON")</f>
        <v>NON</v>
      </c>
      <c r="J28" s="11">
        <f>SUM(1&gt;Tableau11757918202227[[#This Row],[Qu.]])</f>
        <v>0</v>
      </c>
      <c r="K28" s="46"/>
      <c r="L28" s="55"/>
    </row>
    <row r="29" spans="2:12" ht="15" customHeight="1" x14ac:dyDescent="0.25">
      <c r="B29" s="31">
        <v>27</v>
      </c>
      <c r="C29" s="3" t="s">
        <v>3021</v>
      </c>
      <c r="D29" s="49">
        <v>1</v>
      </c>
      <c r="E29" s="78" t="s">
        <v>32</v>
      </c>
      <c r="F29" s="76" t="s">
        <v>1089</v>
      </c>
      <c r="G29" s="1"/>
      <c r="H29" s="7"/>
      <c r="I29" s="1" t="str">
        <f>IF(NOT(Tableau11757918202227[[#This Row],[Qu.]]&gt;=1),"OUI","NON")</f>
        <v>NON</v>
      </c>
      <c r="J29" s="11">
        <f>SUM(1&gt;Tableau11757918202227[[#This Row],[Qu.]])</f>
        <v>0</v>
      </c>
      <c r="K29" s="46"/>
      <c r="L29" s="55"/>
    </row>
    <row r="30" spans="2:12" ht="15" customHeight="1" x14ac:dyDescent="0.25">
      <c r="B30" s="34">
        <v>28</v>
      </c>
      <c r="C30" s="12" t="s">
        <v>3022</v>
      </c>
      <c r="D30" s="49">
        <v>1</v>
      </c>
      <c r="E30" s="78" t="s">
        <v>36</v>
      </c>
      <c r="F30" s="77" t="s">
        <v>1197</v>
      </c>
      <c r="G30" s="1"/>
      <c r="H30" s="7"/>
      <c r="I30" s="1" t="str">
        <f>IF(NOT(Tableau11757918202227[[#This Row],[Qu.]]&gt;=1),"OUI","NON")</f>
        <v>NON</v>
      </c>
      <c r="J30" s="11">
        <f>SUM(1&gt;Tableau11757918202227[[#This Row],[Qu.]])</f>
        <v>0</v>
      </c>
      <c r="K30" s="46"/>
      <c r="L30" s="55"/>
    </row>
    <row r="31" spans="2:12" ht="15" customHeight="1" x14ac:dyDescent="0.25">
      <c r="B31" s="34">
        <v>29</v>
      </c>
      <c r="C31" s="12" t="s">
        <v>3023</v>
      </c>
      <c r="D31" s="49">
        <v>1</v>
      </c>
      <c r="E31" s="78" t="s">
        <v>32</v>
      </c>
      <c r="F31" s="77" t="s">
        <v>1089</v>
      </c>
      <c r="G31" s="1"/>
      <c r="H31" s="7"/>
      <c r="I31" s="1" t="str">
        <f>IF(NOT(Tableau11757918202227[[#This Row],[Qu.]]&gt;=1),"OUI","NON")</f>
        <v>NON</v>
      </c>
      <c r="J31" s="11">
        <f>SUM(1&gt;Tableau11757918202227[[#This Row],[Qu.]])</f>
        <v>0</v>
      </c>
      <c r="K31" s="46"/>
      <c r="L31" s="55"/>
    </row>
    <row r="32" spans="2:12" ht="15" customHeight="1" x14ac:dyDescent="0.25">
      <c r="B32" s="34">
        <v>30</v>
      </c>
      <c r="C32" s="12" t="s">
        <v>3024</v>
      </c>
      <c r="D32" s="49">
        <v>1</v>
      </c>
      <c r="E32" s="78" t="s">
        <v>36</v>
      </c>
      <c r="F32" s="77" t="s">
        <v>1089</v>
      </c>
      <c r="G32" s="1"/>
      <c r="H32" s="7"/>
      <c r="I32" s="1" t="str">
        <f>IF(NOT(Tableau11757918202227[[#This Row],[Qu.]]&gt;=1),"OUI","NON")</f>
        <v>NON</v>
      </c>
      <c r="J32" s="11">
        <f>SUM(1&gt;Tableau11757918202227[[#This Row],[Qu.]])</f>
        <v>0</v>
      </c>
      <c r="K32" s="46"/>
      <c r="L32" s="55"/>
    </row>
    <row r="33" spans="2:12" ht="15" customHeight="1" x14ac:dyDescent="0.25">
      <c r="B33" s="31">
        <v>31</v>
      </c>
      <c r="C33" s="3" t="s">
        <v>3025</v>
      </c>
      <c r="D33" s="49">
        <v>1</v>
      </c>
      <c r="E33" s="78" t="s">
        <v>36</v>
      </c>
      <c r="F33" s="76" t="s">
        <v>1111</v>
      </c>
      <c r="G33" s="1"/>
      <c r="H33" s="7"/>
      <c r="I33" s="1" t="str">
        <f>IF(NOT(Tableau11757918202227[[#This Row],[Qu.]]&gt;=1),"OUI","NON")</f>
        <v>NON</v>
      </c>
      <c r="J33" s="11">
        <f>SUM(1&gt;Tableau11757918202227[[#This Row],[Qu.]])</f>
        <v>0</v>
      </c>
      <c r="K33" s="46"/>
      <c r="L33" s="46"/>
    </row>
    <row r="34" spans="2:12" ht="15" customHeight="1" x14ac:dyDescent="0.25">
      <c r="B34" s="34">
        <v>32</v>
      </c>
      <c r="C34" s="12" t="s">
        <v>3026</v>
      </c>
      <c r="D34" s="49">
        <v>1</v>
      </c>
      <c r="E34" s="78" t="s">
        <v>32</v>
      </c>
      <c r="F34" s="77" t="s">
        <v>1089</v>
      </c>
      <c r="G34" s="1"/>
      <c r="H34" s="7"/>
      <c r="I34" s="1" t="str">
        <f>IF(NOT(Tableau11757918202227[[#This Row],[Qu.]]&gt;=1),"OUI","NON")</f>
        <v>NON</v>
      </c>
      <c r="J34" s="11">
        <f>SUM(1&gt;Tableau11757918202227[[#This Row],[Qu.]])</f>
        <v>0</v>
      </c>
      <c r="K34" s="46"/>
      <c r="L34" s="55"/>
    </row>
    <row r="35" spans="2:12" ht="15" customHeight="1" x14ac:dyDescent="0.25">
      <c r="B35" s="34">
        <v>33</v>
      </c>
      <c r="C35" s="12" t="s">
        <v>298</v>
      </c>
      <c r="D35" s="49">
        <v>1</v>
      </c>
      <c r="E35" s="78" t="s">
        <v>36</v>
      </c>
      <c r="F35" s="77" t="s">
        <v>1089</v>
      </c>
      <c r="G35" s="1"/>
      <c r="H35" s="7"/>
      <c r="I35" s="1" t="str">
        <f>IF(NOT(Tableau11757918202227[[#This Row],[Qu.]]&gt;=1),"OUI","NON")</f>
        <v>NON</v>
      </c>
      <c r="J35" s="11">
        <f>SUM(1&gt;Tableau11757918202227[[#This Row],[Qu.]])</f>
        <v>0</v>
      </c>
      <c r="K35" s="46"/>
      <c r="L35" s="55"/>
    </row>
    <row r="36" spans="2:12" ht="15" customHeight="1" x14ac:dyDescent="0.25">
      <c r="B36" s="34">
        <v>34</v>
      </c>
      <c r="C36" s="12" t="s">
        <v>3027</v>
      </c>
      <c r="D36" s="49">
        <v>1</v>
      </c>
      <c r="E36" s="78" t="s">
        <v>32</v>
      </c>
      <c r="F36" s="77" t="s">
        <v>1089</v>
      </c>
      <c r="G36" s="1"/>
      <c r="H36" s="7"/>
      <c r="I36" s="1" t="str">
        <f>IF(NOT(Tableau11757918202227[[#This Row],[Qu.]]&gt;=1),"OUI","NON")</f>
        <v>NON</v>
      </c>
      <c r="J36" s="11">
        <f>SUM(1&gt;Tableau11757918202227[[#This Row],[Qu.]])</f>
        <v>0</v>
      </c>
      <c r="K36" s="46"/>
      <c r="L36" s="55"/>
    </row>
    <row r="37" spans="2:12" ht="15" customHeight="1" x14ac:dyDescent="0.25">
      <c r="B37" s="34">
        <v>35</v>
      </c>
      <c r="C37" s="12" t="s">
        <v>3028</v>
      </c>
      <c r="D37" s="49">
        <v>0</v>
      </c>
      <c r="E37" s="78" t="s">
        <v>50</v>
      </c>
      <c r="F37" s="77" t="s">
        <v>1099</v>
      </c>
      <c r="G37" s="1"/>
      <c r="H37" s="7"/>
      <c r="I37" s="1" t="str">
        <f>IF(NOT(Tableau11757918202227[[#This Row],[Qu.]]&gt;=1),"OUI","NON")</f>
        <v>OUI</v>
      </c>
      <c r="J37" s="11">
        <f>SUM(1&gt;Tableau11757918202227[[#This Row],[Qu.]])</f>
        <v>1</v>
      </c>
      <c r="K37" s="46"/>
      <c r="L37" s="55"/>
    </row>
    <row r="38" spans="2:12" ht="15" customHeight="1" x14ac:dyDescent="0.25">
      <c r="B38" s="34">
        <v>36</v>
      </c>
      <c r="C38" s="12" t="s">
        <v>3029</v>
      </c>
      <c r="D38" s="49">
        <v>1</v>
      </c>
      <c r="E38" s="78" t="s">
        <v>50</v>
      </c>
      <c r="F38" s="76" t="s">
        <v>1099</v>
      </c>
      <c r="G38" s="1"/>
      <c r="H38" s="7"/>
      <c r="I38" s="1" t="str">
        <f>IF(NOT(Tableau11757918202227[[#This Row],[Qu.]]&gt;=1),"OUI","NON")</f>
        <v>NON</v>
      </c>
      <c r="J38" s="11">
        <f>SUM(1&gt;Tableau11757918202227[[#This Row],[Qu.]])</f>
        <v>0</v>
      </c>
      <c r="K38" s="46"/>
      <c r="L38" s="55"/>
    </row>
    <row r="39" spans="2:12" ht="15" customHeight="1" x14ac:dyDescent="0.25">
      <c r="B39" s="34">
        <v>37</v>
      </c>
      <c r="C39" s="12" t="s">
        <v>3030</v>
      </c>
      <c r="D39" s="49">
        <v>1</v>
      </c>
      <c r="E39" s="78" t="s">
        <v>32</v>
      </c>
      <c r="F39" s="77" t="s">
        <v>1089</v>
      </c>
      <c r="G39" s="1"/>
      <c r="H39" s="7"/>
      <c r="I39" s="1" t="str">
        <f>IF(NOT(Tableau11757918202227[[#This Row],[Qu.]]&gt;=1),"OUI","NON")</f>
        <v>NON</v>
      </c>
      <c r="J39" s="11">
        <f>SUM(1&gt;Tableau11757918202227[[#This Row],[Qu.]])</f>
        <v>0</v>
      </c>
      <c r="K39" s="46"/>
      <c r="L39" s="55"/>
    </row>
    <row r="40" spans="2:12" ht="15" customHeight="1" x14ac:dyDescent="0.25">
      <c r="B40" s="34">
        <v>38</v>
      </c>
      <c r="C40" s="12" t="s">
        <v>3031</v>
      </c>
      <c r="D40" s="49">
        <v>1</v>
      </c>
      <c r="E40" s="78" t="s">
        <v>36</v>
      </c>
      <c r="F40" s="77" t="s">
        <v>1111</v>
      </c>
      <c r="G40" s="1"/>
      <c r="H40" s="7"/>
      <c r="I40" s="1" t="str">
        <f>IF(NOT(Tableau11757918202227[[#This Row],[Qu.]]&gt;=1),"OUI","NON")</f>
        <v>NON</v>
      </c>
      <c r="J40" s="11">
        <f>SUM(1&gt;Tableau11757918202227[[#This Row],[Qu.]])</f>
        <v>0</v>
      </c>
      <c r="K40" s="46"/>
      <c r="L40" s="55"/>
    </row>
    <row r="41" spans="2:12" ht="15" customHeight="1" x14ac:dyDescent="0.25">
      <c r="B41" s="53">
        <v>39</v>
      </c>
      <c r="C41" s="48" t="s">
        <v>3032</v>
      </c>
      <c r="D41" s="49">
        <v>1</v>
      </c>
      <c r="E41" s="78" t="s">
        <v>50</v>
      </c>
      <c r="F41" s="77" t="s">
        <v>3033</v>
      </c>
      <c r="G41" s="1"/>
      <c r="H41" s="7"/>
      <c r="I41" s="1" t="str">
        <f>IF(NOT(Tableau11757918202227[[#This Row],[Qu.]]&gt;=1),"OUI","NON")</f>
        <v>NON</v>
      </c>
      <c r="J41" s="11">
        <f>SUM(1&gt;Tableau11757918202227[[#This Row],[Qu.]])</f>
        <v>0</v>
      </c>
      <c r="K41" s="46"/>
      <c r="L41" s="55"/>
    </row>
    <row r="42" spans="2:12" ht="15" customHeight="1" x14ac:dyDescent="0.25">
      <c r="B42" s="34">
        <v>40</v>
      </c>
      <c r="C42" s="12" t="s">
        <v>3034</v>
      </c>
      <c r="D42" s="49">
        <v>1</v>
      </c>
      <c r="E42" s="78" t="s">
        <v>32</v>
      </c>
      <c r="F42" s="77" t="s">
        <v>1089</v>
      </c>
      <c r="G42" s="1"/>
      <c r="H42" s="7"/>
      <c r="I42" s="1" t="str">
        <f>IF(NOT(Tableau11757918202227[[#This Row],[Qu.]]&gt;=1),"OUI","NON")</f>
        <v>NON</v>
      </c>
      <c r="J42" s="11">
        <f>SUM(1&gt;Tableau11757918202227[[#This Row],[Qu.]])</f>
        <v>0</v>
      </c>
      <c r="K42" s="46"/>
      <c r="L42" s="55"/>
    </row>
    <row r="43" spans="2:12" ht="15" customHeight="1" x14ac:dyDescent="0.25">
      <c r="B43" s="34">
        <v>41</v>
      </c>
      <c r="C43" s="12" t="s">
        <v>3035</v>
      </c>
      <c r="D43" s="49">
        <v>1</v>
      </c>
      <c r="E43" s="78" t="s">
        <v>32</v>
      </c>
      <c r="F43" s="77" t="s">
        <v>1089</v>
      </c>
      <c r="G43" s="1"/>
      <c r="H43" s="7"/>
      <c r="I43" s="1" t="str">
        <f>IF(NOT(Tableau11757918202227[[#This Row],[Qu.]]&gt;=1),"OUI","NON")</f>
        <v>NON</v>
      </c>
      <c r="J43" s="11">
        <f>SUM(1&gt;Tableau11757918202227[[#This Row],[Qu.]])</f>
        <v>0</v>
      </c>
      <c r="K43" s="46"/>
      <c r="L43" s="55"/>
    </row>
    <row r="44" spans="2:12" ht="15" customHeight="1" x14ac:dyDescent="0.25">
      <c r="B44" s="34">
        <v>42</v>
      </c>
      <c r="C44" s="12" t="s">
        <v>3036</v>
      </c>
      <c r="D44" s="49">
        <v>1</v>
      </c>
      <c r="E44" s="78" t="s">
        <v>50</v>
      </c>
      <c r="F44" s="77" t="s">
        <v>1111</v>
      </c>
      <c r="G44" s="1"/>
      <c r="H44" s="7"/>
      <c r="I44" s="1" t="str">
        <f>IF(NOT(Tableau11757918202227[[#This Row],[Qu.]]&gt;=1),"OUI","NON")</f>
        <v>NON</v>
      </c>
      <c r="J44" s="11">
        <f>SUM(1&gt;Tableau11757918202227[[#This Row],[Qu.]])</f>
        <v>0</v>
      </c>
      <c r="K44" s="46"/>
      <c r="L44" s="55"/>
    </row>
    <row r="45" spans="2:12" ht="15" customHeight="1" x14ac:dyDescent="0.25">
      <c r="B45" s="34">
        <v>43</v>
      </c>
      <c r="C45" s="12" t="s">
        <v>3037</v>
      </c>
      <c r="D45" s="49">
        <v>1</v>
      </c>
      <c r="E45" s="78" t="s">
        <v>32</v>
      </c>
      <c r="F45" s="77" t="s">
        <v>1111</v>
      </c>
      <c r="G45" s="1"/>
      <c r="H45" s="7"/>
      <c r="I45" s="1" t="str">
        <f>IF(NOT(Tableau11757918202227[[#This Row],[Qu.]]&gt;=1),"OUI","NON")</f>
        <v>NON</v>
      </c>
      <c r="J45" s="11">
        <f>SUM(1&gt;Tableau11757918202227[[#This Row],[Qu.]])</f>
        <v>0</v>
      </c>
      <c r="K45" s="46"/>
      <c r="L45" s="55"/>
    </row>
    <row r="46" spans="2:12" ht="15" customHeight="1" x14ac:dyDescent="0.25">
      <c r="B46" s="34">
        <v>44</v>
      </c>
      <c r="C46" s="12" t="s">
        <v>3038</v>
      </c>
      <c r="D46" s="49">
        <v>1</v>
      </c>
      <c r="E46" s="78" t="s">
        <v>32</v>
      </c>
      <c r="F46" s="77" t="s">
        <v>1089</v>
      </c>
      <c r="G46" s="1"/>
      <c r="H46" s="7"/>
      <c r="I46" s="1" t="str">
        <f>IF(NOT(Tableau11757918202227[[#This Row],[Qu.]]&gt;=1),"OUI","NON")</f>
        <v>NON</v>
      </c>
      <c r="J46" s="11">
        <f>SUM(1&gt;Tableau11757918202227[[#This Row],[Qu.]])</f>
        <v>0</v>
      </c>
      <c r="K46" s="46"/>
      <c r="L46" s="55"/>
    </row>
    <row r="47" spans="2:12" ht="15" customHeight="1" x14ac:dyDescent="0.25">
      <c r="B47" s="34">
        <v>45</v>
      </c>
      <c r="C47" s="12" t="s">
        <v>3039</v>
      </c>
      <c r="D47" s="49">
        <v>1</v>
      </c>
      <c r="E47" s="78" t="s">
        <v>32</v>
      </c>
      <c r="F47" s="77" t="s">
        <v>1107</v>
      </c>
      <c r="G47" s="1"/>
      <c r="H47" s="7"/>
      <c r="I47" s="1" t="str">
        <f>IF(NOT(Tableau11757918202227[[#This Row],[Qu.]]&gt;=1),"OUI","NON")</f>
        <v>NON</v>
      </c>
      <c r="J47" s="11">
        <f>SUM(1&gt;Tableau11757918202227[[#This Row],[Qu.]])</f>
        <v>0</v>
      </c>
      <c r="K47" s="46"/>
      <c r="L47" s="55"/>
    </row>
    <row r="48" spans="2:12" ht="15" customHeight="1" x14ac:dyDescent="0.25">
      <c r="B48" s="34">
        <v>46</v>
      </c>
      <c r="C48" s="12" t="s">
        <v>3040</v>
      </c>
      <c r="D48" s="49">
        <v>1</v>
      </c>
      <c r="E48" s="78" t="s">
        <v>32</v>
      </c>
      <c r="F48" s="77" t="s">
        <v>1107</v>
      </c>
      <c r="G48" s="1"/>
      <c r="H48" s="7"/>
      <c r="I48" s="1" t="str">
        <f>IF(NOT(Tableau11757918202227[[#This Row],[Qu.]]&gt;=1),"OUI","NON")</f>
        <v>NON</v>
      </c>
      <c r="J48" s="11">
        <f>SUM(1&gt;Tableau11757918202227[[#This Row],[Qu.]])</f>
        <v>0</v>
      </c>
      <c r="K48" s="46"/>
      <c r="L48" s="55"/>
    </row>
    <row r="49" spans="2:11" ht="15" customHeight="1" x14ac:dyDescent="0.25">
      <c r="B49" s="34">
        <v>47</v>
      </c>
      <c r="C49" s="12" t="s">
        <v>3041</v>
      </c>
      <c r="D49" s="49">
        <v>1</v>
      </c>
      <c r="E49" s="78" t="s">
        <v>32</v>
      </c>
      <c r="F49" s="77" t="s">
        <v>1089</v>
      </c>
      <c r="G49" s="1"/>
      <c r="H49" s="7"/>
      <c r="I49" s="1" t="str">
        <f>IF(NOT(Tableau11757918202227[[#This Row],[Qu.]]&gt;=1),"OUI","NON")</f>
        <v>NON</v>
      </c>
      <c r="J49" s="11">
        <f>SUM(1&gt;Tableau11757918202227[[#This Row],[Qu.]])</f>
        <v>0</v>
      </c>
      <c r="K49" s="46"/>
    </row>
    <row r="50" spans="2:11" ht="15" customHeight="1" x14ac:dyDescent="0.25">
      <c r="B50" s="34">
        <v>48</v>
      </c>
      <c r="C50" s="12" t="s">
        <v>3042</v>
      </c>
      <c r="D50" s="49">
        <v>1</v>
      </c>
      <c r="E50" s="78" t="s">
        <v>32</v>
      </c>
      <c r="F50" s="77" t="s">
        <v>1089</v>
      </c>
      <c r="G50" s="1"/>
      <c r="H50" s="7"/>
      <c r="I50" s="1" t="str">
        <f>IF(NOT(Tableau11757918202227[[#This Row],[Qu.]]&gt;=1),"OUI","NON")</f>
        <v>NON</v>
      </c>
      <c r="J50" s="11">
        <f>SUM(1&gt;Tableau11757918202227[[#This Row],[Qu.]])</f>
        <v>0</v>
      </c>
      <c r="K50" s="46"/>
    </row>
    <row r="51" spans="2:11" ht="15" customHeight="1" x14ac:dyDescent="0.25">
      <c r="B51" s="34">
        <v>49</v>
      </c>
      <c r="C51" s="12" t="s">
        <v>3043</v>
      </c>
      <c r="D51" s="49">
        <v>1</v>
      </c>
      <c r="E51" s="78" t="s">
        <v>36</v>
      </c>
      <c r="F51" s="77" t="s">
        <v>1111</v>
      </c>
      <c r="G51" s="1"/>
      <c r="H51" s="7"/>
      <c r="I51" s="1" t="str">
        <f>IF(NOT(Tableau11757918202227[[#This Row],[Qu.]]&gt;=1),"OUI","NON")</f>
        <v>NON</v>
      </c>
      <c r="J51" s="11">
        <f>SUM(1&gt;Tableau11757918202227[[#This Row],[Qu.]])</f>
        <v>0</v>
      </c>
      <c r="K51" s="46"/>
    </row>
    <row r="52" spans="2:11" ht="15" customHeight="1" x14ac:dyDescent="0.25">
      <c r="B52" s="34">
        <v>50</v>
      </c>
      <c r="C52" s="12" t="s">
        <v>3044</v>
      </c>
      <c r="D52" s="49">
        <v>1</v>
      </c>
      <c r="E52" s="78" t="s">
        <v>32</v>
      </c>
      <c r="F52" s="77" t="s">
        <v>1111</v>
      </c>
      <c r="G52" s="1"/>
      <c r="H52" s="7"/>
      <c r="I52" s="1" t="str">
        <f>IF(NOT(Tableau11757918202227[[#This Row],[Qu.]]&gt;=1),"OUI","NON")</f>
        <v>NON</v>
      </c>
      <c r="J52" s="11">
        <f>SUM(1&gt;Tableau11757918202227[[#This Row],[Qu.]])</f>
        <v>0</v>
      </c>
      <c r="K52" s="46"/>
    </row>
    <row r="53" spans="2:11" ht="15" customHeight="1" x14ac:dyDescent="0.25">
      <c r="B53" s="34">
        <v>51</v>
      </c>
      <c r="C53" s="12" t="s">
        <v>3045</v>
      </c>
      <c r="D53" s="49">
        <v>1</v>
      </c>
      <c r="E53" s="78" t="s">
        <v>36</v>
      </c>
      <c r="F53" s="76" t="s">
        <v>1089</v>
      </c>
      <c r="G53" s="1"/>
      <c r="H53" s="7"/>
      <c r="I53" s="1" t="str">
        <f>IF(NOT(Tableau11757918202227[[#This Row],[Qu.]]&gt;=1),"OUI","NON")</f>
        <v>NON</v>
      </c>
      <c r="J53" s="11">
        <f>SUM(1&gt;Tableau11757918202227[[#This Row],[Qu.]])</f>
        <v>0</v>
      </c>
      <c r="K53" s="46"/>
    </row>
    <row r="54" spans="2:11" ht="15" customHeight="1" x14ac:dyDescent="0.25">
      <c r="B54" s="34">
        <v>52</v>
      </c>
      <c r="C54" s="12" t="s">
        <v>3046</v>
      </c>
      <c r="D54" s="49">
        <v>1</v>
      </c>
      <c r="E54" s="78" t="s">
        <v>32</v>
      </c>
      <c r="F54" s="77" t="s">
        <v>1113</v>
      </c>
      <c r="G54" s="1"/>
      <c r="H54" s="7"/>
      <c r="I54" s="1" t="str">
        <f>IF(NOT(Tableau11757918202227[[#This Row],[Qu.]]&gt;=1),"OUI","NON")</f>
        <v>NON</v>
      </c>
      <c r="J54" s="11">
        <f>SUM(1&gt;Tableau11757918202227[[#This Row],[Qu.]])</f>
        <v>0</v>
      </c>
      <c r="K54" s="46"/>
    </row>
    <row r="55" spans="2:11" ht="15" customHeight="1" x14ac:dyDescent="0.25">
      <c r="B55" s="34">
        <v>53</v>
      </c>
      <c r="C55" s="12" t="s">
        <v>3047</v>
      </c>
      <c r="D55" s="49">
        <v>1</v>
      </c>
      <c r="E55" s="78" t="s">
        <v>32</v>
      </c>
      <c r="F55" s="76" t="s">
        <v>1089</v>
      </c>
      <c r="G55" s="1"/>
      <c r="H55" s="7"/>
      <c r="I55" s="1" t="str">
        <f>IF(NOT(Tableau11757918202227[[#This Row],[Qu.]]&gt;=1),"OUI","NON")</f>
        <v>NON</v>
      </c>
      <c r="J55" s="11">
        <f>SUM(1&gt;Tableau11757918202227[[#This Row],[Qu.]])</f>
        <v>0</v>
      </c>
      <c r="K55" s="46"/>
    </row>
    <row r="56" spans="2:11" ht="15" customHeight="1" x14ac:dyDescent="0.25">
      <c r="B56" s="34">
        <v>54</v>
      </c>
      <c r="C56" s="12" t="s">
        <v>3048</v>
      </c>
      <c r="D56" s="49">
        <v>1</v>
      </c>
      <c r="E56" s="78" t="s">
        <v>36</v>
      </c>
      <c r="F56" s="76" t="s">
        <v>1197</v>
      </c>
      <c r="G56" s="1"/>
      <c r="H56" s="7"/>
      <c r="I56" s="1" t="str">
        <f>IF(NOT(Tableau11757918202227[[#This Row],[Qu.]]&gt;=1),"OUI","NON")</f>
        <v>NON</v>
      </c>
      <c r="J56" s="11">
        <f>SUM(1&gt;Tableau11757918202227[[#This Row],[Qu.]])</f>
        <v>0</v>
      </c>
      <c r="K56" s="46"/>
    </row>
    <row r="57" spans="2:11" ht="15" customHeight="1" x14ac:dyDescent="0.25">
      <c r="B57" s="34">
        <v>55</v>
      </c>
      <c r="C57" s="12" t="s">
        <v>3049</v>
      </c>
      <c r="D57" s="49">
        <v>1</v>
      </c>
      <c r="E57" s="78" t="s">
        <v>50</v>
      </c>
      <c r="F57" s="77" t="s">
        <v>3033</v>
      </c>
      <c r="G57" s="1"/>
      <c r="H57" s="7"/>
      <c r="I57" s="1" t="str">
        <f>IF(NOT(Tableau11757918202227[[#This Row],[Qu.]]&gt;=1),"OUI","NON")</f>
        <v>NON</v>
      </c>
      <c r="J57" s="11">
        <f>SUM(1&gt;Tableau11757918202227[[#This Row],[Qu.]])</f>
        <v>0</v>
      </c>
      <c r="K57" s="46"/>
    </row>
    <row r="58" spans="2:11" ht="15" customHeight="1" x14ac:dyDescent="0.25">
      <c r="B58" s="34">
        <v>56</v>
      </c>
      <c r="C58" s="12" t="s">
        <v>3050</v>
      </c>
      <c r="D58" s="49">
        <v>1</v>
      </c>
      <c r="E58" s="78" t="s">
        <v>36</v>
      </c>
      <c r="F58" s="77" t="s">
        <v>1089</v>
      </c>
      <c r="G58" s="1"/>
      <c r="H58" s="7"/>
      <c r="I58" s="1" t="str">
        <f>IF(NOT(Tableau11757918202227[[#This Row],[Qu.]]&gt;=1),"OUI","NON")</f>
        <v>NON</v>
      </c>
      <c r="J58" s="11">
        <f>SUM(1&gt;Tableau11757918202227[[#This Row],[Qu.]])</f>
        <v>0</v>
      </c>
      <c r="K58" s="46"/>
    </row>
    <row r="59" spans="2:11" ht="15" customHeight="1" x14ac:dyDescent="0.25">
      <c r="B59" s="34">
        <v>57</v>
      </c>
      <c r="C59" s="12" t="s">
        <v>3051</v>
      </c>
      <c r="D59" s="49">
        <v>0</v>
      </c>
      <c r="E59" s="78" t="s">
        <v>50</v>
      </c>
      <c r="F59" s="77" t="s">
        <v>1111</v>
      </c>
      <c r="G59" s="1"/>
      <c r="H59" s="7"/>
      <c r="I59" s="1" t="str">
        <f>IF(NOT(Tableau11757918202227[[#This Row],[Qu.]]&gt;=1),"OUI","NON")</f>
        <v>OUI</v>
      </c>
      <c r="J59" s="11">
        <f>SUM(1&gt;Tableau11757918202227[[#This Row],[Qu.]])</f>
        <v>1</v>
      </c>
      <c r="K59" s="46"/>
    </row>
    <row r="60" spans="2:11" ht="15" customHeight="1" x14ac:dyDescent="0.25">
      <c r="B60" s="34">
        <v>58</v>
      </c>
      <c r="C60" s="12" t="s">
        <v>3052</v>
      </c>
      <c r="D60" s="49">
        <v>1</v>
      </c>
      <c r="E60" s="78" t="s">
        <v>50</v>
      </c>
      <c r="F60" s="77" t="s">
        <v>1099</v>
      </c>
      <c r="G60" s="1"/>
      <c r="H60" s="7"/>
      <c r="I60" s="1" t="str">
        <f>IF(NOT(Tableau11757918202227[[#This Row],[Qu.]]&gt;=1),"OUI","NON")</f>
        <v>NON</v>
      </c>
      <c r="J60" s="11">
        <f>SUM(1&gt;Tableau11757918202227[[#This Row],[Qu.]])</f>
        <v>0</v>
      </c>
      <c r="K60" s="46"/>
    </row>
    <row r="61" spans="2:11" ht="15" customHeight="1" x14ac:dyDescent="0.25">
      <c r="B61" s="53">
        <v>59</v>
      </c>
      <c r="C61" s="48" t="s">
        <v>3053</v>
      </c>
      <c r="D61" s="49">
        <v>0</v>
      </c>
      <c r="E61" s="78" t="s">
        <v>39</v>
      </c>
      <c r="F61" s="77" t="s">
        <v>1099</v>
      </c>
      <c r="G61" s="1"/>
      <c r="H61" s="7"/>
      <c r="I61" s="1" t="str">
        <f>IF(NOT(Tableau11757918202227[[#This Row],[Qu.]]&gt;=1),"OUI","NON")</f>
        <v>OUI</v>
      </c>
      <c r="J61" s="11">
        <f>SUM(1&gt;Tableau11757918202227[[#This Row],[Qu.]])</f>
        <v>1</v>
      </c>
      <c r="K61" s="46"/>
    </row>
    <row r="62" spans="2:11" ht="15" customHeight="1" x14ac:dyDescent="0.25">
      <c r="B62" s="34">
        <v>60</v>
      </c>
      <c r="C62" s="12" t="s">
        <v>3054</v>
      </c>
      <c r="D62" s="49">
        <v>1</v>
      </c>
      <c r="E62" s="78" t="s">
        <v>32</v>
      </c>
      <c r="F62" s="77" t="s">
        <v>1107</v>
      </c>
      <c r="G62" s="1"/>
      <c r="H62" s="7"/>
      <c r="I62" s="1" t="str">
        <f>IF(NOT(Tableau11757918202227[[#This Row],[Qu.]]&gt;=1),"OUI","NON")</f>
        <v>NON</v>
      </c>
      <c r="J62" s="11">
        <f>SUM(1&gt;Tableau11757918202227[[#This Row],[Qu.]])</f>
        <v>0</v>
      </c>
      <c r="K62" s="46"/>
    </row>
    <row r="63" spans="2:11" ht="15" customHeight="1" x14ac:dyDescent="0.25">
      <c r="B63" s="34">
        <v>61</v>
      </c>
      <c r="C63" s="12" t="s">
        <v>3055</v>
      </c>
      <c r="D63" s="49">
        <v>1</v>
      </c>
      <c r="E63" s="78" t="s">
        <v>50</v>
      </c>
      <c r="F63" s="77" t="s">
        <v>1111</v>
      </c>
      <c r="G63" s="1"/>
      <c r="H63" s="7"/>
      <c r="I63" s="1" t="str">
        <f>IF(NOT(Tableau11757918202227[[#This Row],[Qu.]]&gt;=1),"OUI","NON")</f>
        <v>NON</v>
      </c>
      <c r="J63" s="11">
        <f>SUM(1&gt;Tableau11757918202227[[#This Row],[Qu.]])</f>
        <v>0</v>
      </c>
      <c r="K63" s="46"/>
    </row>
    <row r="64" spans="2:11" ht="15" customHeight="1" x14ac:dyDescent="0.25">
      <c r="B64" s="34">
        <v>62</v>
      </c>
      <c r="C64" s="12" t="s">
        <v>3056</v>
      </c>
      <c r="D64" s="49">
        <v>1</v>
      </c>
      <c r="E64" s="78" t="s">
        <v>32</v>
      </c>
      <c r="F64" s="77" t="s">
        <v>1089</v>
      </c>
      <c r="G64" s="1"/>
      <c r="H64" s="7"/>
      <c r="I64" s="1" t="str">
        <f>IF(NOT(Tableau11757918202227[[#This Row],[Qu.]]&gt;=1),"OUI","NON")</f>
        <v>NON</v>
      </c>
      <c r="J64" s="11">
        <f>SUM(1&gt;Tableau11757918202227[[#This Row],[Qu.]])</f>
        <v>0</v>
      </c>
      <c r="K64" s="46"/>
    </row>
    <row r="65" spans="2:11" ht="15" customHeight="1" x14ac:dyDescent="0.25">
      <c r="B65" s="53">
        <v>63</v>
      </c>
      <c r="C65" s="48" t="s">
        <v>3057</v>
      </c>
      <c r="D65" s="49">
        <v>1</v>
      </c>
      <c r="E65" s="78" t="s">
        <v>32</v>
      </c>
      <c r="F65" s="77" t="s">
        <v>1107</v>
      </c>
      <c r="G65" s="1"/>
      <c r="H65" s="7"/>
      <c r="I65" s="1" t="str">
        <f>IF(NOT(Tableau11757918202227[[#This Row],[Qu.]]&gt;=1),"OUI","NON")</f>
        <v>NON</v>
      </c>
      <c r="J65" s="11">
        <f>SUM(1&gt;Tableau11757918202227[[#This Row],[Qu.]])</f>
        <v>0</v>
      </c>
      <c r="K65" s="46"/>
    </row>
    <row r="66" spans="2:11" ht="15" customHeight="1" x14ac:dyDescent="0.25">
      <c r="B66" s="34">
        <v>64</v>
      </c>
      <c r="C66" s="12" t="s">
        <v>3058</v>
      </c>
      <c r="D66" s="49">
        <v>1</v>
      </c>
      <c r="E66" s="78" t="s">
        <v>36</v>
      </c>
      <c r="F66" s="77" t="s">
        <v>1089</v>
      </c>
      <c r="G66" s="1"/>
      <c r="H66" s="7"/>
      <c r="I66" s="1" t="str">
        <f>IF(NOT(Tableau11757918202227[[#This Row],[Qu.]]&gt;=1),"OUI","NON")</f>
        <v>NON</v>
      </c>
      <c r="J66" s="11">
        <f>SUM(1&gt;Tableau11757918202227[[#This Row],[Qu.]])</f>
        <v>0</v>
      </c>
      <c r="K66" s="46"/>
    </row>
    <row r="67" spans="2:11" ht="15" customHeight="1" x14ac:dyDescent="0.25">
      <c r="B67" s="34">
        <v>65</v>
      </c>
      <c r="C67" s="12" t="s">
        <v>3059</v>
      </c>
      <c r="D67" s="49">
        <v>1</v>
      </c>
      <c r="E67" s="78" t="s">
        <v>36</v>
      </c>
      <c r="F67" s="77" t="s">
        <v>1089</v>
      </c>
      <c r="G67" s="1"/>
      <c r="H67" s="7"/>
      <c r="I67" s="1" t="str">
        <f>IF(NOT(Tableau11757918202227[[#This Row],[Qu.]]&gt;=1),"OUI","NON")</f>
        <v>NON</v>
      </c>
      <c r="J67" s="11">
        <f>SUM(1&gt;Tableau11757918202227[[#This Row],[Qu.]])</f>
        <v>0</v>
      </c>
      <c r="K67" s="46"/>
    </row>
    <row r="68" spans="2:11" ht="15" customHeight="1" x14ac:dyDescent="0.25">
      <c r="B68" s="34">
        <v>66</v>
      </c>
      <c r="C68" s="12" t="s">
        <v>3060</v>
      </c>
      <c r="D68" s="49">
        <v>1</v>
      </c>
      <c r="E68" s="78" t="s">
        <v>36</v>
      </c>
      <c r="F68" s="77" t="s">
        <v>1099</v>
      </c>
      <c r="G68" s="1"/>
      <c r="H68" s="7"/>
      <c r="I68" s="1" t="str">
        <f>IF(NOT(Tableau11757918202227[[#This Row],[Qu.]]&gt;=1),"OUI","NON")</f>
        <v>NON</v>
      </c>
      <c r="J68" s="11">
        <f>SUM(1&gt;Tableau11757918202227[[#This Row],[Qu.]])</f>
        <v>0</v>
      </c>
      <c r="K68" s="46"/>
    </row>
    <row r="69" spans="2:11" ht="15" customHeight="1" x14ac:dyDescent="0.25">
      <c r="B69" s="53">
        <v>67</v>
      </c>
      <c r="C69" s="48" t="s">
        <v>3061</v>
      </c>
      <c r="D69" s="49">
        <v>1</v>
      </c>
      <c r="E69" s="78" t="s">
        <v>32</v>
      </c>
      <c r="F69" s="77" t="s">
        <v>1107</v>
      </c>
      <c r="G69" s="1"/>
      <c r="H69" s="7"/>
      <c r="I69" s="1" t="str">
        <f>IF(NOT(Tableau11757918202227[[#This Row],[Qu.]]&gt;=1),"OUI","NON")</f>
        <v>NON</v>
      </c>
      <c r="J69" s="11">
        <f>SUM(1&gt;Tableau11757918202227[[#This Row],[Qu.]])</f>
        <v>0</v>
      </c>
      <c r="K69" s="46"/>
    </row>
    <row r="70" spans="2:11" ht="15" customHeight="1" x14ac:dyDescent="0.25">
      <c r="B70" s="34">
        <v>68</v>
      </c>
      <c r="C70" s="12" t="s">
        <v>3062</v>
      </c>
      <c r="D70" s="49">
        <v>1</v>
      </c>
      <c r="E70" s="78" t="s">
        <v>50</v>
      </c>
      <c r="F70" s="77" t="s">
        <v>1089</v>
      </c>
      <c r="G70" s="1"/>
      <c r="H70" s="7"/>
      <c r="I70" s="1" t="str">
        <f>IF(NOT(Tableau11757918202227[[#This Row],[Qu.]]&gt;=1),"OUI","NON")</f>
        <v>NON</v>
      </c>
      <c r="J70" s="11">
        <f>SUM(1&gt;Tableau11757918202227[[#This Row],[Qu.]])</f>
        <v>0</v>
      </c>
      <c r="K70" s="46"/>
    </row>
    <row r="71" spans="2:11" ht="15" customHeight="1" x14ac:dyDescent="0.25">
      <c r="B71" s="31">
        <v>69</v>
      </c>
      <c r="C71" s="3" t="s">
        <v>3063</v>
      </c>
      <c r="D71" s="49">
        <v>1</v>
      </c>
      <c r="E71" s="78" t="s">
        <v>36</v>
      </c>
      <c r="F71" s="76" t="s">
        <v>1099</v>
      </c>
      <c r="G71" s="1"/>
      <c r="H71" s="7"/>
      <c r="I71" s="1" t="str">
        <f>IF(NOT(Tableau11757918202227[[#This Row],[Qu.]]&gt;=1),"OUI","NON")</f>
        <v>NON</v>
      </c>
      <c r="J71" s="11">
        <f>SUM(1&gt;Tableau11757918202227[[#This Row],[Qu.]])</f>
        <v>0</v>
      </c>
      <c r="K71" s="46"/>
    </row>
    <row r="72" spans="2:11" ht="15" customHeight="1" x14ac:dyDescent="0.25">
      <c r="B72" s="34">
        <v>70</v>
      </c>
      <c r="C72" s="12" t="s">
        <v>3064</v>
      </c>
      <c r="D72" s="49">
        <v>1</v>
      </c>
      <c r="E72" s="78" t="s">
        <v>36</v>
      </c>
      <c r="F72" s="77" t="s">
        <v>1111</v>
      </c>
      <c r="G72" s="1"/>
      <c r="H72" s="7"/>
      <c r="I72" s="1" t="str">
        <f>IF(NOT(Tableau11757918202227[[#This Row],[Qu.]]&gt;=1),"OUI","NON")</f>
        <v>NON</v>
      </c>
      <c r="J72" s="11">
        <f>SUM(1&gt;Tableau11757918202227[[#This Row],[Qu.]])</f>
        <v>0</v>
      </c>
      <c r="K72" s="46"/>
    </row>
    <row r="73" spans="2:11" ht="15" customHeight="1" x14ac:dyDescent="0.25">
      <c r="B73" s="31">
        <v>71</v>
      </c>
      <c r="C73" s="3" t="s">
        <v>3065</v>
      </c>
      <c r="D73" s="49">
        <v>1</v>
      </c>
      <c r="E73" s="78" t="s">
        <v>32</v>
      </c>
      <c r="F73" s="76" t="s">
        <v>1089</v>
      </c>
      <c r="G73" s="1"/>
      <c r="H73" s="7"/>
      <c r="I73" s="1" t="str">
        <f>IF(NOT(Tableau11757918202227[[#This Row],[Qu.]]&gt;=1),"OUI","NON")</f>
        <v>NON</v>
      </c>
      <c r="J73" s="11">
        <f>SUM(1&gt;Tableau11757918202227[[#This Row],[Qu.]])</f>
        <v>0</v>
      </c>
      <c r="K73" s="46"/>
    </row>
    <row r="74" spans="2:11" ht="15" customHeight="1" x14ac:dyDescent="0.25">
      <c r="B74" s="34">
        <v>72</v>
      </c>
      <c r="C74" s="12" t="s">
        <v>3066</v>
      </c>
      <c r="D74" s="49">
        <v>1</v>
      </c>
      <c r="E74" s="78" t="s">
        <v>32</v>
      </c>
      <c r="F74" s="77" t="s">
        <v>1107</v>
      </c>
      <c r="G74" s="1"/>
      <c r="H74" s="7"/>
      <c r="I74" s="1" t="str">
        <f>IF(NOT(Tableau11757918202227[[#This Row],[Qu.]]&gt;=1),"OUI","NON")</f>
        <v>NON</v>
      </c>
      <c r="J74" s="11">
        <f>SUM(1&gt;Tableau11757918202227[[#This Row],[Qu.]])</f>
        <v>0</v>
      </c>
      <c r="K74" s="46"/>
    </row>
    <row r="75" spans="2:11" ht="15" customHeight="1" x14ac:dyDescent="0.25">
      <c r="B75" s="31">
        <v>73</v>
      </c>
      <c r="C75" s="3" t="s">
        <v>3067</v>
      </c>
      <c r="D75" s="49">
        <v>1</v>
      </c>
      <c r="E75" s="78" t="s">
        <v>32</v>
      </c>
      <c r="F75" s="76" t="s">
        <v>1089</v>
      </c>
      <c r="G75" s="1"/>
      <c r="H75" s="7"/>
      <c r="I75" s="1" t="str">
        <f>IF(NOT(Tableau11757918202227[[#This Row],[Qu.]]&gt;=1),"OUI","NON")</f>
        <v>NON</v>
      </c>
      <c r="J75" s="11">
        <f>SUM(1&gt;Tableau11757918202227[[#This Row],[Qu.]])</f>
        <v>0</v>
      </c>
      <c r="K75" s="46"/>
    </row>
    <row r="76" spans="2:11" ht="15" customHeight="1" x14ac:dyDescent="0.25">
      <c r="B76" s="34">
        <v>74</v>
      </c>
      <c r="C76" s="12" t="s">
        <v>3068</v>
      </c>
      <c r="D76" s="49">
        <v>1</v>
      </c>
      <c r="E76" s="78" t="s">
        <v>36</v>
      </c>
      <c r="F76" s="77" t="s">
        <v>1113</v>
      </c>
      <c r="G76" s="1"/>
      <c r="H76" s="7"/>
      <c r="I76" s="1" t="str">
        <f>IF(NOT(Tableau11757918202227[[#This Row],[Qu.]]&gt;=1),"OUI","NON")</f>
        <v>NON</v>
      </c>
      <c r="J76" s="11">
        <f>SUM(1&gt;Tableau11757918202227[[#This Row],[Qu.]])</f>
        <v>0</v>
      </c>
      <c r="K76" s="46"/>
    </row>
    <row r="77" spans="2:11" ht="15" customHeight="1" x14ac:dyDescent="0.25">
      <c r="B77" s="31">
        <v>75</v>
      </c>
      <c r="C77" s="3" t="s">
        <v>3069</v>
      </c>
      <c r="D77" s="49">
        <v>1</v>
      </c>
      <c r="E77" s="78" t="s">
        <v>36</v>
      </c>
      <c r="F77" s="76" t="s">
        <v>1107</v>
      </c>
      <c r="G77" s="1"/>
      <c r="H77" s="7"/>
      <c r="I77" s="1" t="str">
        <f>IF(NOT(Tableau11757918202227[[#This Row],[Qu.]]&gt;=1),"OUI","NON")</f>
        <v>NON</v>
      </c>
      <c r="J77" s="11">
        <f>SUM(1&gt;Tableau11757918202227[[#This Row],[Qu.]])</f>
        <v>0</v>
      </c>
      <c r="K77" s="46"/>
    </row>
    <row r="78" spans="2:11" ht="15" customHeight="1" x14ac:dyDescent="0.25">
      <c r="B78" s="34">
        <v>76</v>
      </c>
      <c r="C78" s="12" t="s">
        <v>3070</v>
      </c>
      <c r="D78" s="49">
        <v>1</v>
      </c>
      <c r="E78" s="78" t="s">
        <v>50</v>
      </c>
      <c r="F78" s="77" t="s">
        <v>1099</v>
      </c>
      <c r="G78" s="1"/>
      <c r="H78" s="7"/>
      <c r="I78" s="1" t="str">
        <f>IF(NOT(Tableau11757918202227[[#This Row],[Qu.]]&gt;=1),"OUI","NON")</f>
        <v>NON</v>
      </c>
      <c r="J78" s="11">
        <f>SUM(1&gt;Tableau11757918202227[[#This Row],[Qu.]])</f>
        <v>0</v>
      </c>
      <c r="K78" s="46"/>
    </row>
    <row r="79" spans="2:11" ht="15" customHeight="1" x14ac:dyDescent="0.25">
      <c r="B79" s="53">
        <v>77</v>
      </c>
      <c r="C79" s="48" t="s">
        <v>3071</v>
      </c>
      <c r="D79" s="49">
        <v>1</v>
      </c>
      <c r="E79" s="78" t="s">
        <v>32</v>
      </c>
      <c r="F79" s="77" t="s">
        <v>1107</v>
      </c>
      <c r="G79" s="1"/>
      <c r="H79" s="7"/>
      <c r="I79" s="1" t="str">
        <f>IF(NOT(Tableau11757918202227[[#This Row],[Qu.]]&gt;=1),"OUI","NON")</f>
        <v>NON</v>
      </c>
      <c r="J79" s="11">
        <f>SUM(1&gt;Tableau11757918202227[[#This Row],[Qu.]])</f>
        <v>0</v>
      </c>
      <c r="K79" s="46"/>
    </row>
    <row r="80" spans="2:11" ht="15" customHeight="1" x14ac:dyDescent="0.25">
      <c r="B80" s="34">
        <v>78</v>
      </c>
      <c r="C80" s="12" t="s">
        <v>3072</v>
      </c>
      <c r="D80" s="49">
        <v>1</v>
      </c>
      <c r="E80" s="78" t="s">
        <v>32</v>
      </c>
      <c r="F80" s="77" t="s">
        <v>1089</v>
      </c>
      <c r="G80" s="1"/>
      <c r="H80" s="7"/>
      <c r="I80" s="1" t="str">
        <f>IF(NOT(Tableau11757918202227[[#This Row],[Qu.]]&gt;=1),"OUI","NON")</f>
        <v>NON</v>
      </c>
      <c r="J80" s="11">
        <f>SUM(1&gt;Tableau11757918202227[[#This Row],[Qu.]])</f>
        <v>0</v>
      </c>
      <c r="K80" s="46"/>
    </row>
    <row r="81" spans="2:11" ht="15" customHeight="1" x14ac:dyDescent="0.25">
      <c r="B81" s="34">
        <v>79</v>
      </c>
      <c r="C81" s="12" t="s">
        <v>3073</v>
      </c>
      <c r="D81" s="49">
        <v>1</v>
      </c>
      <c r="E81" s="78" t="s">
        <v>32</v>
      </c>
      <c r="F81" s="77" t="s">
        <v>1089</v>
      </c>
      <c r="G81" s="1"/>
      <c r="H81" s="7"/>
      <c r="I81" s="1" t="str">
        <f>IF(NOT(Tableau11757918202227[[#This Row],[Qu.]]&gt;=1),"OUI","NON")</f>
        <v>NON</v>
      </c>
      <c r="J81" s="11">
        <f>SUM(1&gt;Tableau11757918202227[[#This Row],[Qu.]])</f>
        <v>0</v>
      </c>
      <c r="K81" s="46"/>
    </row>
    <row r="82" spans="2:11" ht="15" customHeight="1" x14ac:dyDescent="0.25">
      <c r="B82" s="34">
        <v>80</v>
      </c>
      <c r="C82" s="12" t="s">
        <v>3074</v>
      </c>
      <c r="D82" s="49">
        <v>1</v>
      </c>
      <c r="E82" s="78" t="s">
        <v>32</v>
      </c>
      <c r="F82" s="77" t="s">
        <v>1089</v>
      </c>
      <c r="G82" s="1"/>
      <c r="H82" s="7"/>
      <c r="I82" s="1" t="str">
        <f>IF(NOT(Tableau11757918202227[[#This Row],[Qu.]]&gt;=1),"OUI","NON")</f>
        <v>NON</v>
      </c>
      <c r="J82" s="11">
        <f>SUM(1&gt;Tableau11757918202227[[#This Row],[Qu.]])</f>
        <v>0</v>
      </c>
      <c r="K82" s="46"/>
    </row>
    <row r="83" spans="2:11" ht="15" customHeight="1" x14ac:dyDescent="0.25">
      <c r="B83" s="53">
        <v>81</v>
      </c>
      <c r="C83" s="48" t="s">
        <v>3075</v>
      </c>
      <c r="D83" s="49">
        <v>1</v>
      </c>
      <c r="E83" s="78" t="s">
        <v>36</v>
      </c>
      <c r="F83" s="77" t="s">
        <v>1107</v>
      </c>
      <c r="G83" s="1"/>
      <c r="H83" s="7"/>
      <c r="I83" s="1" t="str">
        <f>IF(NOT(Tableau11757918202227[[#This Row],[Qu.]]&gt;=1),"OUI","NON")</f>
        <v>NON</v>
      </c>
      <c r="J83" s="11">
        <f>SUM(1&gt;Tableau11757918202227[[#This Row],[Qu.]])</f>
        <v>0</v>
      </c>
      <c r="K83" s="46"/>
    </row>
    <row r="84" spans="2:11" ht="15" customHeight="1" x14ac:dyDescent="0.25">
      <c r="B84" s="34">
        <v>82</v>
      </c>
      <c r="C84" s="12" t="s">
        <v>3076</v>
      </c>
      <c r="D84" s="49">
        <v>1</v>
      </c>
      <c r="E84" s="78" t="s">
        <v>36</v>
      </c>
      <c r="F84" s="77" t="s">
        <v>1111</v>
      </c>
      <c r="G84" s="1"/>
      <c r="H84" s="7"/>
      <c r="I84" s="1" t="str">
        <f>IF(NOT(Tableau11757918202227[[#This Row],[Qu.]]&gt;=1),"OUI","NON")</f>
        <v>NON</v>
      </c>
      <c r="J84" s="11">
        <f>SUM(1&gt;Tableau11757918202227[[#This Row],[Qu.]])</f>
        <v>0</v>
      </c>
      <c r="K84" s="46"/>
    </row>
    <row r="85" spans="2:11" ht="15" customHeight="1" x14ac:dyDescent="0.25">
      <c r="B85" s="31">
        <v>83</v>
      </c>
      <c r="C85" s="3" t="s">
        <v>3077</v>
      </c>
      <c r="D85" s="49">
        <v>1</v>
      </c>
      <c r="E85" s="78" t="s">
        <v>32</v>
      </c>
      <c r="F85" s="76" t="s">
        <v>1107</v>
      </c>
      <c r="G85" s="1"/>
      <c r="H85" s="7"/>
      <c r="I85" s="1" t="str">
        <f>IF(NOT(Tableau11757918202227[[#This Row],[Qu.]]&gt;=1),"OUI","NON")</f>
        <v>NON</v>
      </c>
      <c r="J85" s="11">
        <f>SUM(1&gt;Tableau11757918202227[[#This Row],[Qu.]])</f>
        <v>0</v>
      </c>
      <c r="K85" s="46"/>
    </row>
    <row r="86" spans="2:11" ht="15" customHeight="1" x14ac:dyDescent="0.25">
      <c r="B86" s="34">
        <v>84</v>
      </c>
      <c r="C86" s="12" t="s">
        <v>3078</v>
      </c>
      <c r="D86" s="49">
        <v>1</v>
      </c>
      <c r="E86" s="78" t="s">
        <v>32</v>
      </c>
      <c r="F86" s="77" t="s">
        <v>1089</v>
      </c>
      <c r="G86" s="1"/>
      <c r="H86" s="7"/>
      <c r="I86" s="1" t="str">
        <f>IF(NOT(Tableau11757918202227[[#This Row],[Qu.]]&gt;=1),"OUI","NON")</f>
        <v>NON</v>
      </c>
      <c r="J86" s="11">
        <f>SUM(1&gt;Tableau11757918202227[[#This Row],[Qu.]])</f>
        <v>0</v>
      </c>
      <c r="K86" s="46"/>
    </row>
    <row r="87" spans="2:11" ht="15" customHeight="1" x14ac:dyDescent="0.25">
      <c r="B87" s="53">
        <v>85</v>
      </c>
      <c r="C87" s="48" t="s">
        <v>3079</v>
      </c>
      <c r="D87" s="49">
        <v>1</v>
      </c>
      <c r="E87" s="78" t="s">
        <v>32</v>
      </c>
      <c r="F87" s="77" t="s">
        <v>1111</v>
      </c>
      <c r="G87" s="1"/>
      <c r="H87" s="7"/>
      <c r="I87" s="1" t="str">
        <f>IF(NOT(Tableau11757918202227[[#This Row],[Qu.]]&gt;=1),"OUI","NON")</f>
        <v>NON</v>
      </c>
      <c r="J87" s="11">
        <f>SUM(1&gt;Tableau11757918202227[[#This Row],[Qu.]])</f>
        <v>0</v>
      </c>
      <c r="K87" s="46"/>
    </row>
    <row r="88" spans="2:11" ht="15" customHeight="1" x14ac:dyDescent="0.25">
      <c r="B88" s="31">
        <v>86</v>
      </c>
      <c r="C88" s="3" t="s">
        <v>3080</v>
      </c>
      <c r="D88" s="49">
        <v>0</v>
      </c>
      <c r="E88" s="78" t="s">
        <v>39</v>
      </c>
      <c r="F88" s="76" t="s">
        <v>1099</v>
      </c>
      <c r="G88" s="1"/>
      <c r="H88" s="7"/>
      <c r="I88" s="1" t="str">
        <f>IF(NOT(Tableau11757918202227[[#This Row],[Qu.]]&gt;=1),"OUI","NON")</f>
        <v>OUI</v>
      </c>
      <c r="J88" s="11">
        <f>SUM(1&gt;Tableau11757918202227[[#This Row],[Qu.]])</f>
        <v>1</v>
      </c>
      <c r="K88" s="46"/>
    </row>
    <row r="89" spans="2:11" ht="15" customHeight="1" x14ac:dyDescent="0.25">
      <c r="B89" s="53">
        <v>87</v>
      </c>
      <c r="C89" s="48" t="s">
        <v>3081</v>
      </c>
      <c r="D89" s="49">
        <v>1</v>
      </c>
      <c r="E89" s="78" t="s">
        <v>32</v>
      </c>
      <c r="F89" s="77" t="s">
        <v>1113</v>
      </c>
      <c r="G89" s="1"/>
      <c r="H89" s="7"/>
      <c r="I89" s="1" t="str">
        <f>IF(NOT(Tableau11757918202227[[#This Row],[Qu.]]&gt;=1),"OUI","NON")</f>
        <v>NON</v>
      </c>
      <c r="J89" s="11">
        <f>SUM(1&gt;Tableau11757918202227[[#This Row],[Qu.]])</f>
        <v>0</v>
      </c>
      <c r="K89" s="46"/>
    </row>
    <row r="90" spans="2:11" ht="15" customHeight="1" x14ac:dyDescent="0.25">
      <c r="B90" s="34">
        <v>88</v>
      </c>
      <c r="C90" s="12" t="s">
        <v>3082</v>
      </c>
      <c r="D90" s="49">
        <v>1</v>
      </c>
      <c r="E90" s="78" t="s">
        <v>50</v>
      </c>
      <c r="F90" s="77" t="s">
        <v>1089</v>
      </c>
      <c r="G90" s="1"/>
      <c r="H90" s="7"/>
      <c r="I90" s="1" t="str">
        <f>IF(NOT(Tableau11757918202227[[#This Row],[Qu.]]&gt;=1),"OUI","NON")</f>
        <v>NON</v>
      </c>
      <c r="J90" s="11">
        <f>SUM(1&gt;Tableau11757918202227[[#This Row],[Qu.]])</f>
        <v>0</v>
      </c>
      <c r="K90" s="46"/>
    </row>
    <row r="91" spans="2:11" ht="15" customHeight="1" x14ac:dyDescent="0.25">
      <c r="B91" s="31">
        <v>89</v>
      </c>
      <c r="C91" s="3" t="s">
        <v>3083</v>
      </c>
      <c r="D91" s="49">
        <v>1</v>
      </c>
      <c r="E91" s="78" t="s">
        <v>32</v>
      </c>
      <c r="F91" s="76" t="s">
        <v>1089</v>
      </c>
      <c r="G91" s="1"/>
      <c r="H91" s="7"/>
      <c r="I91" s="1" t="str">
        <f>IF(NOT(Tableau11757918202227[[#This Row],[Qu.]]&gt;=1),"OUI","NON")</f>
        <v>NON</v>
      </c>
      <c r="J91" s="11">
        <f>SUM(1&gt;Tableau11757918202227[[#This Row],[Qu.]])</f>
        <v>0</v>
      </c>
      <c r="K91" s="46"/>
    </row>
    <row r="92" spans="2:11" ht="15" customHeight="1" x14ac:dyDescent="0.25">
      <c r="B92" s="34">
        <v>90</v>
      </c>
      <c r="C92" s="12" t="s">
        <v>3084</v>
      </c>
      <c r="D92" s="49">
        <v>1</v>
      </c>
      <c r="E92" s="78" t="s">
        <v>36</v>
      </c>
      <c r="F92" s="77" t="s">
        <v>1111</v>
      </c>
      <c r="G92" s="1"/>
      <c r="H92" s="7"/>
      <c r="I92" s="1" t="str">
        <f>IF(NOT(Tableau11757918202227[[#This Row],[Qu.]]&gt;=1),"OUI","NON")</f>
        <v>NON</v>
      </c>
      <c r="J92" s="11">
        <f>SUM(1&gt;Tableau11757918202227[[#This Row],[Qu.]])</f>
        <v>0</v>
      </c>
      <c r="K92" s="46"/>
    </row>
    <row r="93" spans="2:11" ht="15" customHeight="1" x14ac:dyDescent="0.25">
      <c r="B93" s="34">
        <v>91</v>
      </c>
      <c r="C93" s="12" t="s">
        <v>3085</v>
      </c>
      <c r="D93" s="49">
        <v>1</v>
      </c>
      <c r="E93" s="78" t="s">
        <v>32</v>
      </c>
      <c r="F93" s="77" t="s">
        <v>1113</v>
      </c>
      <c r="G93" s="1"/>
      <c r="H93" s="7"/>
      <c r="I93" s="1" t="str">
        <f>IF(NOT(Tableau11757918202227[[#This Row],[Qu.]]&gt;=1),"OUI","NON")</f>
        <v>NON</v>
      </c>
      <c r="J93" s="11">
        <f>SUM(1&gt;Tableau11757918202227[[#This Row],[Qu.]])</f>
        <v>0</v>
      </c>
      <c r="K93" s="46"/>
    </row>
    <row r="94" spans="2:11" ht="15" customHeight="1" x14ac:dyDescent="0.25">
      <c r="B94" s="34">
        <v>92</v>
      </c>
      <c r="C94" s="12" t="s">
        <v>3086</v>
      </c>
      <c r="D94" s="49">
        <v>1</v>
      </c>
      <c r="E94" s="78" t="s">
        <v>32</v>
      </c>
      <c r="F94" s="77" t="s">
        <v>1089</v>
      </c>
      <c r="G94" s="1"/>
      <c r="H94" s="7"/>
      <c r="I94" s="1" t="str">
        <f>IF(NOT(Tableau11757918202227[[#This Row],[Qu.]]&gt;=1),"OUI","NON")</f>
        <v>NON</v>
      </c>
      <c r="J94" s="11">
        <f>SUM(1&gt;Tableau11757918202227[[#This Row],[Qu.]])</f>
        <v>0</v>
      </c>
      <c r="K94" s="46"/>
    </row>
    <row r="95" spans="2:11" ht="15" customHeight="1" x14ac:dyDescent="0.25">
      <c r="B95" s="53">
        <v>93</v>
      </c>
      <c r="C95" s="48" t="s">
        <v>3087</v>
      </c>
      <c r="D95" s="49">
        <v>1</v>
      </c>
      <c r="E95" s="78" t="s">
        <v>36</v>
      </c>
      <c r="F95" s="77" t="s">
        <v>1113</v>
      </c>
      <c r="G95" s="1"/>
      <c r="H95" s="7"/>
      <c r="I95" s="1" t="str">
        <f>IF(NOT(Tableau11757918202227[[#This Row],[Qu.]]&gt;=1),"OUI","NON")</f>
        <v>NON</v>
      </c>
      <c r="J95" s="11">
        <f>SUM(1&gt;Tableau11757918202227[[#This Row],[Qu.]])</f>
        <v>0</v>
      </c>
      <c r="K95" s="46"/>
    </row>
    <row r="96" spans="2:11" ht="15" customHeight="1" x14ac:dyDescent="0.25">
      <c r="B96" s="34">
        <v>94</v>
      </c>
      <c r="C96" s="12" t="s">
        <v>3088</v>
      </c>
      <c r="D96" s="49">
        <v>1</v>
      </c>
      <c r="E96" s="78" t="s">
        <v>32</v>
      </c>
      <c r="F96" s="77" t="s">
        <v>1107</v>
      </c>
      <c r="G96" s="1"/>
      <c r="H96" s="7"/>
      <c r="I96" s="1" t="str">
        <f>IF(NOT(Tableau11757918202227[[#This Row],[Qu.]]&gt;=1),"OUI","NON")</f>
        <v>NON</v>
      </c>
      <c r="J96" s="11">
        <f>SUM(1&gt;Tableau11757918202227[[#This Row],[Qu.]])</f>
        <v>0</v>
      </c>
      <c r="K96" s="46"/>
    </row>
    <row r="97" spans="2:11" ht="15" customHeight="1" x14ac:dyDescent="0.25">
      <c r="B97" s="34">
        <v>95</v>
      </c>
      <c r="C97" s="12" t="s">
        <v>3089</v>
      </c>
      <c r="D97" s="49">
        <v>1</v>
      </c>
      <c r="E97" s="78" t="s">
        <v>50</v>
      </c>
      <c r="F97" s="77" t="s">
        <v>1099</v>
      </c>
      <c r="G97" s="1"/>
      <c r="H97" s="7"/>
      <c r="I97" s="1" t="str">
        <f>IF(NOT(Tableau11757918202227[[#This Row],[Qu.]]&gt;=1),"OUI","NON")</f>
        <v>NON</v>
      </c>
      <c r="J97" s="11">
        <f>SUM(1&gt;Tableau11757918202227[[#This Row],[Qu.]])</f>
        <v>0</v>
      </c>
      <c r="K97" s="46"/>
    </row>
    <row r="98" spans="2:11" ht="15" customHeight="1" x14ac:dyDescent="0.25">
      <c r="B98" s="34">
        <v>96</v>
      </c>
      <c r="C98" s="12" t="s">
        <v>3090</v>
      </c>
      <c r="D98" s="49">
        <v>0</v>
      </c>
      <c r="E98" s="78" t="s">
        <v>50</v>
      </c>
      <c r="F98" s="77" t="s">
        <v>1099</v>
      </c>
      <c r="G98" s="1"/>
      <c r="H98" s="7"/>
      <c r="I98" s="1" t="str">
        <f>IF(NOT(Tableau11757918202227[[#This Row],[Qu.]]&gt;=1),"OUI","NON")</f>
        <v>OUI</v>
      </c>
      <c r="J98" s="11">
        <f>SUM(1&gt;Tableau11757918202227[[#This Row],[Qu.]])</f>
        <v>1</v>
      </c>
      <c r="K98" s="46"/>
    </row>
    <row r="99" spans="2:11" ht="15" customHeight="1" x14ac:dyDescent="0.25">
      <c r="B99" s="53">
        <v>97</v>
      </c>
      <c r="C99" s="48" t="s">
        <v>3091</v>
      </c>
      <c r="D99" s="49">
        <v>1</v>
      </c>
      <c r="E99" s="78" t="s">
        <v>36</v>
      </c>
      <c r="F99" s="77" t="s">
        <v>1089</v>
      </c>
      <c r="G99" s="1"/>
      <c r="H99" s="7"/>
      <c r="I99" s="1" t="str">
        <f>IF(NOT(Tableau11757918202227[[#This Row],[Qu.]]&gt;=1),"OUI","NON")</f>
        <v>NON</v>
      </c>
      <c r="J99" s="11">
        <f>SUM(1&gt;Tableau11757918202227[[#This Row],[Qu.]])</f>
        <v>0</v>
      </c>
      <c r="K99" s="46"/>
    </row>
    <row r="100" spans="2:11" ht="15" customHeight="1" x14ac:dyDescent="0.25">
      <c r="B100" s="34">
        <v>98</v>
      </c>
      <c r="C100" s="12" t="s">
        <v>3092</v>
      </c>
      <c r="D100" s="49">
        <v>0</v>
      </c>
      <c r="E100" s="78" t="s">
        <v>50</v>
      </c>
      <c r="F100" s="77" t="s">
        <v>1197</v>
      </c>
      <c r="G100" s="1"/>
      <c r="H100" s="7"/>
      <c r="I100" s="1" t="str">
        <f>IF(NOT(Tableau11757918202227[[#This Row],[Qu.]]&gt;=1),"OUI","NON")</f>
        <v>OUI</v>
      </c>
      <c r="J100" s="11">
        <f>SUM(1&gt;Tableau11757918202227[[#This Row],[Qu.]])</f>
        <v>1</v>
      </c>
      <c r="K100" s="46"/>
    </row>
    <row r="101" spans="2:11" ht="15" customHeight="1" x14ac:dyDescent="0.25">
      <c r="B101" s="31">
        <v>99</v>
      </c>
      <c r="C101" s="3" t="s">
        <v>3093</v>
      </c>
      <c r="D101" s="49">
        <v>1</v>
      </c>
      <c r="E101" s="78" t="s">
        <v>36</v>
      </c>
      <c r="F101" s="76" t="s">
        <v>1089</v>
      </c>
      <c r="G101" s="1"/>
      <c r="H101" s="7"/>
      <c r="I101" s="1" t="str">
        <f>IF(NOT(Tableau11757918202227[[#This Row],[Qu.]]&gt;=1),"OUI","NON")</f>
        <v>NON</v>
      </c>
      <c r="J101" s="11">
        <f>SUM(1&gt;Tableau11757918202227[[#This Row],[Qu.]])</f>
        <v>0</v>
      </c>
      <c r="K101" s="46"/>
    </row>
    <row r="102" spans="2:11" ht="15" customHeight="1" x14ac:dyDescent="0.25">
      <c r="B102" s="34">
        <v>100</v>
      </c>
      <c r="C102" s="12" t="s">
        <v>3094</v>
      </c>
      <c r="D102" s="49">
        <v>1</v>
      </c>
      <c r="E102" s="78" t="s">
        <v>39</v>
      </c>
      <c r="F102" s="77" t="s">
        <v>1111</v>
      </c>
      <c r="G102" s="1"/>
      <c r="H102" s="7"/>
      <c r="I102" s="1" t="str">
        <f>IF(NOT(Tableau11757918202227[[#This Row],[Qu.]]&gt;=1),"OUI","NON")</f>
        <v>NON</v>
      </c>
      <c r="J102" s="11">
        <f>SUM(1&gt;Tableau11757918202227[[#This Row],[Qu.]])</f>
        <v>0</v>
      </c>
      <c r="K102" s="46"/>
    </row>
    <row r="103" spans="2:11" ht="15" customHeight="1" x14ac:dyDescent="0.25">
      <c r="B103" s="34">
        <v>101</v>
      </c>
      <c r="C103" s="12" t="s">
        <v>3095</v>
      </c>
      <c r="D103" s="49">
        <v>1</v>
      </c>
      <c r="E103" s="78" t="s">
        <v>32</v>
      </c>
      <c r="F103" s="77" t="s">
        <v>1089</v>
      </c>
      <c r="G103" s="1"/>
      <c r="H103" s="7"/>
      <c r="I103" s="1" t="str">
        <f>IF(NOT(Tableau11757918202227[[#This Row],[Qu.]]&gt;=1),"OUI","NON")</f>
        <v>NON</v>
      </c>
      <c r="J103" s="11">
        <f>SUM(1&gt;Tableau11757918202227[[#This Row],[Qu.]])</f>
        <v>0</v>
      </c>
      <c r="K103" s="46"/>
    </row>
    <row r="104" spans="2:11" ht="15" customHeight="1" x14ac:dyDescent="0.25">
      <c r="B104" s="34">
        <v>102</v>
      </c>
      <c r="C104" s="12" t="s">
        <v>3096</v>
      </c>
      <c r="D104" s="49">
        <v>0</v>
      </c>
      <c r="E104" s="78" t="s">
        <v>50</v>
      </c>
      <c r="F104" s="77" t="s">
        <v>1111</v>
      </c>
      <c r="G104" s="1"/>
      <c r="H104" s="7"/>
      <c r="I104" s="1" t="str">
        <f>IF(NOT(Tableau11757918202227[[#This Row],[Qu.]]&gt;=1),"OUI","NON")</f>
        <v>OUI</v>
      </c>
      <c r="J104" s="11">
        <f>SUM(1&gt;Tableau11757918202227[[#This Row],[Qu.]])</f>
        <v>1</v>
      </c>
      <c r="K104" s="46"/>
    </row>
    <row r="105" spans="2:11" ht="15" customHeight="1" x14ac:dyDescent="0.25">
      <c r="B105" s="34">
        <v>103</v>
      </c>
      <c r="C105" s="12" t="s">
        <v>3097</v>
      </c>
      <c r="D105" s="49">
        <v>1</v>
      </c>
      <c r="E105" s="78" t="s">
        <v>36</v>
      </c>
      <c r="F105" s="77" t="s">
        <v>1113</v>
      </c>
      <c r="G105" s="1"/>
      <c r="H105" s="7"/>
      <c r="I105" s="1" t="str">
        <f>IF(NOT(Tableau11757918202227[[#This Row],[Qu.]]&gt;=1),"OUI","NON")</f>
        <v>NON</v>
      </c>
      <c r="J105" s="11">
        <f>SUM(1&gt;Tableau11757918202227[[#This Row],[Qu.]])</f>
        <v>0</v>
      </c>
      <c r="K105" s="46"/>
    </row>
    <row r="106" spans="2:11" ht="15" customHeight="1" x14ac:dyDescent="0.25">
      <c r="B106" s="34">
        <v>104</v>
      </c>
      <c r="C106" s="12" t="s">
        <v>3098</v>
      </c>
      <c r="D106" s="49">
        <v>1</v>
      </c>
      <c r="E106" s="78" t="s">
        <v>32</v>
      </c>
      <c r="F106" s="77" t="s">
        <v>1113</v>
      </c>
      <c r="G106" s="1"/>
      <c r="H106" s="7"/>
      <c r="I106" s="1" t="str">
        <f>IF(NOT(Tableau11757918202227[[#This Row],[Qu.]]&gt;=1),"OUI","NON")</f>
        <v>NON</v>
      </c>
      <c r="J106" s="11">
        <f>SUM(1&gt;Tableau11757918202227[[#This Row],[Qu.]])</f>
        <v>0</v>
      </c>
      <c r="K106" s="46"/>
    </row>
    <row r="107" spans="2:11" ht="15" customHeight="1" x14ac:dyDescent="0.25">
      <c r="B107" s="31">
        <v>105</v>
      </c>
      <c r="C107" s="3" t="s">
        <v>3099</v>
      </c>
      <c r="D107" s="49">
        <v>1</v>
      </c>
      <c r="E107" s="78" t="s">
        <v>32</v>
      </c>
      <c r="F107" s="76" t="s">
        <v>1089</v>
      </c>
      <c r="G107" s="1"/>
      <c r="H107" s="7"/>
      <c r="I107" s="1" t="str">
        <f>IF(NOT(Tableau11757918202227[[#This Row],[Qu.]]&gt;=1),"OUI","NON")</f>
        <v>NON</v>
      </c>
      <c r="J107" s="11">
        <f>SUM(1&gt;Tableau11757918202227[[#This Row],[Qu.]])</f>
        <v>0</v>
      </c>
      <c r="K107" s="46"/>
    </row>
    <row r="108" spans="2:11" ht="15" customHeight="1" x14ac:dyDescent="0.25">
      <c r="B108" s="34">
        <v>106</v>
      </c>
      <c r="C108" s="12" t="s">
        <v>3100</v>
      </c>
      <c r="D108" s="49">
        <v>1</v>
      </c>
      <c r="E108" s="78" t="s">
        <v>32</v>
      </c>
      <c r="F108" s="77" t="s">
        <v>1089</v>
      </c>
      <c r="G108" s="1"/>
      <c r="H108" s="7"/>
      <c r="I108" s="1" t="str">
        <f>IF(NOT(Tableau11757918202227[[#This Row],[Qu.]]&gt;=1),"OUI","NON")</f>
        <v>NON</v>
      </c>
      <c r="J108" s="11">
        <f>SUM(1&gt;Tableau11757918202227[[#This Row],[Qu.]])</f>
        <v>0</v>
      </c>
      <c r="K108" s="46"/>
    </row>
    <row r="109" spans="2:11" ht="15" customHeight="1" x14ac:dyDescent="0.25">
      <c r="B109" s="34">
        <v>107</v>
      </c>
      <c r="C109" s="12" t="s">
        <v>3101</v>
      </c>
      <c r="D109" s="49">
        <v>1</v>
      </c>
      <c r="E109" s="78" t="s">
        <v>36</v>
      </c>
      <c r="F109" s="77" t="s">
        <v>1089</v>
      </c>
      <c r="G109" s="1"/>
      <c r="H109" s="7"/>
      <c r="I109" s="1" t="str">
        <f>IF(NOT(Tableau11757918202227[[#This Row],[Qu.]]&gt;=1),"OUI","NON")</f>
        <v>NON</v>
      </c>
      <c r="J109" s="11">
        <f>SUM(1&gt;Tableau11757918202227[[#This Row],[Qu.]])</f>
        <v>0</v>
      </c>
      <c r="K109" s="46"/>
    </row>
    <row r="110" spans="2:11" ht="15" customHeight="1" x14ac:dyDescent="0.25">
      <c r="B110" s="34">
        <v>108</v>
      </c>
      <c r="C110" s="12" t="s">
        <v>3102</v>
      </c>
      <c r="D110" s="49">
        <v>1</v>
      </c>
      <c r="E110" s="78" t="s">
        <v>50</v>
      </c>
      <c r="F110" s="77" t="s">
        <v>1099</v>
      </c>
      <c r="G110" s="1"/>
      <c r="H110" s="7"/>
      <c r="I110" s="1" t="str">
        <f>IF(NOT(Tableau11757918202227[[#This Row],[Qu.]]&gt;=1),"OUI","NON")</f>
        <v>NON</v>
      </c>
      <c r="J110" s="11">
        <f>SUM(1&gt;Tableau11757918202227[[#This Row],[Qu.]])</f>
        <v>0</v>
      </c>
      <c r="K110" s="46"/>
    </row>
    <row r="111" spans="2:11" ht="15" customHeight="1" x14ac:dyDescent="0.25">
      <c r="B111" s="31">
        <v>109</v>
      </c>
      <c r="C111" s="3" t="s">
        <v>3103</v>
      </c>
      <c r="D111" s="49">
        <v>0</v>
      </c>
      <c r="E111" s="78" t="s">
        <v>36</v>
      </c>
      <c r="F111" s="76" t="s">
        <v>1099</v>
      </c>
      <c r="G111" s="1"/>
      <c r="H111" s="7"/>
      <c r="I111" s="1" t="str">
        <f>IF(NOT(Tableau11757918202227[[#This Row],[Qu.]]&gt;=1),"OUI","NON")</f>
        <v>OUI</v>
      </c>
      <c r="J111" s="11">
        <f>SUM(1&gt;Tableau11757918202227[[#This Row],[Qu.]])</f>
        <v>1</v>
      </c>
      <c r="K111" s="46"/>
    </row>
    <row r="112" spans="2:11" ht="15" customHeight="1" x14ac:dyDescent="0.25">
      <c r="B112" s="53">
        <v>110</v>
      </c>
      <c r="C112" s="48" t="s">
        <v>3104</v>
      </c>
      <c r="D112" s="49">
        <v>1</v>
      </c>
      <c r="E112" s="78" t="s">
        <v>32</v>
      </c>
      <c r="F112" s="77" t="s">
        <v>1107</v>
      </c>
      <c r="G112" s="1"/>
      <c r="H112" s="7"/>
      <c r="I112" s="1" t="str">
        <f>IF(NOT(Tableau11757918202227[[#This Row],[Qu.]]&gt;=1),"OUI","NON")</f>
        <v>NON</v>
      </c>
      <c r="J112" s="11">
        <f>SUM(1&gt;Tableau11757918202227[[#This Row],[Qu.]])</f>
        <v>0</v>
      </c>
      <c r="K112" s="46"/>
    </row>
    <row r="113" spans="2:11" ht="15" customHeight="1" x14ac:dyDescent="0.25">
      <c r="B113" s="53">
        <v>111</v>
      </c>
      <c r="C113" s="48" t="s">
        <v>3105</v>
      </c>
      <c r="D113" s="49">
        <v>1</v>
      </c>
      <c r="E113" s="78" t="s">
        <v>36</v>
      </c>
      <c r="F113" s="77" t="s">
        <v>1099</v>
      </c>
      <c r="G113" s="1"/>
      <c r="H113" s="7"/>
      <c r="I113" s="1" t="str">
        <f>IF(NOT(Tableau11757918202227[[#This Row],[Qu.]]&gt;=1),"OUI","NON")</f>
        <v>NON</v>
      </c>
      <c r="J113" s="11">
        <f>SUM(1&gt;Tableau11757918202227[[#This Row],[Qu.]])</f>
        <v>0</v>
      </c>
      <c r="K113" s="46"/>
    </row>
    <row r="114" spans="2:11" ht="15" customHeight="1" x14ac:dyDescent="0.25">
      <c r="B114" s="34">
        <v>112</v>
      </c>
      <c r="C114" s="12" t="s">
        <v>3106</v>
      </c>
      <c r="D114" s="49">
        <v>1</v>
      </c>
      <c r="E114" s="78" t="s">
        <v>32</v>
      </c>
      <c r="F114" s="77" t="s">
        <v>1089</v>
      </c>
      <c r="G114" s="1"/>
      <c r="H114" s="7"/>
      <c r="I114" s="1" t="str">
        <f>IF(NOT(Tableau11757918202227[[#This Row],[Qu.]]&gt;=1),"OUI","NON")</f>
        <v>NON</v>
      </c>
      <c r="J114" s="11">
        <f>SUM(1&gt;Tableau11757918202227[[#This Row],[Qu.]])</f>
        <v>0</v>
      </c>
      <c r="K114" s="46"/>
    </row>
    <row r="115" spans="2:11" ht="15" customHeight="1" x14ac:dyDescent="0.25">
      <c r="B115" s="53">
        <v>113</v>
      </c>
      <c r="C115" s="48" t="s">
        <v>3107</v>
      </c>
      <c r="D115" s="49">
        <v>1</v>
      </c>
      <c r="E115" s="78" t="s">
        <v>36</v>
      </c>
      <c r="F115" s="77" t="s">
        <v>1099</v>
      </c>
      <c r="G115" s="1"/>
      <c r="H115" s="7"/>
      <c r="I115" s="1" t="str">
        <f>IF(NOT(Tableau11757918202227[[#This Row],[Qu.]]&gt;=1),"OUI","NON")</f>
        <v>NON</v>
      </c>
      <c r="J115" s="11">
        <f>SUM(1&gt;Tableau11757918202227[[#This Row],[Qu.]])</f>
        <v>0</v>
      </c>
      <c r="K115" s="46"/>
    </row>
    <row r="116" spans="2:11" ht="15" customHeight="1" x14ac:dyDescent="0.25">
      <c r="B116" s="34">
        <v>114</v>
      </c>
      <c r="C116" s="12" t="s">
        <v>3108</v>
      </c>
      <c r="D116" s="49">
        <v>1</v>
      </c>
      <c r="E116" s="78" t="s">
        <v>50</v>
      </c>
      <c r="F116" s="77" t="s">
        <v>3033</v>
      </c>
      <c r="G116" s="1"/>
      <c r="H116" s="7"/>
      <c r="I116" s="1" t="str">
        <f>IF(NOT(Tableau11757918202227[[#This Row],[Qu.]]&gt;=1),"OUI","NON")</f>
        <v>NON</v>
      </c>
      <c r="J116" s="11">
        <f>SUM(1&gt;Tableau11757918202227[[#This Row],[Qu.]])</f>
        <v>0</v>
      </c>
      <c r="K116" s="46"/>
    </row>
    <row r="117" spans="2:11" ht="15" customHeight="1" x14ac:dyDescent="0.25">
      <c r="B117" s="34">
        <v>115</v>
      </c>
      <c r="C117" s="12" t="s">
        <v>3109</v>
      </c>
      <c r="D117" s="49">
        <v>1</v>
      </c>
      <c r="E117" s="78" t="s">
        <v>32</v>
      </c>
      <c r="F117" s="77" t="s">
        <v>1089</v>
      </c>
      <c r="G117" s="1"/>
      <c r="H117" s="7"/>
      <c r="I117" s="1" t="str">
        <f>IF(NOT(Tableau11757918202227[[#This Row],[Qu.]]&gt;=1),"OUI","NON")</f>
        <v>NON</v>
      </c>
      <c r="J117" s="11">
        <f>SUM(1&gt;Tableau11757918202227[[#This Row],[Qu.]])</f>
        <v>0</v>
      </c>
      <c r="K117" s="46"/>
    </row>
    <row r="118" spans="2:11" ht="15" customHeight="1" x14ac:dyDescent="0.25">
      <c r="B118" s="34">
        <v>116</v>
      </c>
      <c r="C118" s="12" t="s">
        <v>3110</v>
      </c>
      <c r="D118" s="49">
        <v>1</v>
      </c>
      <c r="E118" s="78" t="s">
        <v>36</v>
      </c>
      <c r="F118" s="77" t="s">
        <v>1089</v>
      </c>
      <c r="G118" s="1"/>
      <c r="H118" s="7"/>
      <c r="I118" s="1" t="str">
        <f>IF(NOT(Tableau11757918202227[[#This Row],[Qu.]]&gt;=1),"OUI","NON")</f>
        <v>NON</v>
      </c>
      <c r="J118" s="11">
        <f>SUM(1&gt;Tableau11757918202227[[#This Row],[Qu.]])</f>
        <v>0</v>
      </c>
      <c r="K118" s="46"/>
    </row>
    <row r="119" spans="2:11" ht="15" customHeight="1" x14ac:dyDescent="0.25">
      <c r="B119" s="34">
        <v>117</v>
      </c>
      <c r="C119" s="12" t="s">
        <v>3111</v>
      </c>
      <c r="D119" s="49">
        <v>1</v>
      </c>
      <c r="E119" s="78" t="s">
        <v>32</v>
      </c>
      <c r="F119" s="77" t="s">
        <v>1107</v>
      </c>
      <c r="G119" s="1"/>
      <c r="H119" s="7"/>
      <c r="I119" s="1" t="str">
        <f>IF(NOT(Tableau11757918202227[[#This Row],[Qu.]]&gt;=1),"OUI","NON")</f>
        <v>NON</v>
      </c>
      <c r="J119" s="11">
        <f>SUM(1&gt;Tableau11757918202227[[#This Row],[Qu.]])</f>
        <v>0</v>
      </c>
      <c r="K119" s="46"/>
    </row>
    <row r="120" spans="2:11" ht="15" customHeight="1" x14ac:dyDescent="0.25">
      <c r="B120" s="53">
        <v>118</v>
      </c>
      <c r="C120" s="48" t="s">
        <v>3112</v>
      </c>
      <c r="D120" s="49">
        <v>1</v>
      </c>
      <c r="E120" s="78" t="s">
        <v>32</v>
      </c>
      <c r="F120" s="77" t="s">
        <v>1113</v>
      </c>
      <c r="G120" s="1"/>
      <c r="H120" s="7"/>
      <c r="I120" s="1" t="str">
        <f>IF(NOT(Tableau11757918202227[[#This Row],[Qu.]]&gt;=1),"OUI","NON")</f>
        <v>NON</v>
      </c>
      <c r="J120" s="11">
        <f>SUM(1&gt;Tableau11757918202227[[#This Row],[Qu.]])</f>
        <v>0</v>
      </c>
      <c r="K120" s="46"/>
    </row>
    <row r="121" spans="2:11" ht="15" customHeight="1" x14ac:dyDescent="0.25">
      <c r="B121" s="34">
        <v>119</v>
      </c>
      <c r="C121" s="12" t="s">
        <v>3113</v>
      </c>
      <c r="D121" s="49">
        <v>1</v>
      </c>
      <c r="E121" s="78" t="s">
        <v>36</v>
      </c>
      <c r="F121" s="77" t="s">
        <v>1113</v>
      </c>
      <c r="G121" s="1"/>
      <c r="H121" s="7"/>
      <c r="I121" s="1" t="str">
        <f>IF(NOT(Tableau11757918202227[[#This Row],[Qu.]]&gt;=1),"OUI","NON")</f>
        <v>NON</v>
      </c>
      <c r="J121" s="11">
        <f>SUM(1&gt;Tableau11757918202227[[#This Row],[Qu.]])</f>
        <v>0</v>
      </c>
      <c r="K121" s="46"/>
    </row>
    <row r="122" spans="2:11" ht="15" customHeight="1" x14ac:dyDescent="0.25">
      <c r="B122" s="34">
        <v>120</v>
      </c>
      <c r="C122" s="12" t="s">
        <v>3114</v>
      </c>
      <c r="D122" s="49">
        <v>1</v>
      </c>
      <c r="E122" s="78" t="s">
        <v>32</v>
      </c>
      <c r="F122" s="77" t="s">
        <v>1089</v>
      </c>
      <c r="G122" s="1"/>
      <c r="H122" s="7"/>
      <c r="I122" s="1" t="str">
        <f>IF(NOT(Tableau11757918202227[[#This Row],[Qu.]]&gt;=1),"OUI","NON")</f>
        <v>NON</v>
      </c>
      <c r="J122" s="11">
        <f>SUM(1&gt;Tableau11757918202227[[#This Row],[Qu.]])</f>
        <v>0</v>
      </c>
      <c r="K122" s="46"/>
    </row>
    <row r="123" spans="2:11" ht="15" customHeight="1" x14ac:dyDescent="0.25">
      <c r="B123" s="53">
        <v>121</v>
      </c>
      <c r="C123" s="48" t="s">
        <v>3115</v>
      </c>
      <c r="D123" s="49">
        <v>1</v>
      </c>
      <c r="E123" s="78" t="s">
        <v>36</v>
      </c>
      <c r="F123" s="77" t="s">
        <v>1089</v>
      </c>
      <c r="G123" s="1"/>
      <c r="H123" s="7"/>
      <c r="I123" s="1" t="str">
        <f>IF(NOT(Tableau11757918202227[[#This Row],[Qu.]]&gt;=1),"OUI","NON")</f>
        <v>NON</v>
      </c>
      <c r="J123" s="11">
        <f>SUM(1&gt;Tableau11757918202227[[#This Row],[Qu.]])</f>
        <v>0</v>
      </c>
      <c r="K123" s="46"/>
    </row>
    <row r="124" spans="2:11" ht="15" customHeight="1" x14ac:dyDescent="0.25">
      <c r="B124" s="34">
        <v>122</v>
      </c>
      <c r="C124" s="12" t="s">
        <v>3116</v>
      </c>
      <c r="D124" s="49">
        <v>1</v>
      </c>
      <c r="E124" s="78" t="s">
        <v>50</v>
      </c>
      <c r="F124" s="76" t="s">
        <v>1111</v>
      </c>
      <c r="G124" s="1"/>
      <c r="H124" s="7"/>
      <c r="I124" s="1" t="str">
        <f>IF(NOT(Tableau11757918202227[[#This Row],[Qu.]]&gt;=1),"OUI","NON")</f>
        <v>NON</v>
      </c>
      <c r="J124" s="11">
        <f>SUM(1&gt;Tableau11757918202227[[#This Row],[Qu.]])</f>
        <v>0</v>
      </c>
      <c r="K124" s="46"/>
    </row>
    <row r="125" spans="2:11" ht="15" customHeight="1" x14ac:dyDescent="0.25">
      <c r="B125" s="34">
        <v>123</v>
      </c>
      <c r="C125" s="12" t="s">
        <v>3117</v>
      </c>
      <c r="D125" s="49">
        <v>0</v>
      </c>
      <c r="E125" s="78" t="s">
        <v>36</v>
      </c>
      <c r="F125" s="77" t="s">
        <v>1111</v>
      </c>
      <c r="G125" s="1"/>
      <c r="H125" s="7"/>
      <c r="I125" s="1" t="str">
        <f>IF(NOT(Tableau11757918202227[[#This Row],[Qu.]]&gt;=1),"OUI","NON")</f>
        <v>OUI</v>
      </c>
      <c r="J125" s="11">
        <f>SUM(1&gt;Tableau11757918202227[[#This Row],[Qu.]])</f>
        <v>1</v>
      </c>
      <c r="K125" s="46"/>
    </row>
    <row r="126" spans="2:11" ht="15" customHeight="1" x14ac:dyDescent="0.25">
      <c r="B126" s="31">
        <v>124</v>
      </c>
      <c r="C126" s="3" t="s">
        <v>3118</v>
      </c>
      <c r="D126" s="49">
        <v>1</v>
      </c>
      <c r="E126" s="78" t="s">
        <v>32</v>
      </c>
      <c r="F126" s="76" t="s">
        <v>1111</v>
      </c>
      <c r="G126" s="1"/>
      <c r="H126" s="7"/>
      <c r="I126" s="1" t="str">
        <f>IF(NOT(Tableau11757918202227[[#This Row],[Qu.]]&gt;=1),"OUI","NON")</f>
        <v>NON</v>
      </c>
      <c r="J126" s="11">
        <f>SUM(1&gt;Tableau11757918202227[[#This Row],[Qu.]])</f>
        <v>0</v>
      </c>
      <c r="K126" s="46"/>
    </row>
    <row r="127" spans="2:11" ht="15" customHeight="1" x14ac:dyDescent="0.25">
      <c r="B127" s="53">
        <v>125</v>
      </c>
      <c r="C127" s="48" t="s">
        <v>3119</v>
      </c>
      <c r="D127" s="49">
        <v>1</v>
      </c>
      <c r="E127" s="78" t="s">
        <v>32</v>
      </c>
      <c r="F127" s="77" t="s">
        <v>1089</v>
      </c>
      <c r="G127" s="1"/>
      <c r="H127" s="7"/>
      <c r="I127" s="1" t="str">
        <f>IF(NOT(Tableau11757918202227[[#This Row],[Qu.]]&gt;=1),"OUI","NON")</f>
        <v>NON</v>
      </c>
      <c r="J127" s="11">
        <f>SUM(1&gt;Tableau11757918202227[[#This Row],[Qu.]])</f>
        <v>0</v>
      </c>
      <c r="K127" s="46"/>
    </row>
    <row r="128" spans="2:11" ht="15" customHeight="1" x14ac:dyDescent="0.25">
      <c r="B128" s="34">
        <v>126</v>
      </c>
      <c r="C128" s="12" t="s">
        <v>3120</v>
      </c>
      <c r="D128" s="49">
        <v>1</v>
      </c>
      <c r="E128" s="78" t="s">
        <v>32</v>
      </c>
      <c r="F128" s="77" t="s">
        <v>1089</v>
      </c>
      <c r="G128" s="1"/>
      <c r="H128" s="7"/>
      <c r="I128" s="1" t="str">
        <f>IF(NOT(Tableau11757918202227[[#This Row],[Qu.]]&gt;=1),"OUI","NON")</f>
        <v>NON</v>
      </c>
      <c r="J128" s="11">
        <f>SUM(1&gt;Tableau11757918202227[[#This Row],[Qu.]])</f>
        <v>0</v>
      </c>
      <c r="K128" s="46"/>
    </row>
    <row r="129" spans="2:11" ht="15" customHeight="1" x14ac:dyDescent="0.25">
      <c r="B129" s="34">
        <v>127</v>
      </c>
      <c r="C129" s="12" t="s">
        <v>3121</v>
      </c>
      <c r="D129" s="49">
        <v>1</v>
      </c>
      <c r="E129" s="78" t="s">
        <v>32</v>
      </c>
      <c r="F129" s="77" t="s">
        <v>1089</v>
      </c>
      <c r="G129" s="1"/>
      <c r="H129" s="7"/>
      <c r="I129" s="1" t="str">
        <f>IF(NOT(Tableau11757918202227[[#This Row],[Qu.]]&gt;=1),"OUI","NON")</f>
        <v>NON</v>
      </c>
      <c r="J129" s="11">
        <f>SUM(1&gt;Tableau11757918202227[[#This Row],[Qu.]])</f>
        <v>0</v>
      </c>
      <c r="K129" s="46"/>
    </row>
    <row r="130" spans="2:11" ht="15" customHeight="1" x14ac:dyDescent="0.25">
      <c r="B130" s="34">
        <v>128</v>
      </c>
      <c r="C130" s="12" t="s">
        <v>3122</v>
      </c>
      <c r="D130" s="49">
        <v>1</v>
      </c>
      <c r="E130" s="78" t="s">
        <v>36</v>
      </c>
      <c r="F130" s="77" t="s">
        <v>1113</v>
      </c>
      <c r="G130" s="1"/>
      <c r="H130" s="7"/>
      <c r="I130" s="1" t="str">
        <f>IF(NOT(Tableau11757918202227[[#This Row],[Qu.]]&gt;=1),"OUI","NON")</f>
        <v>NON</v>
      </c>
      <c r="J130" s="11">
        <f>SUM(1&gt;Tableau11757918202227[[#This Row],[Qu.]])</f>
        <v>0</v>
      </c>
      <c r="K130" s="46"/>
    </row>
    <row r="131" spans="2:11" ht="15" customHeight="1" x14ac:dyDescent="0.25">
      <c r="B131" s="53">
        <v>129</v>
      </c>
      <c r="C131" s="48" t="s">
        <v>3123</v>
      </c>
      <c r="D131" s="49">
        <v>1</v>
      </c>
      <c r="E131" s="78" t="s">
        <v>50</v>
      </c>
      <c r="F131" s="77" t="s">
        <v>1089</v>
      </c>
      <c r="G131" s="1"/>
      <c r="H131" s="7"/>
      <c r="I131" s="1" t="str">
        <f>IF(NOT(Tableau11757918202227[[#This Row],[Qu.]]&gt;=1),"OUI","NON")</f>
        <v>NON</v>
      </c>
      <c r="J131" s="11">
        <f>SUM(1&gt;Tableau11757918202227[[#This Row],[Qu.]])</f>
        <v>0</v>
      </c>
      <c r="K131" s="46"/>
    </row>
    <row r="132" spans="2:11" ht="15" customHeight="1" x14ac:dyDescent="0.25">
      <c r="B132" s="34">
        <v>130</v>
      </c>
      <c r="C132" s="12" t="s">
        <v>3124</v>
      </c>
      <c r="D132" s="49">
        <v>1</v>
      </c>
      <c r="E132" s="78" t="s">
        <v>36</v>
      </c>
      <c r="F132" s="77" t="s">
        <v>1089</v>
      </c>
      <c r="G132" s="1"/>
      <c r="H132" s="7"/>
      <c r="I132" s="1" t="str">
        <f>IF(NOT(Tableau11757918202227[[#This Row],[Qu.]]&gt;=1),"OUI","NON")</f>
        <v>NON</v>
      </c>
      <c r="J132" s="11">
        <f>SUM(1&gt;Tableau11757918202227[[#This Row],[Qu.]])</f>
        <v>0</v>
      </c>
      <c r="K132" s="46"/>
    </row>
    <row r="133" spans="2:11" ht="15" customHeight="1" x14ac:dyDescent="0.25">
      <c r="B133" s="53">
        <v>131</v>
      </c>
      <c r="C133" s="48" t="s">
        <v>3125</v>
      </c>
      <c r="D133" s="49">
        <v>1</v>
      </c>
      <c r="E133" s="78" t="s">
        <v>50</v>
      </c>
      <c r="F133" s="77" t="s">
        <v>1111</v>
      </c>
      <c r="G133" s="1"/>
      <c r="H133" s="7"/>
      <c r="I133" s="1" t="str">
        <f>IF(NOT(Tableau11757918202227[[#This Row],[Qu.]]&gt;=1),"OUI","NON")</f>
        <v>NON</v>
      </c>
      <c r="J133" s="11">
        <f>SUM(1&gt;Tableau11757918202227[[#This Row],[Qu.]])</f>
        <v>0</v>
      </c>
      <c r="K133" s="46"/>
    </row>
    <row r="134" spans="2:11" ht="15" customHeight="1" x14ac:dyDescent="0.25">
      <c r="B134" s="34">
        <v>132</v>
      </c>
      <c r="C134" s="12" t="s">
        <v>3126</v>
      </c>
      <c r="D134" s="49">
        <v>0</v>
      </c>
      <c r="E134" s="78" t="s">
        <v>39</v>
      </c>
      <c r="F134" s="77" t="s">
        <v>2478</v>
      </c>
      <c r="G134" s="1"/>
      <c r="H134" s="7"/>
      <c r="I134" s="1" t="str">
        <f>IF(NOT(Tableau11757918202227[[#This Row],[Qu.]]&gt;=1),"OUI","NON")</f>
        <v>OUI</v>
      </c>
      <c r="J134" s="11">
        <f>SUM(1&gt;Tableau11757918202227[[#This Row],[Qu.]])</f>
        <v>1</v>
      </c>
      <c r="K134" s="46"/>
    </row>
    <row r="135" spans="2:11" ht="15" customHeight="1" x14ac:dyDescent="0.25">
      <c r="B135" s="53">
        <v>133</v>
      </c>
      <c r="C135" s="48" t="s">
        <v>3127</v>
      </c>
      <c r="D135" s="49">
        <v>0</v>
      </c>
      <c r="E135" s="78" t="s">
        <v>50</v>
      </c>
      <c r="F135" s="77" t="s">
        <v>3033</v>
      </c>
      <c r="G135" s="1"/>
      <c r="H135" s="7"/>
      <c r="I135" s="1" t="str">
        <f>IF(NOT(Tableau11757918202227[[#This Row],[Qu.]]&gt;=1),"OUI","NON")</f>
        <v>OUI</v>
      </c>
      <c r="J135" s="11">
        <f>SUM(1&gt;Tableau11757918202227[[#This Row],[Qu.]])</f>
        <v>1</v>
      </c>
      <c r="K135" s="46"/>
    </row>
    <row r="136" spans="2:11" ht="15" customHeight="1" x14ac:dyDescent="0.25">
      <c r="B136" s="34">
        <v>134</v>
      </c>
      <c r="C136" s="12" t="s">
        <v>3128</v>
      </c>
      <c r="D136" s="49">
        <v>1</v>
      </c>
      <c r="E136" s="78" t="s">
        <v>32</v>
      </c>
      <c r="F136" s="77" t="s">
        <v>1089</v>
      </c>
      <c r="G136" s="1"/>
      <c r="H136" s="7"/>
      <c r="I136" s="1" t="str">
        <f>IF(NOT(Tableau11757918202227[[#This Row],[Qu.]]&gt;=1),"OUI","NON")</f>
        <v>NON</v>
      </c>
      <c r="J136" s="11">
        <f>SUM(1&gt;Tableau11757918202227[[#This Row],[Qu.]])</f>
        <v>0</v>
      </c>
      <c r="K136" s="46"/>
    </row>
    <row r="137" spans="2:11" ht="15" customHeight="1" x14ac:dyDescent="0.25">
      <c r="B137" s="31">
        <v>135</v>
      </c>
      <c r="C137" s="3" t="s">
        <v>3129</v>
      </c>
      <c r="D137" s="49">
        <v>1</v>
      </c>
      <c r="E137" s="78" t="s">
        <v>32</v>
      </c>
      <c r="F137" s="76" t="s">
        <v>1089</v>
      </c>
      <c r="G137" s="1"/>
      <c r="H137" s="7"/>
      <c r="I137" s="1" t="str">
        <f>IF(NOT(Tableau11757918202227[[#This Row],[Qu.]]&gt;=1),"OUI","NON")</f>
        <v>NON</v>
      </c>
      <c r="J137" s="11">
        <f>SUM(1&gt;Tableau11757918202227[[#This Row],[Qu.]])</f>
        <v>0</v>
      </c>
      <c r="K137" s="46"/>
    </row>
    <row r="138" spans="2:11" ht="15" customHeight="1" x14ac:dyDescent="0.25">
      <c r="B138" s="31">
        <v>136</v>
      </c>
      <c r="C138" s="3" t="s">
        <v>3130</v>
      </c>
      <c r="D138" s="49">
        <v>1</v>
      </c>
      <c r="E138" s="78" t="s">
        <v>32</v>
      </c>
      <c r="F138" s="76" t="s">
        <v>1089</v>
      </c>
      <c r="G138" s="1"/>
      <c r="H138" s="7"/>
      <c r="I138" s="1" t="str">
        <f>IF(NOT(Tableau11757918202227[[#This Row],[Qu.]]&gt;=1),"OUI","NON")</f>
        <v>NON</v>
      </c>
      <c r="J138" s="11">
        <f>SUM(1&gt;Tableau11757918202227[[#This Row],[Qu.]])</f>
        <v>0</v>
      </c>
      <c r="K138" s="46"/>
    </row>
    <row r="139" spans="2:11" ht="15" customHeight="1" x14ac:dyDescent="0.25">
      <c r="B139" s="34">
        <v>137</v>
      </c>
      <c r="C139" s="12" t="s">
        <v>3131</v>
      </c>
      <c r="D139" s="49">
        <v>1</v>
      </c>
      <c r="E139" s="78" t="s">
        <v>36</v>
      </c>
      <c r="F139" s="77" t="s">
        <v>1089</v>
      </c>
      <c r="G139" s="1"/>
      <c r="H139" s="7"/>
      <c r="I139" s="1" t="str">
        <f>IF(NOT(Tableau11757918202227[[#This Row],[Qu.]]&gt;=1),"OUI","NON")</f>
        <v>NON</v>
      </c>
      <c r="J139" s="11">
        <f>SUM(1&gt;Tableau11757918202227[[#This Row],[Qu.]])</f>
        <v>0</v>
      </c>
      <c r="K139" s="46"/>
    </row>
    <row r="140" spans="2:11" ht="15" customHeight="1" x14ac:dyDescent="0.25">
      <c r="B140" s="53">
        <v>138</v>
      </c>
      <c r="C140" s="48" t="s">
        <v>3132</v>
      </c>
      <c r="D140" s="49">
        <v>1</v>
      </c>
      <c r="E140" s="78" t="s">
        <v>32</v>
      </c>
      <c r="F140" s="77" t="s">
        <v>1107</v>
      </c>
      <c r="G140" s="1"/>
      <c r="H140" s="7"/>
      <c r="I140" s="1" t="str">
        <f>IF(NOT(Tableau11757918202227[[#This Row],[Qu.]]&gt;=1),"OUI","NON")</f>
        <v>NON</v>
      </c>
      <c r="J140" s="11">
        <f>SUM(1&gt;Tableau11757918202227[[#This Row],[Qu.]])</f>
        <v>0</v>
      </c>
      <c r="K140" s="46"/>
    </row>
    <row r="141" spans="2:11" ht="15" customHeight="1" x14ac:dyDescent="0.25">
      <c r="B141" s="53">
        <v>139</v>
      </c>
      <c r="C141" s="48" t="s">
        <v>3133</v>
      </c>
      <c r="D141" s="49">
        <v>1</v>
      </c>
      <c r="E141" s="78" t="s">
        <v>32</v>
      </c>
      <c r="F141" s="77" t="s">
        <v>1089</v>
      </c>
      <c r="G141" s="1"/>
      <c r="H141" s="7"/>
      <c r="I141" s="1" t="str">
        <f>IF(NOT(Tableau11757918202227[[#This Row],[Qu.]]&gt;=1),"OUI","NON")</f>
        <v>NON</v>
      </c>
      <c r="J141" s="11">
        <f>SUM(1&gt;Tableau11757918202227[[#This Row],[Qu.]])</f>
        <v>0</v>
      </c>
      <c r="K141" s="46"/>
    </row>
    <row r="142" spans="2:11" ht="15" customHeight="1" x14ac:dyDescent="0.25">
      <c r="B142" s="53">
        <v>140</v>
      </c>
      <c r="C142" s="48" t="s">
        <v>3134</v>
      </c>
      <c r="D142" s="49">
        <v>1</v>
      </c>
      <c r="E142" s="78" t="s">
        <v>32</v>
      </c>
      <c r="F142" s="77" t="s">
        <v>1107</v>
      </c>
      <c r="G142" s="1"/>
      <c r="H142" s="7"/>
      <c r="I142" s="1" t="str">
        <f>IF(NOT(Tableau11757918202227[[#This Row],[Qu.]]&gt;=1),"OUI","NON")</f>
        <v>NON</v>
      </c>
      <c r="J142" s="11">
        <f>SUM(1&gt;Tableau11757918202227[[#This Row],[Qu.]])</f>
        <v>0</v>
      </c>
      <c r="K142" s="46"/>
    </row>
    <row r="143" spans="2:11" ht="15" customHeight="1" x14ac:dyDescent="0.25">
      <c r="B143" s="34">
        <v>141</v>
      </c>
      <c r="C143" s="12" t="s">
        <v>3135</v>
      </c>
      <c r="D143" s="49">
        <v>1</v>
      </c>
      <c r="E143" s="78" t="s">
        <v>32</v>
      </c>
      <c r="F143" s="77" t="s">
        <v>1113</v>
      </c>
      <c r="G143" s="1"/>
      <c r="H143" s="7"/>
      <c r="I143" s="1" t="str">
        <f>IF(NOT(Tableau11757918202227[[#This Row],[Qu.]]&gt;=1),"OUI","NON")</f>
        <v>NON</v>
      </c>
      <c r="J143" s="11">
        <f>SUM(1&gt;Tableau11757918202227[[#This Row],[Qu.]])</f>
        <v>0</v>
      </c>
      <c r="K143" s="46"/>
    </row>
    <row r="144" spans="2:11" ht="15" customHeight="1" x14ac:dyDescent="0.25">
      <c r="B144" s="31">
        <v>142</v>
      </c>
      <c r="C144" s="3" t="s">
        <v>3136</v>
      </c>
      <c r="D144" s="49">
        <v>1</v>
      </c>
      <c r="E144" s="78" t="s">
        <v>32</v>
      </c>
      <c r="F144" s="76" t="s">
        <v>1107</v>
      </c>
      <c r="G144" s="1"/>
      <c r="H144" s="7"/>
      <c r="I144" s="1" t="str">
        <f>IF(NOT(Tableau11757918202227[[#This Row],[Qu.]]&gt;=1),"OUI","NON")</f>
        <v>NON</v>
      </c>
      <c r="J144" s="11">
        <f>SUM(1&gt;Tableau11757918202227[[#This Row],[Qu.]])</f>
        <v>0</v>
      </c>
      <c r="K144" s="46"/>
    </row>
    <row r="145" spans="2:11" ht="15" customHeight="1" x14ac:dyDescent="0.25">
      <c r="B145" s="34">
        <v>143</v>
      </c>
      <c r="C145" s="12" t="s">
        <v>3137</v>
      </c>
      <c r="D145" s="49">
        <v>1</v>
      </c>
      <c r="E145" s="78" t="s">
        <v>50</v>
      </c>
      <c r="F145" s="77" t="s">
        <v>1089</v>
      </c>
      <c r="G145" s="1"/>
      <c r="H145" s="7"/>
      <c r="I145" s="1" t="str">
        <f>IF(NOT(Tableau11757918202227[[#This Row],[Qu.]]&gt;=1),"OUI","NON")</f>
        <v>NON</v>
      </c>
      <c r="J145" s="11">
        <f>SUM(1&gt;Tableau11757918202227[[#This Row],[Qu.]])</f>
        <v>0</v>
      </c>
      <c r="K145" s="46"/>
    </row>
    <row r="146" spans="2:11" ht="15" customHeight="1" x14ac:dyDescent="0.25">
      <c r="B146" s="34">
        <v>144</v>
      </c>
      <c r="C146" s="12" t="s">
        <v>3138</v>
      </c>
      <c r="D146" s="49">
        <v>1</v>
      </c>
      <c r="E146" s="78" t="s">
        <v>32</v>
      </c>
      <c r="F146" s="77" t="s">
        <v>1089</v>
      </c>
      <c r="G146" s="1"/>
      <c r="H146" s="7"/>
      <c r="I146" s="1" t="str">
        <f>IF(NOT(Tableau11757918202227[[#This Row],[Qu.]]&gt;=1),"OUI","NON")</f>
        <v>NON</v>
      </c>
      <c r="J146" s="11">
        <f>SUM(1&gt;Tableau11757918202227[[#This Row],[Qu.]])</f>
        <v>0</v>
      </c>
      <c r="K146" s="46"/>
    </row>
    <row r="147" spans="2:11" ht="15" customHeight="1" x14ac:dyDescent="0.25">
      <c r="B147" s="31">
        <v>145</v>
      </c>
      <c r="C147" s="3" t="s">
        <v>3139</v>
      </c>
      <c r="D147" s="49">
        <v>1</v>
      </c>
      <c r="E147" s="78" t="s">
        <v>36</v>
      </c>
      <c r="F147" s="76" t="s">
        <v>1089</v>
      </c>
      <c r="G147" s="1"/>
      <c r="H147" s="7"/>
      <c r="I147" s="1" t="str">
        <f>IF(NOT(Tableau11757918202227[[#This Row],[Qu.]]&gt;=1),"OUI","NON")</f>
        <v>NON</v>
      </c>
      <c r="J147" s="11">
        <f>SUM(1&gt;Tableau11757918202227[[#This Row],[Qu.]])</f>
        <v>0</v>
      </c>
      <c r="K147" s="46"/>
    </row>
    <row r="148" spans="2:11" ht="15" customHeight="1" x14ac:dyDescent="0.25">
      <c r="B148" s="34">
        <v>146</v>
      </c>
      <c r="C148" s="12" t="s">
        <v>3140</v>
      </c>
      <c r="D148" s="49">
        <v>1</v>
      </c>
      <c r="E148" s="78" t="s">
        <v>50</v>
      </c>
      <c r="F148" s="77" t="s">
        <v>1099</v>
      </c>
      <c r="G148" s="1"/>
      <c r="H148" s="7"/>
      <c r="I148" s="1" t="str">
        <f>IF(NOT(Tableau11757918202227[[#This Row],[Qu.]]&gt;=1),"OUI","NON")</f>
        <v>NON</v>
      </c>
      <c r="J148" s="11">
        <f>SUM(1&gt;Tableau11757918202227[[#This Row],[Qu.]])</f>
        <v>0</v>
      </c>
      <c r="K148" s="46"/>
    </row>
    <row r="149" spans="2:11" ht="15" customHeight="1" x14ac:dyDescent="0.25">
      <c r="B149" s="34">
        <v>147</v>
      </c>
      <c r="C149" s="12" t="s">
        <v>3141</v>
      </c>
      <c r="D149" s="49">
        <v>1</v>
      </c>
      <c r="E149" s="78" t="s">
        <v>50</v>
      </c>
      <c r="F149" s="77" t="s">
        <v>1089</v>
      </c>
      <c r="G149" s="1"/>
      <c r="H149" s="7"/>
      <c r="I149" s="1" t="str">
        <f>IF(NOT(Tableau11757918202227[[#This Row],[Qu.]]&gt;=1),"OUI","NON")</f>
        <v>NON</v>
      </c>
      <c r="J149" s="11">
        <f>SUM(1&gt;Tableau11757918202227[[#This Row],[Qu.]])</f>
        <v>0</v>
      </c>
      <c r="K149" s="46"/>
    </row>
    <row r="150" spans="2:11" ht="15" customHeight="1" x14ac:dyDescent="0.25">
      <c r="B150" s="31">
        <v>148</v>
      </c>
      <c r="C150" s="3" t="s">
        <v>3142</v>
      </c>
      <c r="D150" s="49">
        <v>1</v>
      </c>
      <c r="E150" s="78" t="s">
        <v>36</v>
      </c>
      <c r="F150" s="76" t="s">
        <v>1099</v>
      </c>
      <c r="G150" s="1"/>
      <c r="H150" s="7"/>
      <c r="I150" s="1" t="str">
        <f>IF(NOT(Tableau11757918202227[[#This Row],[Qu.]]&gt;=1),"OUI","NON")</f>
        <v>NON</v>
      </c>
      <c r="J150" s="11">
        <f>SUM(1&gt;Tableau11757918202227[[#This Row],[Qu.]])</f>
        <v>0</v>
      </c>
      <c r="K150" s="46"/>
    </row>
    <row r="151" spans="2:11" ht="15" customHeight="1" x14ac:dyDescent="0.25">
      <c r="B151" s="31">
        <v>149</v>
      </c>
      <c r="C151" s="3" t="s">
        <v>3143</v>
      </c>
      <c r="D151" s="49">
        <v>0</v>
      </c>
      <c r="E151" s="78" t="s">
        <v>39</v>
      </c>
      <c r="F151" s="76" t="s">
        <v>1099</v>
      </c>
      <c r="G151" s="1"/>
      <c r="H151" s="7"/>
      <c r="I151" s="1" t="str">
        <f>IF(NOT(Tableau11757918202227[[#This Row],[Qu.]]&gt;=1),"OUI","NON")</f>
        <v>OUI</v>
      </c>
      <c r="J151" s="11">
        <f>SUM(1&gt;Tableau11757918202227[[#This Row],[Qu.]])</f>
        <v>1</v>
      </c>
      <c r="K151" s="46"/>
    </row>
    <row r="152" spans="2:11" ht="15" customHeight="1" x14ac:dyDescent="0.25">
      <c r="B152" s="53">
        <v>150</v>
      </c>
      <c r="C152" s="48" t="s">
        <v>3144</v>
      </c>
      <c r="D152" s="49">
        <v>1</v>
      </c>
      <c r="E152" s="78" t="s">
        <v>36</v>
      </c>
      <c r="F152" s="77" t="s">
        <v>1089</v>
      </c>
      <c r="G152" s="1"/>
      <c r="H152" s="7"/>
      <c r="I152" s="1" t="str">
        <f>IF(NOT(Tableau11757918202227[[#This Row],[Qu.]]&gt;=1),"OUI","NON")</f>
        <v>NON</v>
      </c>
      <c r="J152" s="11">
        <f>SUM(1&gt;Tableau11757918202227[[#This Row],[Qu.]])</f>
        <v>0</v>
      </c>
      <c r="K152" s="46"/>
    </row>
    <row r="153" spans="2:11" ht="15" customHeight="1" x14ac:dyDescent="0.25">
      <c r="B153" s="53">
        <v>151</v>
      </c>
      <c r="C153" s="48" t="s">
        <v>3145</v>
      </c>
      <c r="D153" s="49">
        <v>1</v>
      </c>
      <c r="E153" s="78" t="s">
        <v>32</v>
      </c>
      <c r="F153" s="77" t="s">
        <v>1113</v>
      </c>
      <c r="G153" s="1"/>
      <c r="H153" s="7"/>
      <c r="I153" s="1" t="str">
        <f>IF(NOT(Tableau11757918202227[[#This Row],[Qu.]]&gt;=1),"OUI","NON")</f>
        <v>NON</v>
      </c>
      <c r="J153" s="11">
        <f>SUM(1&gt;Tableau11757918202227[[#This Row],[Qu.]])</f>
        <v>0</v>
      </c>
      <c r="K153" s="46"/>
    </row>
    <row r="154" spans="2:11" ht="15" customHeight="1" x14ac:dyDescent="0.25">
      <c r="B154" s="34">
        <v>152</v>
      </c>
      <c r="C154" s="12" t="s">
        <v>3146</v>
      </c>
      <c r="D154" s="49">
        <v>1</v>
      </c>
      <c r="E154" s="78" t="s">
        <v>36</v>
      </c>
      <c r="F154" s="77" t="s">
        <v>1107</v>
      </c>
      <c r="G154" s="1"/>
      <c r="H154" s="7"/>
      <c r="I154" s="1" t="str">
        <f>IF(NOT(Tableau11757918202227[[#This Row],[Qu.]]&gt;=1),"OUI","NON")</f>
        <v>NON</v>
      </c>
      <c r="J154" s="11">
        <f>SUM(1&gt;Tableau11757918202227[[#This Row],[Qu.]])</f>
        <v>0</v>
      </c>
      <c r="K154" s="46"/>
    </row>
    <row r="155" spans="2:11" ht="15" customHeight="1" x14ac:dyDescent="0.25">
      <c r="B155" s="53">
        <v>153</v>
      </c>
      <c r="C155" s="48" t="s">
        <v>3147</v>
      </c>
      <c r="D155" s="49">
        <v>1</v>
      </c>
      <c r="E155" s="78" t="s">
        <v>32</v>
      </c>
      <c r="F155" s="77" t="s">
        <v>1113</v>
      </c>
      <c r="G155" s="1"/>
      <c r="H155" s="7"/>
      <c r="I155" s="1" t="str">
        <f>IF(NOT(Tableau11757918202227[[#This Row],[Qu.]]&gt;=1),"OUI","NON")</f>
        <v>NON</v>
      </c>
      <c r="J155" s="11">
        <f>SUM(1&gt;Tableau11757918202227[[#This Row],[Qu.]])</f>
        <v>0</v>
      </c>
      <c r="K155" s="46"/>
    </row>
    <row r="156" spans="2:11" ht="15" customHeight="1" x14ac:dyDescent="0.25">
      <c r="B156" s="34">
        <v>154</v>
      </c>
      <c r="C156" s="12" t="s">
        <v>3148</v>
      </c>
      <c r="D156" s="49">
        <v>1</v>
      </c>
      <c r="E156" s="78" t="s">
        <v>32</v>
      </c>
      <c r="F156" s="77" t="s">
        <v>1107</v>
      </c>
      <c r="G156" s="1"/>
      <c r="H156" s="7"/>
      <c r="I156" s="1" t="str">
        <f>IF(NOT(Tableau11757918202227[[#This Row],[Qu.]]&gt;=1),"OUI","NON")</f>
        <v>NON</v>
      </c>
      <c r="J156" s="11">
        <f>SUM(1&gt;Tableau11757918202227[[#This Row],[Qu.]])</f>
        <v>0</v>
      </c>
      <c r="K156" s="46"/>
    </row>
    <row r="157" spans="2:11" ht="15" customHeight="1" x14ac:dyDescent="0.25">
      <c r="B157" s="31">
        <v>155</v>
      </c>
      <c r="C157" s="3" t="s">
        <v>3149</v>
      </c>
      <c r="D157" s="49">
        <v>1</v>
      </c>
      <c r="E157" s="78" t="s">
        <v>32</v>
      </c>
      <c r="F157" s="76" t="s">
        <v>1107</v>
      </c>
      <c r="G157" s="1"/>
      <c r="H157" s="7"/>
      <c r="I157" s="1" t="str">
        <f>IF(NOT(Tableau11757918202227[[#This Row],[Qu.]]&gt;=1),"OUI","NON")</f>
        <v>NON</v>
      </c>
      <c r="J157" s="11">
        <f>SUM(1&gt;Tableau11757918202227[[#This Row],[Qu.]])</f>
        <v>0</v>
      </c>
      <c r="K157" s="46"/>
    </row>
    <row r="158" spans="2:11" ht="15" customHeight="1" x14ac:dyDescent="0.25">
      <c r="B158" s="34">
        <v>156</v>
      </c>
      <c r="C158" s="12" t="s">
        <v>3150</v>
      </c>
      <c r="D158" s="49">
        <v>1</v>
      </c>
      <c r="E158" s="78" t="s">
        <v>32</v>
      </c>
      <c r="F158" s="77" t="s">
        <v>1089</v>
      </c>
      <c r="G158" s="1"/>
      <c r="H158" s="7"/>
      <c r="I158" s="1" t="str">
        <f>IF(NOT(Tableau11757918202227[[#This Row],[Qu.]]&gt;=1),"OUI","NON")</f>
        <v>NON</v>
      </c>
      <c r="J158" s="11">
        <f>SUM(1&gt;Tableau11757918202227[[#This Row],[Qu.]])</f>
        <v>0</v>
      </c>
      <c r="K158" s="46"/>
    </row>
    <row r="159" spans="2:11" ht="15" customHeight="1" x14ac:dyDescent="0.25">
      <c r="B159" s="34">
        <v>157</v>
      </c>
      <c r="C159" s="12" t="s">
        <v>3151</v>
      </c>
      <c r="D159" s="49">
        <v>1</v>
      </c>
      <c r="E159" s="78" t="s">
        <v>32</v>
      </c>
      <c r="F159" s="77" t="s">
        <v>1113</v>
      </c>
      <c r="G159" s="1"/>
      <c r="H159" s="7"/>
      <c r="I159" s="1" t="str">
        <f>IF(NOT(Tableau11757918202227[[#This Row],[Qu.]]&gt;=1),"OUI","NON")</f>
        <v>NON</v>
      </c>
      <c r="J159" s="11">
        <f>SUM(1&gt;Tableau11757918202227[[#This Row],[Qu.]])</f>
        <v>0</v>
      </c>
      <c r="K159" s="46"/>
    </row>
    <row r="160" spans="2:11" ht="15" customHeight="1" x14ac:dyDescent="0.25">
      <c r="B160" s="34">
        <v>158</v>
      </c>
      <c r="C160" s="12" t="s">
        <v>3152</v>
      </c>
      <c r="D160" s="49">
        <v>1</v>
      </c>
      <c r="E160" s="78" t="s">
        <v>32</v>
      </c>
      <c r="F160" s="77" t="s">
        <v>1089</v>
      </c>
      <c r="G160" s="1"/>
      <c r="H160" s="7"/>
      <c r="I160" s="1" t="str">
        <f>IF(NOT(Tableau11757918202227[[#This Row],[Qu.]]&gt;=1),"OUI","NON")</f>
        <v>NON</v>
      </c>
      <c r="J160" s="11">
        <f>SUM(1&gt;Tableau11757918202227[[#This Row],[Qu.]])</f>
        <v>0</v>
      </c>
      <c r="K160" s="46"/>
    </row>
    <row r="161" spans="2:11" ht="15" customHeight="1" x14ac:dyDescent="0.25">
      <c r="B161" s="34">
        <v>159</v>
      </c>
      <c r="C161" s="12" t="s">
        <v>3153</v>
      </c>
      <c r="D161" s="49">
        <v>1</v>
      </c>
      <c r="E161" s="78" t="s">
        <v>36</v>
      </c>
      <c r="F161" s="77" t="s">
        <v>1089</v>
      </c>
      <c r="G161" s="1"/>
      <c r="H161" s="7"/>
      <c r="I161" s="1" t="str">
        <f>IF(NOT(Tableau11757918202227[[#This Row],[Qu.]]&gt;=1),"OUI","NON")</f>
        <v>NON</v>
      </c>
      <c r="J161" s="11">
        <f>SUM(1&gt;Tableau11757918202227[[#This Row],[Qu.]])</f>
        <v>0</v>
      </c>
      <c r="K161" s="46"/>
    </row>
    <row r="162" spans="2:11" ht="15" customHeight="1" x14ac:dyDescent="0.25">
      <c r="B162" s="34">
        <v>160</v>
      </c>
      <c r="C162" s="12" t="s">
        <v>3154</v>
      </c>
      <c r="D162" s="49">
        <v>0</v>
      </c>
      <c r="E162" s="78" t="s">
        <v>36</v>
      </c>
      <c r="F162" s="77" t="s">
        <v>1111</v>
      </c>
      <c r="G162" s="1"/>
      <c r="H162" s="7"/>
      <c r="I162" s="1" t="str">
        <f>IF(NOT(Tableau11757918202227[[#This Row],[Qu.]]&gt;=1),"OUI","NON")</f>
        <v>OUI</v>
      </c>
      <c r="J162" s="11">
        <f>SUM(1&gt;Tableau11757918202227[[#This Row],[Qu.]])</f>
        <v>1</v>
      </c>
      <c r="K162" s="46"/>
    </row>
    <row r="163" spans="2:11" ht="15" customHeight="1" x14ac:dyDescent="0.25">
      <c r="B163" s="34">
        <v>161</v>
      </c>
      <c r="C163" s="12" t="s">
        <v>3155</v>
      </c>
      <c r="D163" s="49">
        <v>1</v>
      </c>
      <c r="E163" s="78" t="s">
        <v>36</v>
      </c>
      <c r="F163" s="77" t="s">
        <v>1113</v>
      </c>
      <c r="G163" s="1"/>
      <c r="H163" s="7"/>
      <c r="I163" s="1" t="str">
        <f>IF(NOT(Tableau11757918202227[[#This Row],[Qu.]]&gt;=1),"OUI","NON")</f>
        <v>NON</v>
      </c>
      <c r="J163" s="11">
        <f>SUM(1&gt;Tableau11757918202227[[#This Row],[Qu.]])</f>
        <v>0</v>
      </c>
      <c r="K163" s="46"/>
    </row>
    <row r="164" spans="2:11" ht="15" customHeight="1" x14ac:dyDescent="0.25">
      <c r="B164" s="34">
        <v>162</v>
      </c>
      <c r="C164" s="12" t="s">
        <v>3156</v>
      </c>
      <c r="D164" s="49">
        <v>1</v>
      </c>
      <c r="E164" s="78" t="s">
        <v>32</v>
      </c>
      <c r="F164" s="77" t="s">
        <v>1089</v>
      </c>
      <c r="G164" s="1"/>
      <c r="H164" s="7"/>
      <c r="I164" s="1" t="str">
        <f>IF(NOT(Tableau11757918202227[[#This Row],[Qu.]]&gt;=1),"OUI","NON")</f>
        <v>NON</v>
      </c>
      <c r="J164" s="11">
        <f>SUM(1&gt;Tableau11757918202227[[#This Row],[Qu.]])</f>
        <v>0</v>
      </c>
      <c r="K164" s="46"/>
    </row>
    <row r="165" spans="2:11" ht="15" customHeight="1" x14ac:dyDescent="0.25">
      <c r="B165" s="34">
        <v>163</v>
      </c>
      <c r="C165" s="12" t="s">
        <v>3157</v>
      </c>
      <c r="D165" s="49">
        <v>1</v>
      </c>
      <c r="E165" s="78" t="s">
        <v>32</v>
      </c>
      <c r="F165" s="77" t="s">
        <v>1107</v>
      </c>
      <c r="G165" s="1"/>
      <c r="H165" s="7"/>
      <c r="I165" s="1" t="str">
        <f>IF(NOT(Tableau11757918202227[[#This Row],[Qu.]]&gt;=1),"OUI","NON")</f>
        <v>NON</v>
      </c>
      <c r="J165" s="11">
        <f>SUM(1&gt;Tableau11757918202227[[#This Row],[Qu.]])</f>
        <v>0</v>
      </c>
      <c r="K165" s="46"/>
    </row>
    <row r="166" spans="2:11" ht="15" customHeight="1" x14ac:dyDescent="0.25">
      <c r="B166" s="34">
        <v>164</v>
      </c>
      <c r="C166" s="12" t="s">
        <v>3158</v>
      </c>
      <c r="D166" s="49">
        <v>1</v>
      </c>
      <c r="E166" s="78" t="s">
        <v>32</v>
      </c>
      <c r="F166" s="77" t="s">
        <v>1113</v>
      </c>
      <c r="G166" s="1"/>
      <c r="H166" s="7"/>
      <c r="I166" s="1" t="str">
        <f>IF(NOT(Tableau11757918202227[[#This Row],[Qu.]]&gt;=1),"OUI","NON")</f>
        <v>NON</v>
      </c>
      <c r="J166" s="11">
        <f>SUM(1&gt;Tableau11757918202227[[#This Row],[Qu.]])</f>
        <v>0</v>
      </c>
      <c r="K166" s="46"/>
    </row>
    <row r="167" spans="2:11" ht="15" customHeight="1" x14ac:dyDescent="0.25">
      <c r="B167" s="34">
        <v>165</v>
      </c>
      <c r="C167" s="12" t="s">
        <v>3159</v>
      </c>
      <c r="D167" s="49">
        <v>1</v>
      </c>
      <c r="E167" s="78" t="s">
        <v>36</v>
      </c>
      <c r="F167" s="77" t="s">
        <v>1099</v>
      </c>
      <c r="G167" s="1"/>
      <c r="H167" s="7"/>
      <c r="I167" s="1" t="str">
        <f>IF(NOT(Tableau11757918202227[[#This Row],[Qu.]]&gt;=1),"OUI","NON")</f>
        <v>NON</v>
      </c>
      <c r="J167" s="11">
        <f>SUM(1&gt;Tableau11757918202227[[#This Row],[Qu.]])</f>
        <v>0</v>
      </c>
      <c r="K167" s="46"/>
    </row>
    <row r="168" spans="2:11" ht="15" customHeight="1" x14ac:dyDescent="0.25">
      <c r="B168" s="34">
        <v>166</v>
      </c>
      <c r="C168" s="12" t="s">
        <v>3160</v>
      </c>
      <c r="D168" s="49">
        <v>1</v>
      </c>
      <c r="E168" s="78" t="s">
        <v>50</v>
      </c>
      <c r="F168" s="77" t="s">
        <v>3033</v>
      </c>
      <c r="G168" s="1"/>
      <c r="H168" s="7"/>
      <c r="I168" s="1" t="str">
        <f>IF(NOT(Tableau11757918202227[[#This Row],[Qu.]]&gt;=1),"OUI","NON")</f>
        <v>NON</v>
      </c>
      <c r="J168" s="11">
        <f>SUM(1&gt;Tableau11757918202227[[#This Row],[Qu.]])</f>
        <v>0</v>
      </c>
      <c r="K168" s="46"/>
    </row>
    <row r="169" spans="2:11" ht="15" customHeight="1" x14ac:dyDescent="0.25">
      <c r="B169" s="34">
        <v>167</v>
      </c>
      <c r="C169" s="12" t="s">
        <v>3161</v>
      </c>
      <c r="D169" s="49">
        <v>1</v>
      </c>
      <c r="E169" s="78" t="s">
        <v>32</v>
      </c>
      <c r="F169" s="77" t="s">
        <v>1089</v>
      </c>
      <c r="G169" s="1"/>
      <c r="H169" s="7"/>
      <c r="I169" s="1" t="str">
        <f>IF(NOT(Tableau11757918202227[[#This Row],[Qu.]]&gt;=1),"OUI","NON")</f>
        <v>NON</v>
      </c>
      <c r="J169" s="11">
        <f>SUM(1&gt;Tableau11757918202227[[#This Row],[Qu.]])</f>
        <v>0</v>
      </c>
      <c r="K169" s="46"/>
    </row>
    <row r="170" spans="2:11" ht="15" customHeight="1" x14ac:dyDescent="0.25">
      <c r="B170" s="34">
        <v>168</v>
      </c>
      <c r="C170" s="12" t="s">
        <v>3162</v>
      </c>
      <c r="D170" s="49">
        <v>1</v>
      </c>
      <c r="E170" s="78" t="s">
        <v>32</v>
      </c>
      <c r="F170" s="77" t="s">
        <v>1089</v>
      </c>
      <c r="G170" s="1"/>
      <c r="H170" s="7"/>
      <c r="I170" s="1" t="str">
        <f>IF(NOT(Tableau11757918202227[[#This Row],[Qu.]]&gt;=1),"OUI","NON")</f>
        <v>NON</v>
      </c>
      <c r="J170" s="11">
        <f>SUM(1&gt;Tableau11757918202227[[#This Row],[Qu.]])</f>
        <v>0</v>
      </c>
      <c r="K170" s="46"/>
    </row>
    <row r="171" spans="2:11" ht="15" customHeight="1" x14ac:dyDescent="0.25">
      <c r="B171" s="53">
        <v>169</v>
      </c>
      <c r="C171" s="48" t="s">
        <v>3163</v>
      </c>
      <c r="D171" s="49">
        <v>1</v>
      </c>
      <c r="E171" s="78" t="s">
        <v>32</v>
      </c>
      <c r="F171" s="77" t="s">
        <v>1089</v>
      </c>
      <c r="G171" s="1"/>
      <c r="H171" s="7"/>
      <c r="I171" s="1" t="str">
        <f>IF(NOT(Tableau11757918202227[[#This Row],[Qu.]]&gt;=1),"OUI","NON")</f>
        <v>NON</v>
      </c>
      <c r="J171" s="11">
        <f>SUM(1&gt;Tableau11757918202227[[#This Row],[Qu.]])</f>
        <v>0</v>
      </c>
      <c r="K171" s="46"/>
    </row>
    <row r="172" spans="2:11" ht="15" customHeight="1" x14ac:dyDescent="0.25">
      <c r="B172" s="34">
        <v>170</v>
      </c>
      <c r="C172" s="12" t="s">
        <v>3164</v>
      </c>
      <c r="D172" s="49">
        <v>1</v>
      </c>
      <c r="E172" s="78" t="s">
        <v>32</v>
      </c>
      <c r="F172" s="77" t="s">
        <v>1089</v>
      </c>
      <c r="G172" s="1"/>
      <c r="H172" s="7"/>
      <c r="I172" s="1" t="str">
        <f>IF(NOT(Tableau11757918202227[[#This Row],[Qu.]]&gt;=1),"OUI","NON")</f>
        <v>NON</v>
      </c>
      <c r="J172" s="11">
        <f>SUM(1&gt;Tableau11757918202227[[#This Row],[Qu.]])</f>
        <v>0</v>
      </c>
      <c r="K172" s="46"/>
    </row>
    <row r="173" spans="2:11" ht="15" customHeight="1" x14ac:dyDescent="0.25">
      <c r="B173" s="34">
        <v>171</v>
      </c>
      <c r="C173" s="12" t="s">
        <v>3165</v>
      </c>
      <c r="D173" s="49">
        <v>1</v>
      </c>
      <c r="E173" s="78" t="s">
        <v>32</v>
      </c>
      <c r="F173" s="77" t="s">
        <v>1089</v>
      </c>
      <c r="G173" s="1"/>
      <c r="H173" s="7"/>
      <c r="I173" s="1" t="str">
        <f>IF(NOT(Tableau11757918202227[[#This Row],[Qu.]]&gt;=1),"OUI","NON")</f>
        <v>NON</v>
      </c>
      <c r="J173" s="11">
        <f>SUM(1&gt;Tableau11757918202227[[#This Row],[Qu.]])</f>
        <v>0</v>
      </c>
      <c r="K173" s="46"/>
    </row>
    <row r="174" spans="2:11" ht="15" customHeight="1" x14ac:dyDescent="0.25">
      <c r="B174" s="34">
        <v>172</v>
      </c>
      <c r="C174" s="12" t="s">
        <v>3166</v>
      </c>
      <c r="D174" s="49">
        <v>1</v>
      </c>
      <c r="E174" s="78" t="s">
        <v>50</v>
      </c>
      <c r="F174" s="77" t="s">
        <v>1099</v>
      </c>
      <c r="G174" s="1"/>
      <c r="H174" s="7"/>
      <c r="I174" s="1" t="str">
        <f>IF(NOT(Tableau11757918202227[[#This Row],[Qu.]]&gt;=1),"OUI","NON")</f>
        <v>NON</v>
      </c>
      <c r="J174" s="11">
        <f>SUM(1&gt;Tableau11757918202227[[#This Row],[Qu.]])</f>
        <v>0</v>
      </c>
      <c r="K174" s="46"/>
    </row>
    <row r="175" spans="2:11" ht="15" customHeight="1" x14ac:dyDescent="0.25">
      <c r="B175" s="34">
        <v>173</v>
      </c>
      <c r="C175" s="12" t="s">
        <v>3167</v>
      </c>
      <c r="D175" s="49">
        <v>1</v>
      </c>
      <c r="E175" s="78" t="s">
        <v>50</v>
      </c>
      <c r="F175" s="77" t="s">
        <v>1111</v>
      </c>
      <c r="G175" s="1"/>
      <c r="H175" s="7"/>
      <c r="I175" s="1" t="str">
        <f>IF(NOT(Tableau11757918202227[[#This Row],[Qu.]]&gt;=1),"OUI","NON")</f>
        <v>NON</v>
      </c>
      <c r="J175" s="11">
        <f>SUM(1&gt;Tableau11757918202227[[#This Row],[Qu.]])</f>
        <v>0</v>
      </c>
      <c r="K175" s="46"/>
    </row>
    <row r="176" spans="2:11" ht="15" customHeight="1" x14ac:dyDescent="0.25">
      <c r="B176" s="34">
        <v>174</v>
      </c>
      <c r="C176" s="12" t="s">
        <v>3168</v>
      </c>
      <c r="D176" s="49">
        <v>0</v>
      </c>
      <c r="E176" s="78" t="s">
        <v>39</v>
      </c>
      <c r="F176" s="77" t="s">
        <v>1099</v>
      </c>
      <c r="G176" s="1"/>
      <c r="H176" s="7"/>
      <c r="I176" s="1" t="str">
        <f>IF(NOT(Tableau11757918202227[[#This Row],[Qu.]]&gt;=1),"OUI","NON")</f>
        <v>OUI</v>
      </c>
      <c r="J176" s="11">
        <f>SUM(1&gt;Tableau11757918202227[[#This Row],[Qu.]])</f>
        <v>1</v>
      </c>
      <c r="K176" s="46"/>
    </row>
    <row r="177" spans="2:12" ht="15" customHeight="1" x14ac:dyDescent="0.25">
      <c r="B177" s="53">
        <v>175</v>
      </c>
      <c r="C177" s="48" t="s">
        <v>3169</v>
      </c>
      <c r="D177" s="49">
        <v>1</v>
      </c>
      <c r="E177" s="78" t="s">
        <v>36</v>
      </c>
      <c r="F177" s="77" t="s">
        <v>1113</v>
      </c>
      <c r="G177" s="1"/>
      <c r="H177" s="7"/>
      <c r="I177" s="1" t="str">
        <f>IF(NOT(Tableau11757918202227[[#This Row],[Qu.]]&gt;=1),"OUI","NON")</f>
        <v>NON</v>
      </c>
      <c r="J177" s="11">
        <f>SUM(1&gt;Tableau11757918202227[[#This Row],[Qu.]])</f>
        <v>0</v>
      </c>
      <c r="K177" s="46"/>
      <c r="L177" s="55"/>
    </row>
    <row r="178" spans="2:12" ht="15" customHeight="1" x14ac:dyDescent="0.25">
      <c r="B178" s="34">
        <v>176</v>
      </c>
      <c r="C178" s="12" t="s">
        <v>3170</v>
      </c>
      <c r="D178" s="49">
        <v>1</v>
      </c>
      <c r="E178" s="78" t="s">
        <v>32</v>
      </c>
      <c r="F178" s="77" t="s">
        <v>1107</v>
      </c>
      <c r="G178" s="1"/>
      <c r="H178" s="7"/>
      <c r="I178" s="1" t="str">
        <f>IF(NOT(Tableau11757918202227[[#This Row],[Qu.]]&gt;=1),"OUI","NON")</f>
        <v>NON</v>
      </c>
      <c r="J178" s="11">
        <f>SUM(1&gt;Tableau11757918202227[[#This Row],[Qu.]])</f>
        <v>0</v>
      </c>
      <c r="K178" s="46"/>
      <c r="L178" s="55"/>
    </row>
    <row r="179" spans="2:12" ht="15" customHeight="1" x14ac:dyDescent="0.25">
      <c r="B179" s="34">
        <v>177</v>
      </c>
      <c r="C179" s="12" t="s">
        <v>3171</v>
      </c>
      <c r="D179" s="49">
        <v>1</v>
      </c>
      <c r="E179" s="78" t="s">
        <v>32</v>
      </c>
      <c r="F179" s="77" t="s">
        <v>1089</v>
      </c>
      <c r="G179" s="1"/>
      <c r="H179" s="7"/>
      <c r="I179" s="1" t="str">
        <f>IF(NOT(Tableau11757918202227[[#This Row],[Qu.]]&gt;=1),"OUI","NON")</f>
        <v>NON</v>
      </c>
      <c r="J179" s="11">
        <f>SUM(1&gt;Tableau11757918202227[[#This Row],[Qu.]])</f>
        <v>0</v>
      </c>
      <c r="K179" s="46"/>
      <c r="L179" s="55"/>
    </row>
    <row r="180" spans="2:12" ht="15" customHeight="1" x14ac:dyDescent="0.25">
      <c r="B180" s="34">
        <v>178</v>
      </c>
      <c r="C180" s="12" t="s">
        <v>3172</v>
      </c>
      <c r="D180" s="49">
        <v>1</v>
      </c>
      <c r="E180" s="78" t="s">
        <v>32</v>
      </c>
      <c r="F180" s="77" t="s">
        <v>1113</v>
      </c>
      <c r="G180" s="1"/>
      <c r="H180" s="7"/>
      <c r="I180" s="1" t="str">
        <f>IF(NOT(Tableau11757918202227[[#This Row],[Qu.]]&gt;=1),"OUI","NON")</f>
        <v>NON</v>
      </c>
      <c r="J180" s="11">
        <f>SUM(1&gt;Tableau11757918202227[[#This Row],[Qu.]])</f>
        <v>0</v>
      </c>
      <c r="K180" s="46"/>
      <c r="L180" s="55"/>
    </row>
    <row r="181" spans="2:12" ht="15" customHeight="1" x14ac:dyDescent="0.25">
      <c r="B181" s="53">
        <v>179</v>
      </c>
      <c r="C181" s="48" t="s">
        <v>3173</v>
      </c>
      <c r="D181" s="49">
        <v>1</v>
      </c>
      <c r="E181" s="78" t="s">
        <v>36</v>
      </c>
      <c r="F181" s="77" t="s">
        <v>1111</v>
      </c>
      <c r="G181" s="1"/>
      <c r="H181" s="7"/>
      <c r="I181" s="1" t="str">
        <f>IF(NOT(Tableau11757918202227[[#This Row],[Qu.]]&gt;=1),"OUI","NON")</f>
        <v>NON</v>
      </c>
      <c r="J181" s="11">
        <f>SUM(1&gt;Tableau11757918202227[[#This Row],[Qu.]])</f>
        <v>0</v>
      </c>
      <c r="K181" s="46"/>
      <c r="L181" s="55"/>
    </row>
    <row r="182" spans="2:12" ht="15" customHeight="1" x14ac:dyDescent="0.25">
      <c r="B182" s="53">
        <v>180</v>
      </c>
      <c r="C182" s="48" t="s">
        <v>3174</v>
      </c>
      <c r="D182" s="49">
        <v>1</v>
      </c>
      <c r="E182" s="78" t="s">
        <v>36</v>
      </c>
      <c r="F182" s="77" t="s">
        <v>1107</v>
      </c>
      <c r="G182" s="1"/>
      <c r="H182" s="7"/>
      <c r="I182" s="1" t="str">
        <f>IF(NOT(Tableau11757918202227[[#This Row],[Qu.]]&gt;=1),"OUI","NON")</f>
        <v>NON</v>
      </c>
      <c r="J182" s="11">
        <f>SUM(1&gt;Tableau11757918202227[[#This Row],[Qu.]])</f>
        <v>0</v>
      </c>
      <c r="K182" s="46"/>
      <c r="L182" s="55"/>
    </row>
    <row r="183" spans="2:12" ht="15" customHeight="1" x14ac:dyDescent="0.25">
      <c r="B183" s="34">
        <v>181</v>
      </c>
      <c r="C183" s="12" t="s">
        <v>3175</v>
      </c>
      <c r="D183" s="49">
        <v>1</v>
      </c>
      <c r="E183" s="78" t="s">
        <v>36</v>
      </c>
      <c r="F183" s="77" t="s">
        <v>1089</v>
      </c>
      <c r="G183" s="1"/>
      <c r="H183" s="7"/>
      <c r="I183" s="1" t="str">
        <f>IF(NOT(Tableau11757918202227[[#This Row],[Qu.]]&gt;=1),"OUI","NON")</f>
        <v>NON</v>
      </c>
      <c r="J183" s="11">
        <f>SUM(1&gt;Tableau11757918202227[[#This Row],[Qu.]])</f>
        <v>0</v>
      </c>
      <c r="K183" s="46"/>
      <c r="L183" s="55"/>
    </row>
    <row r="184" spans="2:12" ht="15" customHeight="1" x14ac:dyDescent="0.25">
      <c r="B184" s="34">
        <v>182</v>
      </c>
      <c r="C184" s="12" t="s">
        <v>3176</v>
      </c>
      <c r="D184" s="49">
        <v>1</v>
      </c>
      <c r="E184" s="78" t="s">
        <v>50</v>
      </c>
      <c r="F184" s="77" t="s">
        <v>1089</v>
      </c>
      <c r="G184" s="1"/>
      <c r="H184" s="7"/>
      <c r="I184" s="1" t="str">
        <f>IF(NOT(Tableau11757918202227[[#This Row],[Qu.]]&gt;=1),"OUI","NON")</f>
        <v>NON</v>
      </c>
      <c r="J184" s="11">
        <f>SUM(1&gt;Tableau11757918202227[[#This Row],[Qu.]])</f>
        <v>0</v>
      </c>
      <c r="K184" s="46"/>
      <c r="L184" s="55"/>
    </row>
    <row r="185" spans="2:12" ht="15" customHeight="1" x14ac:dyDescent="0.25">
      <c r="B185" s="34">
        <v>183</v>
      </c>
      <c r="C185" s="12" t="s">
        <v>3177</v>
      </c>
      <c r="D185" s="49">
        <v>0</v>
      </c>
      <c r="E185" s="78" t="s">
        <v>50</v>
      </c>
      <c r="F185" s="77" t="s">
        <v>1113</v>
      </c>
      <c r="G185" s="1"/>
      <c r="H185" s="7"/>
      <c r="I185" s="1" t="str">
        <f>IF(NOT(Tableau11757918202227[[#This Row],[Qu.]]&gt;=1),"OUI","NON")</f>
        <v>OUI</v>
      </c>
      <c r="J185" s="11">
        <f>SUM(1&gt;Tableau11757918202227[[#This Row],[Qu.]])</f>
        <v>1</v>
      </c>
      <c r="K185" s="46"/>
      <c r="L185" s="55"/>
    </row>
    <row r="186" spans="2:12" ht="15" customHeight="1" x14ac:dyDescent="0.25">
      <c r="B186" s="31">
        <v>184</v>
      </c>
      <c r="C186" s="3" t="s">
        <v>3178</v>
      </c>
      <c r="D186" s="49">
        <v>1</v>
      </c>
      <c r="E186" s="78" t="s">
        <v>50</v>
      </c>
      <c r="F186" s="76" t="s">
        <v>1089</v>
      </c>
      <c r="G186" s="1"/>
      <c r="H186" s="7"/>
      <c r="I186" s="1" t="str">
        <f>IF(NOT(Tableau11757918202227[[#This Row],[Qu.]]&gt;=1),"OUI","NON")</f>
        <v>NON</v>
      </c>
      <c r="J186" s="11">
        <f>SUM(1&gt;Tableau11757918202227[[#This Row],[Qu.]])</f>
        <v>0</v>
      </c>
      <c r="K186" s="46"/>
      <c r="L186" s="55"/>
    </row>
    <row r="187" spans="2:12" ht="15" customHeight="1" x14ac:dyDescent="0.25">
      <c r="B187" s="34">
        <v>185</v>
      </c>
      <c r="C187" s="12" t="s">
        <v>3179</v>
      </c>
      <c r="D187" s="49">
        <v>1</v>
      </c>
      <c r="E187" s="78" t="s">
        <v>36</v>
      </c>
      <c r="F187" s="77" t="s">
        <v>1089</v>
      </c>
      <c r="G187" s="1"/>
      <c r="H187" s="7"/>
      <c r="I187" s="1" t="str">
        <f>IF(NOT(Tableau11757918202227[[#This Row],[Qu.]]&gt;=1),"OUI","NON")</f>
        <v>NON</v>
      </c>
      <c r="J187" s="11">
        <f>SUM(1&gt;Tableau11757918202227[[#This Row],[Qu.]])</f>
        <v>0</v>
      </c>
      <c r="K187" s="46"/>
      <c r="L187" s="55"/>
    </row>
    <row r="188" spans="2:12" ht="15" customHeight="1" x14ac:dyDescent="0.25">
      <c r="B188" s="34">
        <v>186</v>
      </c>
      <c r="C188" s="12" t="s">
        <v>3180</v>
      </c>
      <c r="D188" s="49">
        <v>1</v>
      </c>
      <c r="E188" s="78" t="s">
        <v>36</v>
      </c>
      <c r="F188" s="77" t="s">
        <v>1089</v>
      </c>
      <c r="G188" s="1"/>
      <c r="H188" s="7"/>
      <c r="I188" s="1" t="str">
        <f>IF(NOT(Tableau11757918202227[[#This Row],[Qu.]]&gt;=1),"OUI","NON")</f>
        <v>NON</v>
      </c>
      <c r="J188" s="11">
        <f>SUM(1&gt;Tableau11757918202227[[#This Row],[Qu.]])</f>
        <v>0</v>
      </c>
      <c r="K188" s="46"/>
      <c r="L188" s="55"/>
    </row>
    <row r="189" spans="2:12" ht="15" customHeight="1" x14ac:dyDescent="0.25">
      <c r="B189" s="34">
        <v>187</v>
      </c>
      <c r="C189" s="12" t="s">
        <v>3181</v>
      </c>
      <c r="D189" s="49">
        <v>1</v>
      </c>
      <c r="E189" s="78" t="s">
        <v>50</v>
      </c>
      <c r="F189" s="76" t="s">
        <v>1089</v>
      </c>
      <c r="G189" s="1"/>
      <c r="H189" s="7"/>
      <c r="I189" s="1" t="str">
        <f>IF(NOT(Tableau11757918202227[[#This Row],[Qu.]]&gt;=1),"OUI","NON")</f>
        <v>NON</v>
      </c>
      <c r="J189" s="11">
        <f>SUM(1&gt;Tableau11757918202227[[#This Row],[Qu.]])</f>
        <v>0</v>
      </c>
      <c r="K189" s="46"/>
      <c r="L189" s="55"/>
    </row>
    <row r="190" spans="2:12" ht="15" customHeight="1" x14ac:dyDescent="0.25">
      <c r="B190" s="53">
        <v>188</v>
      </c>
      <c r="C190" s="12" t="s">
        <v>3182</v>
      </c>
      <c r="D190" s="49">
        <v>1</v>
      </c>
      <c r="E190" s="78" t="s">
        <v>36</v>
      </c>
      <c r="F190" s="77" t="s">
        <v>1107</v>
      </c>
      <c r="G190" s="1"/>
      <c r="H190" s="7"/>
      <c r="I190" s="1" t="str">
        <f>IF(NOT(Tableau11757918202227[[#This Row],[Qu.]]&gt;=1),"OUI","NON")</f>
        <v>NON</v>
      </c>
      <c r="J190" s="11">
        <f>SUM(1&gt;Tableau11757918202227[[#This Row],[Qu.]])</f>
        <v>0</v>
      </c>
      <c r="K190" s="46"/>
      <c r="L190" s="55"/>
    </row>
    <row r="191" spans="2:12" ht="15" customHeight="1" x14ac:dyDescent="0.25">
      <c r="B191" s="34">
        <v>189</v>
      </c>
      <c r="C191" s="12" t="s">
        <v>3183</v>
      </c>
      <c r="D191" s="49">
        <v>1</v>
      </c>
      <c r="E191" s="78" t="s">
        <v>32</v>
      </c>
      <c r="F191" s="77" t="s">
        <v>1089</v>
      </c>
      <c r="G191" s="1"/>
      <c r="H191" s="7"/>
      <c r="I191" s="1" t="str">
        <f>IF(NOT(Tableau11757918202227[[#This Row],[Qu.]]&gt;=1),"OUI","NON")</f>
        <v>NON</v>
      </c>
      <c r="J191" s="11">
        <f>SUM(1&gt;Tableau11757918202227[[#This Row],[Qu.]])</f>
        <v>0</v>
      </c>
      <c r="K191" s="46"/>
      <c r="L191" s="55"/>
    </row>
    <row r="192" spans="2:12" ht="15" customHeight="1" x14ac:dyDescent="0.25">
      <c r="B192" s="34">
        <v>190</v>
      </c>
      <c r="C192" s="12" t="s">
        <v>3184</v>
      </c>
      <c r="D192" s="49">
        <v>1</v>
      </c>
      <c r="E192" s="78" t="s">
        <v>36</v>
      </c>
      <c r="F192" s="77" t="s">
        <v>1099</v>
      </c>
      <c r="G192" s="1"/>
      <c r="H192" s="7"/>
      <c r="I192" s="1" t="str">
        <f>IF(NOT(Tableau11757918202227[[#This Row],[Qu.]]&gt;=1),"OUI","NON")</f>
        <v>NON</v>
      </c>
      <c r="J192" s="11">
        <f>SUM(1&gt;Tableau11757918202227[[#This Row],[Qu.]])</f>
        <v>0</v>
      </c>
      <c r="K192" s="46"/>
      <c r="L192" s="55"/>
    </row>
    <row r="193" spans="1:12" ht="15" customHeight="1" x14ac:dyDescent="0.25">
      <c r="A193" s="55"/>
      <c r="B193" s="34">
        <v>191</v>
      </c>
      <c r="C193" s="12" t="s">
        <v>3185</v>
      </c>
      <c r="D193" s="49">
        <v>1</v>
      </c>
      <c r="E193" s="78" t="s">
        <v>36</v>
      </c>
      <c r="F193" s="22" t="s">
        <v>1099</v>
      </c>
      <c r="G193" s="1"/>
      <c r="H193" s="18"/>
      <c r="I193" s="25" t="str">
        <f>IF(NOT(Tableau11757918202227[[#This Row],[Qu.]]&gt;=1),"OUI","NON")</f>
        <v>NON</v>
      </c>
      <c r="J193" s="25">
        <f>SUM(1&gt;Tableau11757918202227[[#This Row],[Qu.]])</f>
        <v>0</v>
      </c>
      <c r="K193" s="11"/>
      <c r="L193" s="46"/>
    </row>
    <row r="194" spans="1:12" ht="15" customHeight="1" x14ac:dyDescent="0.25">
      <c r="A194" s="55"/>
      <c r="B194" s="34">
        <v>192</v>
      </c>
      <c r="C194" s="12" t="s">
        <v>3186</v>
      </c>
      <c r="D194" s="49">
        <v>1</v>
      </c>
      <c r="E194" s="78" t="s">
        <v>50</v>
      </c>
      <c r="F194" s="22" t="s">
        <v>1099</v>
      </c>
      <c r="G194" s="1"/>
      <c r="H194" s="18"/>
      <c r="I194" s="25" t="str">
        <f>IF(NOT(Tableau11757918202227[[#This Row],[Qu.]]&gt;=1),"OUI","NON")</f>
        <v>NON</v>
      </c>
      <c r="J194" s="25">
        <f>SUM(1&gt;Tableau11757918202227[[#This Row],[Qu.]])</f>
        <v>0</v>
      </c>
      <c r="K194" s="11"/>
      <c r="L194" s="46"/>
    </row>
    <row r="195" spans="1:12" ht="15" customHeight="1" x14ac:dyDescent="0.25">
      <c r="A195" s="55"/>
      <c r="B195" s="34">
        <v>193</v>
      </c>
      <c r="C195" s="12" t="s">
        <v>3187</v>
      </c>
      <c r="D195" s="49">
        <v>0</v>
      </c>
      <c r="E195" s="78" t="s">
        <v>39</v>
      </c>
      <c r="F195" s="22" t="s">
        <v>1099</v>
      </c>
      <c r="G195" s="1"/>
      <c r="H195" s="18"/>
      <c r="I195" s="25" t="str">
        <f>IF(NOT(Tableau11757918202227[[#This Row],[Qu.]]&gt;=1),"OUI","NON")</f>
        <v>OUI</v>
      </c>
      <c r="J195" s="25">
        <f>SUM(1&gt;Tableau11757918202227[[#This Row],[Qu.]])</f>
        <v>1</v>
      </c>
      <c r="K195" s="11"/>
      <c r="L195" s="46"/>
    </row>
    <row r="196" spans="1:12" ht="15" customHeight="1" x14ac:dyDescent="0.25">
      <c r="A196" s="55"/>
      <c r="B196" s="34">
        <v>194</v>
      </c>
      <c r="C196" s="12" t="s">
        <v>3188</v>
      </c>
      <c r="D196" s="49">
        <v>1</v>
      </c>
      <c r="E196" s="78" t="s">
        <v>36</v>
      </c>
      <c r="F196" s="22" t="s">
        <v>1099</v>
      </c>
      <c r="G196" s="1"/>
      <c r="H196" s="49"/>
      <c r="I196" s="25" t="str">
        <f>IF(NOT(Tableau11757918202227[[#This Row],[Qu.]]&gt;=1),"OUI","NON")</f>
        <v>NON</v>
      </c>
      <c r="J196" s="25">
        <f>SUM(1&gt;Tableau11757918202227[[#This Row],[Qu.]])</f>
        <v>0</v>
      </c>
      <c r="K196" s="11"/>
      <c r="L196" s="46"/>
    </row>
    <row r="197" spans="1:12" ht="15" customHeight="1" x14ac:dyDescent="0.25">
      <c r="A197" s="55"/>
      <c r="B197" s="34">
        <v>195</v>
      </c>
      <c r="C197" s="12" t="s">
        <v>3189</v>
      </c>
      <c r="D197" s="49">
        <v>1</v>
      </c>
      <c r="E197" s="78" t="s">
        <v>50</v>
      </c>
      <c r="F197" s="22" t="s">
        <v>1099</v>
      </c>
      <c r="G197" s="1"/>
      <c r="H197" s="18"/>
      <c r="I197" s="25" t="str">
        <f>IF(NOT(Tableau11757918202227[[#This Row],[Qu.]]&gt;=1),"OUI","NON")</f>
        <v>NON</v>
      </c>
      <c r="J197" s="25">
        <f>SUM(1&gt;Tableau11757918202227[[#This Row],[Qu.]])</f>
        <v>0</v>
      </c>
      <c r="K197" s="11"/>
      <c r="L197" s="46"/>
    </row>
    <row r="198" spans="1:12" ht="15" customHeight="1" x14ac:dyDescent="0.25">
      <c r="A198" s="55"/>
      <c r="B198" s="34">
        <v>196</v>
      </c>
      <c r="C198" s="12" t="s">
        <v>3190</v>
      </c>
      <c r="D198" s="49">
        <v>0</v>
      </c>
      <c r="E198" s="78" t="s">
        <v>36</v>
      </c>
      <c r="F198" s="22" t="s">
        <v>1099</v>
      </c>
      <c r="G198" s="1"/>
      <c r="H198" s="52"/>
      <c r="I198" s="25" t="str">
        <f>IF(NOT(Tableau11757918202227[[#This Row],[Qu.]]&gt;=1),"OUI","NON")</f>
        <v>OUI</v>
      </c>
      <c r="J198" s="25">
        <f>SUM(1&gt;Tableau11757918202227[[#This Row],[Qu.]])</f>
        <v>1</v>
      </c>
      <c r="K198" s="11"/>
      <c r="L198" s="46"/>
    </row>
    <row r="199" spans="1:12" ht="15" customHeight="1" x14ac:dyDescent="0.25">
      <c r="A199" s="55"/>
      <c r="B199" s="34">
        <v>197</v>
      </c>
      <c r="C199" s="12" t="s">
        <v>3191</v>
      </c>
      <c r="D199" s="49">
        <v>0</v>
      </c>
      <c r="E199" s="78" t="s">
        <v>39</v>
      </c>
      <c r="F199" s="22" t="s">
        <v>1099</v>
      </c>
      <c r="G199" s="1"/>
      <c r="H199" s="49"/>
      <c r="I199" s="25" t="str">
        <f>IF(NOT(Tableau11757918202227[[#This Row],[Qu.]]&gt;=1),"OUI","NON")</f>
        <v>OUI</v>
      </c>
      <c r="J199" s="25">
        <f>SUM(1&gt;Tableau11757918202227[[#This Row],[Qu.]])</f>
        <v>1</v>
      </c>
      <c r="K199" s="11"/>
      <c r="L199" s="46"/>
    </row>
    <row r="200" spans="1:12" ht="15" customHeight="1" x14ac:dyDescent="0.25">
      <c r="A200" s="55"/>
      <c r="B200" s="34">
        <v>198</v>
      </c>
      <c r="C200" s="12" t="s">
        <v>3192</v>
      </c>
      <c r="D200" s="49">
        <v>1</v>
      </c>
      <c r="E200" s="78" t="s">
        <v>50</v>
      </c>
      <c r="F200" s="22" t="s">
        <v>1099</v>
      </c>
      <c r="G200" s="1"/>
      <c r="H200" s="52"/>
      <c r="I200" s="25" t="str">
        <f>IF(NOT(Tableau11757918202227[[#This Row],[Qu.]]&gt;=1),"OUI","NON")</f>
        <v>NON</v>
      </c>
      <c r="J200" s="25">
        <f>SUM(1&gt;Tableau11757918202227[[#This Row],[Qu.]])</f>
        <v>0</v>
      </c>
      <c r="K200" s="11"/>
      <c r="L200" s="46"/>
    </row>
    <row r="201" spans="1:12" ht="15" customHeight="1" x14ac:dyDescent="0.25">
      <c r="A201" s="55"/>
      <c r="B201" s="34">
        <v>199</v>
      </c>
      <c r="C201" s="12" t="s">
        <v>3193</v>
      </c>
      <c r="D201" s="49">
        <v>0</v>
      </c>
      <c r="E201" s="78" t="s">
        <v>39</v>
      </c>
      <c r="F201" s="22" t="s">
        <v>1099</v>
      </c>
      <c r="G201" s="1"/>
      <c r="H201" s="18"/>
      <c r="I201" s="25" t="str">
        <f>IF(NOT(Tableau11757918202227[[#This Row],[Qu.]]&gt;=1),"OUI","NON")</f>
        <v>OUI</v>
      </c>
      <c r="J201" s="25">
        <f>SUM(1&gt;Tableau11757918202227[[#This Row],[Qu.]])</f>
        <v>1</v>
      </c>
      <c r="K201" s="11"/>
      <c r="L201" s="46"/>
    </row>
    <row r="202" spans="1:12" ht="15" customHeight="1" x14ac:dyDescent="0.25">
      <c r="A202" s="55"/>
      <c r="B202" s="34">
        <v>200</v>
      </c>
      <c r="C202" s="12" t="s">
        <v>3194</v>
      </c>
      <c r="D202" s="49">
        <v>0</v>
      </c>
      <c r="E202" s="78" t="s">
        <v>50</v>
      </c>
      <c r="F202" s="22" t="s">
        <v>1197</v>
      </c>
      <c r="G202" s="1"/>
      <c r="H202" s="18"/>
      <c r="I202" s="25" t="str">
        <f>IF(NOT(Tableau11757918202227[[#This Row],[Qu.]]&gt;=1),"OUI","NON")</f>
        <v>OUI</v>
      </c>
      <c r="J202" s="25">
        <f>SUM(1&gt;Tableau11757918202227[[#This Row],[Qu.]])</f>
        <v>1</v>
      </c>
      <c r="K202" s="11"/>
      <c r="L202" s="46"/>
    </row>
    <row r="203" spans="1:12" ht="15" customHeight="1" x14ac:dyDescent="0.25">
      <c r="A203" s="55"/>
      <c r="B203" s="34">
        <v>201</v>
      </c>
      <c r="C203" s="12" t="s">
        <v>3195</v>
      </c>
      <c r="D203" s="49">
        <v>0</v>
      </c>
      <c r="E203" s="78" t="s">
        <v>50</v>
      </c>
      <c r="F203" s="22" t="s">
        <v>3033</v>
      </c>
      <c r="G203" s="1"/>
      <c r="H203" s="1"/>
      <c r="I203" s="25" t="str">
        <f>IF(NOT(Tableau11757918202227[[#This Row],[Qu.]]&gt;=1),"OUI","NON")</f>
        <v>OUI</v>
      </c>
      <c r="J203" s="25">
        <f>SUM(1&gt;Tableau11757918202227[[#This Row],[Qu.]])</f>
        <v>1</v>
      </c>
      <c r="K203" s="11"/>
      <c r="L203" s="46"/>
    </row>
    <row r="204" spans="1:12" ht="15" customHeight="1" x14ac:dyDescent="0.25">
      <c r="A204" s="55"/>
      <c r="B204" s="34">
        <v>202</v>
      </c>
      <c r="C204" s="12" t="s">
        <v>3196</v>
      </c>
      <c r="D204" s="49">
        <v>1</v>
      </c>
      <c r="E204" s="78" t="s">
        <v>36</v>
      </c>
      <c r="F204" s="22" t="s">
        <v>1099</v>
      </c>
      <c r="G204" s="1"/>
      <c r="H204" s="18"/>
      <c r="I204" s="25" t="str">
        <f>IF(NOT(Tableau11757918202227[[#This Row],[Qu.]]&gt;=1),"OUI","NON")</f>
        <v>NON</v>
      </c>
      <c r="J204" s="25">
        <f>SUM(1&gt;Tableau11757918202227[[#This Row],[Qu.]])</f>
        <v>0</v>
      </c>
      <c r="K204" s="11"/>
      <c r="L204" s="55"/>
    </row>
    <row r="205" spans="1:12" ht="15" customHeight="1" x14ac:dyDescent="0.25">
      <c r="A205" s="55"/>
      <c r="B205" s="34">
        <v>203</v>
      </c>
      <c r="C205" s="12" t="s">
        <v>3197</v>
      </c>
      <c r="D205" s="49">
        <v>1</v>
      </c>
      <c r="E205" s="78" t="s">
        <v>36</v>
      </c>
      <c r="F205" s="22" t="s">
        <v>1099</v>
      </c>
      <c r="G205" s="1"/>
      <c r="H205" s="49"/>
      <c r="I205" s="25" t="str">
        <f>IF(NOT(Tableau11757918202227[[#This Row],[Qu.]]&gt;=1),"OUI","NON")</f>
        <v>NON</v>
      </c>
      <c r="J205" s="25">
        <f>SUM(1&gt;Tableau11757918202227[[#This Row],[Qu.]])</f>
        <v>0</v>
      </c>
      <c r="K205" s="11"/>
      <c r="L205" s="55"/>
    </row>
    <row r="206" spans="1:12" ht="15" customHeight="1" x14ac:dyDescent="0.25">
      <c r="A206" s="55"/>
      <c r="B206" s="34">
        <v>204</v>
      </c>
      <c r="C206" s="12" t="s">
        <v>3198</v>
      </c>
      <c r="D206" s="49">
        <v>1</v>
      </c>
      <c r="E206" s="78" t="s">
        <v>36</v>
      </c>
      <c r="F206" s="22" t="s">
        <v>1099</v>
      </c>
      <c r="G206" s="1"/>
      <c r="H206" s="52"/>
      <c r="I206" s="25" t="str">
        <f>IF(NOT(Tableau11757918202227[[#This Row],[Qu.]]&gt;=1),"OUI","NON")</f>
        <v>NON</v>
      </c>
      <c r="J206" s="25">
        <f>SUM(1&gt;Tableau11757918202227[[#This Row],[Qu.]])</f>
        <v>0</v>
      </c>
      <c r="K206" s="11"/>
      <c r="L206" s="55"/>
    </row>
    <row r="207" spans="1:12" ht="15" customHeight="1" x14ac:dyDescent="0.25">
      <c r="A207" s="55"/>
      <c r="B207" s="34">
        <v>205</v>
      </c>
      <c r="C207" s="12" t="s">
        <v>3199</v>
      </c>
      <c r="D207" s="49">
        <v>1</v>
      </c>
      <c r="E207" s="78" t="s">
        <v>36</v>
      </c>
      <c r="F207" s="22" t="s">
        <v>1099</v>
      </c>
      <c r="G207" s="1"/>
      <c r="H207" s="49"/>
      <c r="I207" s="25" t="str">
        <f>IF(NOT(Tableau11757918202227[[#This Row],[Qu.]]&gt;=1),"OUI","NON")</f>
        <v>NON</v>
      </c>
      <c r="J207" s="25">
        <f>SUM(1&gt;Tableau11757918202227[[#This Row],[Qu.]])</f>
        <v>0</v>
      </c>
      <c r="K207" s="11"/>
      <c r="L207" s="55"/>
    </row>
    <row r="208" spans="1:12" ht="15" customHeight="1" x14ac:dyDescent="0.25">
      <c r="A208" s="22"/>
      <c r="B208" s="34">
        <v>206</v>
      </c>
      <c r="C208" s="12" t="s">
        <v>3200</v>
      </c>
      <c r="D208" s="13">
        <v>1</v>
      </c>
      <c r="E208" s="84" t="s">
        <v>36</v>
      </c>
      <c r="F208" s="22" t="s">
        <v>1099</v>
      </c>
      <c r="G208" s="1"/>
      <c r="H208" s="18"/>
      <c r="I208" s="25" t="str">
        <f>IF(NOT(Tableau11757918202227[[#This Row],[Qu.]]&gt;=1),"OUI","NON")</f>
        <v>NON</v>
      </c>
      <c r="J208" s="25">
        <f>SUM(1&gt;Tableau11757918202227[[#This Row],[Qu.]])</f>
        <v>0</v>
      </c>
      <c r="K208" s="11"/>
      <c r="L208" s="55"/>
    </row>
    <row r="209" spans="1:11" ht="15" customHeight="1" x14ac:dyDescent="0.25">
      <c r="A209" s="22"/>
      <c r="B209" s="34">
        <v>207</v>
      </c>
      <c r="C209" s="12" t="s">
        <v>3201</v>
      </c>
      <c r="D209" s="13"/>
      <c r="E209" s="84" t="s">
        <v>39</v>
      </c>
      <c r="F209" s="22" t="s">
        <v>2478</v>
      </c>
      <c r="G209" s="1"/>
      <c r="H209" s="18"/>
      <c r="I209" s="25" t="str">
        <f>IF(NOT(Tableau11757918202227[[#This Row],[Qu.]]&gt;=1),"OUI","NON")</f>
        <v>OUI</v>
      </c>
      <c r="J209" s="25">
        <f>SUM(1&gt;Tableau11757918202227[[#This Row],[Qu.]])</f>
        <v>1</v>
      </c>
      <c r="K209" s="11"/>
    </row>
    <row r="210" spans="1:11" ht="15" customHeight="1" x14ac:dyDescent="0.25">
      <c r="A210" s="22"/>
      <c r="B210" s="34">
        <v>208</v>
      </c>
      <c r="C210" s="12" t="s">
        <v>3202</v>
      </c>
      <c r="D210" s="13">
        <v>1</v>
      </c>
      <c r="E210" s="84" t="s">
        <v>36</v>
      </c>
      <c r="F210" s="22" t="s">
        <v>1099</v>
      </c>
      <c r="G210" s="1"/>
      <c r="H210" s="18"/>
      <c r="I210" s="25" t="str">
        <f>IF(NOT(Tableau11757918202227[[#This Row],[Qu.]]&gt;=1),"OUI","NON")</f>
        <v>NON</v>
      </c>
      <c r="J210" s="25">
        <f>SUM(1&gt;Tableau11757918202227[[#This Row],[Qu.]])</f>
        <v>0</v>
      </c>
      <c r="K210" s="11"/>
    </row>
    <row r="211" spans="1:11" ht="15" customHeight="1" x14ac:dyDescent="0.25">
      <c r="A211" s="22"/>
      <c r="B211" s="34">
        <v>209</v>
      </c>
      <c r="C211" s="12" t="s">
        <v>3203</v>
      </c>
      <c r="D211" s="13">
        <v>1</v>
      </c>
      <c r="E211" s="84" t="s">
        <v>32</v>
      </c>
      <c r="F211" s="22" t="s">
        <v>1295</v>
      </c>
      <c r="G211" s="1"/>
      <c r="H211" s="18"/>
      <c r="I211" s="25" t="str">
        <f>IF(NOT(Tableau11757918202227[[#This Row],[Qu.]]&gt;=1),"OUI","NON")</f>
        <v>NON</v>
      </c>
      <c r="J211" s="25">
        <f>SUM(1&gt;Tableau11757918202227[[#This Row],[Qu.]])</f>
        <v>0</v>
      </c>
      <c r="K211" s="11"/>
    </row>
    <row r="212" spans="1:11" ht="15" customHeight="1" x14ac:dyDescent="0.25">
      <c r="A212" s="22"/>
      <c r="B212" s="34">
        <v>210</v>
      </c>
      <c r="C212" s="12" t="s">
        <v>3204</v>
      </c>
      <c r="D212" s="13">
        <v>1</v>
      </c>
      <c r="E212" s="84" t="s">
        <v>36</v>
      </c>
      <c r="F212" s="22" t="s">
        <v>1295</v>
      </c>
      <c r="G212" s="1"/>
      <c r="H212" s="49"/>
      <c r="I212" s="25" t="str">
        <f>IF(NOT(Tableau11757918202227[[#This Row],[Qu.]]&gt;=1),"OUI","NON")</f>
        <v>NON</v>
      </c>
      <c r="J212" s="25">
        <f>SUM(1&gt;Tableau11757918202227[[#This Row],[Qu.]])</f>
        <v>0</v>
      </c>
      <c r="K212" s="11"/>
    </row>
    <row r="213" spans="1:11" ht="15" customHeight="1" x14ac:dyDescent="0.25">
      <c r="A213" s="22"/>
      <c r="B213" s="34">
        <v>211</v>
      </c>
      <c r="C213" s="12" t="s">
        <v>3205</v>
      </c>
      <c r="D213" s="13">
        <v>1</v>
      </c>
      <c r="E213" s="84" t="s">
        <v>50</v>
      </c>
      <c r="F213" s="22" t="s">
        <v>1501</v>
      </c>
      <c r="G213" s="1"/>
      <c r="H213" s="1"/>
      <c r="I213" s="25" t="str">
        <f>IF(NOT(Tableau11757918202227[[#This Row],[Qu.]]&gt;=1),"OUI","NON")</f>
        <v>NON</v>
      </c>
      <c r="J213" s="25">
        <f>SUM(1&gt;Tableau11757918202227[[#This Row],[Qu.]])</f>
        <v>0</v>
      </c>
      <c r="K213" s="11"/>
    </row>
    <row r="214" spans="1:11" ht="15" customHeight="1" x14ac:dyDescent="0.25">
      <c r="A214" s="22"/>
      <c r="B214" s="34">
        <v>212</v>
      </c>
      <c r="C214" s="12" t="s">
        <v>3206</v>
      </c>
      <c r="D214" s="13">
        <v>1</v>
      </c>
      <c r="E214" s="84" t="s">
        <v>32</v>
      </c>
      <c r="F214" s="22" t="s">
        <v>1291</v>
      </c>
      <c r="G214" s="1"/>
      <c r="H214" s="1"/>
      <c r="I214" s="25" t="str">
        <f>IF(NOT(Tableau11757918202227[[#This Row],[Qu.]]&gt;=1),"OUI","NON")</f>
        <v>NON</v>
      </c>
      <c r="J214" s="25">
        <f>SUM(1&gt;Tableau11757918202227[[#This Row],[Qu.]])</f>
        <v>0</v>
      </c>
      <c r="K214" s="11"/>
    </row>
    <row r="215" spans="1:11" ht="15" customHeight="1" x14ac:dyDescent="0.25">
      <c r="A215" s="22"/>
      <c r="B215" s="34">
        <v>213</v>
      </c>
      <c r="C215" s="12" t="s">
        <v>3207</v>
      </c>
      <c r="D215" s="13">
        <v>1</v>
      </c>
      <c r="E215" s="75" t="s">
        <v>36</v>
      </c>
      <c r="F215" s="22" t="s">
        <v>1291</v>
      </c>
      <c r="G215" s="1"/>
      <c r="H215" s="49"/>
      <c r="I215" s="25" t="str">
        <f>IF(NOT(Tableau11757918202227[[#This Row],[Qu.]]&gt;=1),"OUI","NON")</f>
        <v>NON</v>
      </c>
      <c r="J215" s="25">
        <f>SUM(1&gt;Tableau11757918202227[[#This Row],[Qu.]])</f>
        <v>0</v>
      </c>
      <c r="K215" s="11"/>
    </row>
    <row r="216" spans="1:11" ht="15" customHeight="1" x14ac:dyDescent="0.25">
      <c r="A216" s="22"/>
      <c r="B216" s="34">
        <v>214</v>
      </c>
      <c r="C216" s="12" t="s">
        <v>3208</v>
      </c>
      <c r="D216" s="13">
        <v>1</v>
      </c>
      <c r="E216" s="75" t="s">
        <v>50</v>
      </c>
      <c r="F216" s="22" t="s">
        <v>1291</v>
      </c>
      <c r="G216" s="1"/>
      <c r="H216" s="1"/>
      <c r="I216" s="25" t="str">
        <f>IF(NOT(Tableau11757918202227[[#This Row],[Qu.]]&gt;=1),"OUI","NON")</f>
        <v>NON</v>
      </c>
      <c r="J216" s="25">
        <f>SUM(1&gt;Tableau11757918202227[[#This Row],[Qu.]])</f>
        <v>0</v>
      </c>
      <c r="K216" s="11"/>
    </row>
    <row r="217" spans="1:11" ht="15" customHeight="1" x14ac:dyDescent="0.25">
      <c r="A217" s="22"/>
      <c r="B217" s="34">
        <v>215</v>
      </c>
      <c r="C217" s="12" t="s">
        <v>3209</v>
      </c>
      <c r="D217" s="13">
        <v>1</v>
      </c>
      <c r="E217" s="75" t="s">
        <v>50</v>
      </c>
      <c r="F217" s="22" t="s">
        <v>1291</v>
      </c>
      <c r="G217" s="1"/>
      <c r="H217" s="52"/>
      <c r="I217" s="25" t="str">
        <f>IF(NOT(Tableau11757918202227[[#This Row],[Qu.]]&gt;=1),"OUI","NON")</f>
        <v>NON</v>
      </c>
      <c r="J217" s="25">
        <f>SUM(1&gt;Tableau11757918202227[[#This Row],[Qu.]])</f>
        <v>0</v>
      </c>
      <c r="K217" s="11"/>
    </row>
    <row r="218" spans="1:11" ht="15" customHeight="1" x14ac:dyDescent="0.25">
      <c r="A218" s="22"/>
      <c r="B218" s="34">
        <v>216</v>
      </c>
      <c r="C218" s="12" t="s">
        <v>3210</v>
      </c>
      <c r="D218" s="13">
        <v>1</v>
      </c>
      <c r="E218" s="75" t="s">
        <v>32</v>
      </c>
      <c r="F218" s="22" t="s">
        <v>1295</v>
      </c>
      <c r="G218" s="1"/>
      <c r="H218" s="18"/>
      <c r="I218" s="25" t="str">
        <f>IF(NOT(Tableau11757918202227[[#This Row],[Qu.]]&gt;=1),"OUI","NON")</f>
        <v>NON</v>
      </c>
      <c r="J218" s="25">
        <f>SUM(1&gt;Tableau11757918202227[[#This Row],[Qu.]])</f>
        <v>0</v>
      </c>
      <c r="K218" s="11"/>
    </row>
    <row r="219" spans="1:11" ht="15" customHeight="1" x14ac:dyDescent="0.25">
      <c r="A219" s="22"/>
      <c r="B219" s="34">
        <v>217</v>
      </c>
      <c r="C219" s="12" t="s">
        <v>3211</v>
      </c>
      <c r="D219" s="13"/>
      <c r="E219" s="75" t="s">
        <v>50</v>
      </c>
      <c r="F219" s="22" t="s">
        <v>1501</v>
      </c>
      <c r="G219" s="1"/>
      <c r="H219" s="18"/>
      <c r="I219" s="25" t="str">
        <f>IF(NOT(Tableau11757918202227[[#This Row],[Qu.]]&gt;=1),"OUI","NON")</f>
        <v>OUI</v>
      </c>
      <c r="J219" s="25">
        <f>SUM(1&gt;Tableau11757918202227[[#This Row],[Qu.]])</f>
        <v>1</v>
      </c>
      <c r="K219" s="11"/>
    </row>
    <row r="220" spans="1:11" ht="15" customHeight="1" x14ac:dyDescent="0.25">
      <c r="A220" s="22"/>
      <c r="B220" s="34">
        <v>218</v>
      </c>
      <c r="C220" s="12" t="s">
        <v>3212</v>
      </c>
      <c r="D220" s="13">
        <v>1</v>
      </c>
      <c r="E220" s="75" t="s">
        <v>36</v>
      </c>
      <c r="F220" s="22" t="s">
        <v>1295</v>
      </c>
      <c r="G220" s="1"/>
      <c r="H220" s="1"/>
      <c r="I220" s="25" t="str">
        <f>IF(NOT(Tableau11757918202227[[#This Row],[Qu.]]&gt;=1),"OUI","NON")</f>
        <v>NON</v>
      </c>
      <c r="J220" s="25">
        <f>SUM(1&gt;Tableau11757918202227[[#This Row],[Qu.]])</f>
        <v>0</v>
      </c>
      <c r="K220" s="11"/>
    </row>
    <row r="221" spans="1:11" ht="15" customHeight="1" x14ac:dyDescent="0.25">
      <c r="A221" s="22"/>
      <c r="B221" s="34">
        <v>219</v>
      </c>
      <c r="C221" s="12" t="s">
        <v>3213</v>
      </c>
      <c r="D221" s="13">
        <v>1</v>
      </c>
      <c r="E221" s="75" t="s">
        <v>36</v>
      </c>
      <c r="F221" s="22" t="s">
        <v>1291</v>
      </c>
      <c r="G221" s="1"/>
      <c r="H221" s="1"/>
      <c r="I221" s="25" t="str">
        <f>IF(NOT(Tableau11757918202227[[#This Row],[Qu.]]&gt;=1),"OUI","NON")</f>
        <v>NON</v>
      </c>
      <c r="J221" s="25">
        <f>SUM(1&gt;Tableau11757918202227[[#This Row],[Qu.]])</f>
        <v>0</v>
      </c>
      <c r="K221" s="11"/>
    </row>
    <row r="222" spans="1:11" ht="15" customHeight="1" x14ac:dyDescent="0.25">
      <c r="A222" s="22"/>
      <c r="B222" s="34">
        <v>220</v>
      </c>
      <c r="C222" s="12" t="s">
        <v>3214</v>
      </c>
      <c r="D222" s="13">
        <v>1</v>
      </c>
      <c r="E222" s="75" t="s">
        <v>36</v>
      </c>
      <c r="F222" s="22" t="s">
        <v>1295</v>
      </c>
      <c r="G222" s="1"/>
      <c r="H222" s="49"/>
      <c r="I222" s="25" t="str">
        <f>IF(NOT(Tableau11757918202227[[#This Row],[Qu.]]&gt;=1),"OUI","NON")</f>
        <v>NON</v>
      </c>
      <c r="J222" s="25">
        <f>SUM(1&gt;Tableau11757918202227[[#This Row],[Qu.]])</f>
        <v>0</v>
      </c>
      <c r="K222" s="11"/>
    </row>
    <row r="223" spans="1:11" ht="15" customHeight="1" x14ac:dyDescent="0.25">
      <c r="A223" s="22"/>
      <c r="B223" s="34">
        <v>221</v>
      </c>
      <c r="C223" s="12" t="s">
        <v>3215</v>
      </c>
      <c r="D223" s="13">
        <v>1</v>
      </c>
      <c r="E223" s="75" t="s">
        <v>32</v>
      </c>
      <c r="F223" s="22" t="s">
        <v>1291</v>
      </c>
      <c r="G223" s="1"/>
      <c r="H223" s="49"/>
      <c r="I223" s="25" t="str">
        <f>IF(NOT(Tableau11757918202227[[#This Row],[Qu.]]&gt;=1),"OUI","NON")</f>
        <v>NON</v>
      </c>
      <c r="J223" s="25">
        <f>SUM(1&gt;Tableau11757918202227[[#This Row],[Qu.]])</f>
        <v>0</v>
      </c>
      <c r="K223" s="11"/>
    </row>
    <row r="224" spans="1:11" ht="15" customHeight="1" x14ac:dyDescent="0.25">
      <c r="A224" s="22"/>
      <c r="B224" s="34">
        <v>222</v>
      </c>
      <c r="C224" s="12" t="s">
        <v>3216</v>
      </c>
      <c r="D224" s="13">
        <v>1</v>
      </c>
      <c r="E224" s="75" t="s">
        <v>36</v>
      </c>
      <c r="F224" s="22" t="s">
        <v>1295</v>
      </c>
      <c r="G224" s="1"/>
      <c r="H224" s="18"/>
      <c r="I224" s="25" t="str">
        <f>IF(NOT(Tableau11757918202227[[#This Row],[Qu.]]&gt;=1),"OUI","NON")</f>
        <v>NON</v>
      </c>
      <c r="J224" s="25">
        <f>SUM(1&gt;Tableau11757918202227[[#This Row],[Qu.]])</f>
        <v>0</v>
      </c>
      <c r="K224" s="11"/>
    </row>
    <row r="225" spans="1:11" ht="15" customHeight="1" x14ac:dyDescent="0.25">
      <c r="A225" s="22"/>
      <c r="B225" s="34">
        <v>223</v>
      </c>
      <c r="C225" s="12" t="s">
        <v>3217</v>
      </c>
      <c r="D225" s="13">
        <v>1</v>
      </c>
      <c r="E225" s="75" t="s">
        <v>50</v>
      </c>
      <c r="F225" s="22" t="s">
        <v>1295</v>
      </c>
      <c r="G225" s="1"/>
      <c r="H225" s="49"/>
      <c r="I225" s="25" t="str">
        <f>IF(NOT(Tableau11757918202227[[#This Row],[Qu.]]&gt;=1),"OUI","NON")</f>
        <v>NON</v>
      </c>
      <c r="J225" s="25">
        <f>SUM(1&gt;Tableau11757918202227[[#This Row],[Qu.]])</f>
        <v>0</v>
      </c>
      <c r="K225" s="11"/>
    </row>
    <row r="226" spans="1:11" ht="15" customHeight="1" x14ac:dyDescent="0.25">
      <c r="A226" s="22"/>
      <c r="B226" s="34">
        <v>224</v>
      </c>
      <c r="C226" s="12" t="s">
        <v>3218</v>
      </c>
      <c r="D226" s="13"/>
      <c r="E226" s="75" t="s">
        <v>39</v>
      </c>
      <c r="F226" s="22" t="s">
        <v>1501</v>
      </c>
      <c r="G226" s="1"/>
      <c r="H226" s="18"/>
      <c r="I226" s="25" t="str">
        <f>IF(NOT(Tableau11757918202227[[#This Row],[Qu.]]&gt;=1),"OUI","NON")</f>
        <v>OUI</v>
      </c>
      <c r="J226" s="25">
        <f>SUM(1&gt;Tableau11757918202227[[#This Row],[Qu.]])</f>
        <v>1</v>
      </c>
      <c r="K226" s="11"/>
    </row>
    <row r="227" spans="1:11" ht="15" customHeight="1" x14ac:dyDescent="0.25">
      <c r="A227" s="22"/>
      <c r="B227" s="34">
        <v>225</v>
      </c>
      <c r="C227" s="12" t="s">
        <v>3219</v>
      </c>
      <c r="D227" s="13">
        <v>1</v>
      </c>
      <c r="E227" s="75" t="s">
        <v>32</v>
      </c>
      <c r="F227" s="22" t="s">
        <v>1291</v>
      </c>
      <c r="G227" s="1"/>
      <c r="H227" s="52"/>
      <c r="I227" s="25" t="str">
        <f>IF(NOT(Tableau11757918202227[[#This Row],[Qu.]]&gt;=1),"OUI","NON")</f>
        <v>NON</v>
      </c>
      <c r="J227" s="25">
        <f>SUM(1&gt;Tableau11757918202227[[#This Row],[Qu.]])</f>
        <v>0</v>
      </c>
      <c r="K227" s="11"/>
    </row>
    <row r="228" spans="1:11" ht="15" customHeight="1" x14ac:dyDescent="0.25">
      <c r="A228" s="22"/>
      <c r="B228" s="34">
        <v>226</v>
      </c>
      <c r="C228" s="12" t="s">
        <v>3220</v>
      </c>
      <c r="D228" s="13">
        <v>1</v>
      </c>
      <c r="E228" s="75" t="s">
        <v>32</v>
      </c>
      <c r="F228" s="22" t="s">
        <v>1295</v>
      </c>
      <c r="G228" s="1"/>
      <c r="H228" s="18"/>
      <c r="I228" s="25" t="str">
        <f>IF(NOT(Tableau11757918202227[[#This Row],[Qu.]]&gt;=1),"OUI","NON")</f>
        <v>NON</v>
      </c>
      <c r="J228" s="25">
        <f>SUM(1&gt;Tableau11757918202227[[#This Row],[Qu.]])</f>
        <v>0</v>
      </c>
      <c r="K228" s="11"/>
    </row>
    <row r="229" spans="1:11" ht="15" customHeight="1" x14ac:dyDescent="0.25">
      <c r="A229" s="22"/>
      <c r="B229" s="34">
        <v>227</v>
      </c>
      <c r="C229" s="12" t="s">
        <v>3221</v>
      </c>
      <c r="D229" s="13">
        <v>1</v>
      </c>
      <c r="E229" s="75" t="s">
        <v>32</v>
      </c>
      <c r="F229" s="22" t="s">
        <v>1291</v>
      </c>
      <c r="G229" s="1"/>
      <c r="H229" s="49"/>
      <c r="I229" s="25" t="str">
        <f>IF(NOT(Tableau11757918202227[[#This Row],[Qu.]]&gt;=1),"OUI","NON")</f>
        <v>NON</v>
      </c>
      <c r="J229" s="25">
        <f>SUM(1&gt;Tableau11757918202227[[#This Row],[Qu.]])</f>
        <v>0</v>
      </c>
      <c r="K229" s="11"/>
    </row>
    <row r="230" spans="1:11" ht="15" customHeight="1" x14ac:dyDescent="0.25">
      <c r="A230" s="22"/>
      <c r="B230" s="34">
        <v>228</v>
      </c>
      <c r="C230" s="12" t="s">
        <v>3222</v>
      </c>
      <c r="D230" s="13">
        <v>1</v>
      </c>
      <c r="E230" s="75" t="s">
        <v>36</v>
      </c>
      <c r="F230" s="22" t="s">
        <v>1291</v>
      </c>
      <c r="G230" s="1"/>
      <c r="H230" s="18"/>
      <c r="I230" s="25" t="str">
        <f>IF(NOT(Tableau11757918202227[[#This Row],[Qu.]]&gt;=1),"OUI","NON")</f>
        <v>NON</v>
      </c>
      <c r="J230" s="25">
        <f>SUM(1&gt;Tableau11757918202227[[#This Row],[Qu.]])</f>
        <v>0</v>
      </c>
      <c r="K230" s="11"/>
    </row>
    <row r="231" spans="1:11" ht="15" customHeight="1" x14ac:dyDescent="0.25">
      <c r="A231" s="22"/>
      <c r="B231" s="34">
        <v>229</v>
      </c>
      <c r="C231" s="12" t="s">
        <v>3223</v>
      </c>
      <c r="D231" s="13">
        <v>1</v>
      </c>
      <c r="E231" s="75" t="s">
        <v>32</v>
      </c>
      <c r="F231" s="22" t="s">
        <v>1291</v>
      </c>
      <c r="G231" s="1"/>
      <c r="H231" s="1"/>
      <c r="I231" s="25" t="str">
        <f>IF(NOT(Tableau11757918202227[[#This Row],[Qu.]]&gt;=1),"OUI","NON")</f>
        <v>NON</v>
      </c>
      <c r="J231" s="25">
        <f>SUM(1&gt;Tableau11757918202227[[#This Row],[Qu.]])</f>
        <v>0</v>
      </c>
      <c r="K231" s="11"/>
    </row>
    <row r="232" spans="1:11" ht="15" customHeight="1" x14ac:dyDescent="0.25">
      <c r="A232" s="22"/>
      <c r="B232" s="34">
        <v>230</v>
      </c>
      <c r="C232" s="12" t="s">
        <v>3224</v>
      </c>
      <c r="D232" s="13">
        <v>1</v>
      </c>
      <c r="E232" s="75" t="s">
        <v>32</v>
      </c>
      <c r="F232" s="22" t="s">
        <v>1295</v>
      </c>
      <c r="G232" s="1"/>
      <c r="H232" s="49"/>
      <c r="I232" s="25" t="str">
        <f>IF(NOT(Tableau11757918202227[[#This Row],[Qu.]]&gt;=1),"OUI","NON")</f>
        <v>NON</v>
      </c>
      <c r="J232" s="25">
        <f>SUM(1&gt;Tableau11757918202227[[#This Row],[Qu.]])</f>
        <v>0</v>
      </c>
      <c r="K232" s="11"/>
    </row>
    <row r="233" spans="1:11" ht="15" customHeight="1" x14ac:dyDescent="0.25">
      <c r="A233" s="22"/>
      <c r="B233" s="34">
        <v>231</v>
      </c>
      <c r="C233" s="12" t="s">
        <v>3225</v>
      </c>
      <c r="D233" s="13">
        <v>1</v>
      </c>
      <c r="E233" s="75" t="s">
        <v>36</v>
      </c>
      <c r="F233" s="22" t="s">
        <v>1291</v>
      </c>
      <c r="G233" s="1"/>
      <c r="H233" s="18"/>
      <c r="I233" s="25" t="str">
        <f>IF(NOT(Tableau11757918202227[[#This Row],[Qu.]]&gt;=1),"OUI","NON")</f>
        <v>NON</v>
      </c>
      <c r="J233" s="25">
        <f>SUM(1&gt;Tableau11757918202227[[#This Row],[Qu.]])</f>
        <v>0</v>
      </c>
      <c r="K233" s="11"/>
    </row>
    <row r="234" spans="1:11" ht="15" customHeight="1" x14ac:dyDescent="0.25">
      <c r="A234" s="22"/>
      <c r="B234" s="34">
        <v>232</v>
      </c>
      <c r="C234" s="12" t="s">
        <v>3226</v>
      </c>
      <c r="D234" s="13">
        <v>1</v>
      </c>
      <c r="E234" s="75" t="s">
        <v>32</v>
      </c>
      <c r="F234" s="22" t="s">
        <v>1295</v>
      </c>
      <c r="G234" s="1"/>
      <c r="H234" s="18"/>
      <c r="I234" s="25" t="str">
        <f>IF(NOT(Tableau11757918202227[[#This Row],[Qu.]]&gt;=1),"OUI","NON")</f>
        <v>NON</v>
      </c>
      <c r="J234" s="25">
        <f>SUM(1&gt;Tableau11757918202227[[#This Row],[Qu.]])</f>
        <v>0</v>
      </c>
      <c r="K234" s="11"/>
    </row>
    <row r="235" spans="1:11" ht="15" customHeight="1" x14ac:dyDescent="0.25">
      <c r="A235" s="22"/>
      <c r="B235" s="34">
        <v>233</v>
      </c>
      <c r="C235" s="12" t="s">
        <v>3227</v>
      </c>
      <c r="D235" s="13"/>
      <c r="E235" s="75" t="s">
        <v>50</v>
      </c>
      <c r="F235" s="22" t="s">
        <v>1501</v>
      </c>
      <c r="G235" s="1"/>
      <c r="H235" s="49"/>
      <c r="I235" s="25" t="str">
        <f>IF(NOT(Tableau11757918202227[[#This Row],[Qu.]]&gt;=1),"OUI","NON")</f>
        <v>OUI</v>
      </c>
      <c r="J235" s="25">
        <f>SUM(1&gt;Tableau11757918202227[[#This Row],[Qu.]])</f>
        <v>1</v>
      </c>
      <c r="K235" s="11"/>
    </row>
    <row r="236" spans="1:11" ht="15" customHeight="1" x14ac:dyDescent="0.25">
      <c r="A236" s="22"/>
      <c r="B236" s="34">
        <v>234</v>
      </c>
      <c r="C236" s="12" t="s">
        <v>3228</v>
      </c>
      <c r="D236" s="13">
        <v>1</v>
      </c>
      <c r="E236" s="75" t="s">
        <v>50</v>
      </c>
      <c r="F236" s="22" t="s">
        <v>1738</v>
      </c>
      <c r="G236" s="1"/>
      <c r="H236" s="49"/>
      <c r="I236" s="25" t="str">
        <f>IF(NOT(Tableau11757918202227[[#This Row],[Qu.]]&gt;=1),"OUI","NON")</f>
        <v>NON</v>
      </c>
      <c r="J236" s="25">
        <f>SUM(1&gt;Tableau11757918202227[[#This Row],[Qu.]])</f>
        <v>0</v>
      </c>
      <c r="K236" s="11"/>
    </row>
    <row r="237" spans="1:11" ht="15" customHeight="1" x14ac:dyDescent="0.25">
      <c r="A237" s="22"/>
      <c r="B237" s="34">
        <v>235</v>
      </c>
      <c r="C237" s="12" t="s">
        <v>3229</v>
      </c>
      <c r="D237" s="13">
        <v>1</v>
      </c>
      <c r="E237" s="75" t="s">
        <v>36</v>
      </c>
      <c r="F237" s="22" t="s">
        <v>1291</v>
      </c>
      <c r="G237" s="1"/>
      <c r="H237" s="52"/>
      <c r="I237" s="25" t="str">
        <f>IF(NOT(Tableau11757918202227[[#This Row],[Qu.]]&gt;=1),"OUI","NON")</f>
        <v>NON</v>
      </c>
      <c r="J237" s="25">
        <f>SUM(1&gt;Tableau11757918202227[[#This Row],[Qu.]])</f>
        <v>0</v>
      </c>
      <c r="K237" s="11"/>
    </row>
    <row r="238" spans="1:11" ht="15" customHeight="1" x14ac:dyDescent="0.25">
      <c r="A238" s="22"/>
      <c r="B238" s="34">
        <v>236</v>
      </c>
      <c r="C238" s="12" t="s">
        <v>3230</v>
      </c>
      <c r="D238" s="13">
        <v>1</v>
      </c>
      <c r="E238" s="75" t="s">
        <v>32</v>
      </c>
      <c r="F238" s="22" t="s">
        <v>1295</v>
      </c>
      <c r="G238" s="1"/>
      <c r="H238" s="49"/>
      <c r="I238" s="25" t="str">
        <f>IF(NOT(Tableau11757918202227[[#This Row],[Qu.]]&gt;=1),"OUI","NON")</f>
        <v>NON</v>
      </c>
      <c r="J238" s="25">
        <f>SUM(1&gt;Tableau11757918202227[[#This Row],[Qu.]])</f>
        <v>0</v>
      </c>
      <c r="K238" s="11"/>
    </row>
    <row r="239" spans="1:11" ht="15" customHeight="1" x14ac:dyDescent="0.25">
      <c r="A239" s="22"/>
      <c r="B239" s="34">
        <v>237</v>
      </c>
      <c r="C239" s="12" t="s">
        <v>3231</v>
      </c>
      <c r="D239" s="13"/>
      <c r="E239" s="75" t="s">
        <v>39</v>
      </c>
      <c r="F239" s="22" t="s">
        <v>1501</v>
      </c>
      <c r="G239" s="1"/>
      <c r="H239" s="52"/>
      <c r="I239" s="25" t="str">
        <f>IF(NOT(Tableau11757918202227[[#This Row],[Qu.]]&gt;=1),"OUI","NON")</f>
        <v>OUI</v>
      </c>
      <c r="J239" s="25">
        <f>SUM(1&gt;Tableau11757918202227[[#This Row],[Qu.]])</f>
        <v>1</v>
      </c>
      <c r="K239" s="11"/>
    </row>
    <row r="240" spans="1:11" ht="15" customHeight="1" x14ac:dyDescent="0.25">
      <c r="A240" s="22"/>
      <c r="B240" s="34">
        <v>238</v>
      </c>
      <c r="C240" s="12" t="s">
        <v>3232</v>
      </c>
      <c r="D240" s="13"/>
      <c r="E240" s="75" t="s">
        <v>50</v>
      </c>
      <c r="F240" s="22" t="s">
        <v>1306</v>
      </c>
      <c r="G240" s="1"/>
      <c r="H240" s="18"/>
      <c r="I240" s="25" t="str">
        <f>IF(NOT(Tableau11757918202227[[#This Row],[Qu.]]&gt;=1),"OUI","NON")</f>
        <v>OUI</v>
      </c>
      <c r="J240" s="25">
        <f>SUM(1&gt;Tableau11757918202227[[#This Row],[Qu.]])</f>
        <v>1</v>
      </c>
      <c r="K240" s="11"/>
    </row>
    <row r="241" spans="1:11" ht="15" customHeight="1" x14ac:dyDescent="0.25">
      <c r="A241" s="22"/>
      <c r="B241" s="34">
        <v>239</v>
      </c>
      <c r="C241" s="12" t="s">
        <v>3233</v>
      </c>
      <c r="D241" s="13">
        <v>1</v>
      </c>
      <c r="E241" s="75" t="s">
        <v>50</v>
      </c>
      <c r="F241" s="22" t="s">
        <v>1306</v>
      </c>
      <c r="G241" s="1"/>
      <c r="H241" s="1"/>
      <c r="I241" s="25" t="str">
        <f>IF(NOT(Tableau11757918202227[[#This Row],[Qu.]]&gt;=1),"OUI","NON")</f>
        <v>NON</v>
      </c>
      <c r="J241" s="25">
        <f>SUM(1&gt;Tableau11757918202227[[#This Row],[Qu.]])</f>
        <v>0</v>
      </c>
      <c r="K241" s="11"/>
    </row>
    <row r="242" spans="1:11" ht="15" customHeight="1" x14ac:dyDescent="0.25">
      <c r="A242" s="22"/>
      <c r="B242" s="34">
        <v>240</v>
      </c>
      <c r="C242" s="12" t="s">
        <v>3234</v>
      </c>
      <c r="D242" s="13"/>
      <c r="E242" s="75" t="s">
        <v>50</v>
      </c>
      <c r="F242" s="22" t="s">
        <v>1306</v>
      </c>
      <c r="G242" s="1"/>
      <c r="H242" s="1"/>
      <c r="I242" s="25" t="str">
        <f>IF(NOT(Tableau11757918202227[[#This Row],[Qu.]]&gt;=1),"OUI","NON")</f>
        <v>OUI</v>
      </c>
      <c r="J242" s="25">
        <f>SUM(1&gt;Tableau11757918202227[[#This Row],[Qu.]])</f>
        <v>1</v>
      </c>
      <c r="K242" s="11"/>
    </row>
    <row r="243" spans="1:11" ht="15" customHeight="1" x14ac:dyDescent="0.25">
      <c r="A243" s="22"/>
      <c r="B243" s="34">
        <v>241</v>
      </c>
      <c r="C243" s="12" t="s">
        <v>3235</v>
      </c>
      <c r="D243" s="13"/>
      <c r="E243" s="75" t="s">
        <v>50</v>
      </c>
      <c r="F243" s="22" t="s">
        <v>1306</v>
      </c>
      <c r="G243" s="1"/>
      <c r="H243" s="49"/>
      <c r="I243" s="25" t="str">
        <f>IF(NOT(Tableau11757918202227[[#This Row],[Qu.]]&gt;=1),"OUI","NON")</f>
        <v>OUI</v>
      </c>
      <c r="J243" s="25">
        <f>SUM(1&gt;Tableau11757918202227[[#This Row],[Qu.]])</f>
        <v>1</v>
      </c>
      <c r="K243" s="11"/>
    </row>
    <row r="244" spans="1:11" ht="15" customHeight="1" x14ac:dyDescent="0.25">
      <c r="A244" s="22"/>
      <c r="B244" s="34">
        <v>242</v>
      </c>
      <c r="C244" s="12" t="s">
        <v>3236</v>
      </c>
      <c r="D244" s="13">
        <v>1</v>
      </c>
      <c r="E244" s="75" t="s">
        <v>36</v>
      </c>
      <c r="F244" s="22" t="s">
        <v>1306</v>
      </c>
      <c r="G244" s="1"/>
      <c r="H244" s="49"/>
      <c r="I244" s="25" t="str">
        <f>IF(NOT(Tableau11757918202227[[#This Row],[Qu.]]&gt;=1),"OUI","NON")</f>
        <v>NON</v>
      </c>
      <c r="J244" s="25">
        <f>SUM(1&gt;Tableau11757918202227[[#This Row],[Qu.]])</f>
        <v>0</v>
      </c>
      <c r="K244" s="11"/>
    </row>
    <row r="245" spans="1:11" ht="15" customHeight="1" x14ac:dyDescent="0.25">
      <c r="A245" s="22"/>
      <c r="B245" s="34">
        <v>243</v>
      </c>
      <c r="C245" s="12" t="s">
        <v>3237</v>
      </c>
      <c r="D245" s="13">
        <v>1</v>
      </c>
      <c r="E245" s="75" t="s">
        <v>36</v>
      </c>
      <c r="F245" s="22" t="s">
        <v>1306</v>
      </c>
      <c r="G245" s="1"/>
      <c r="H245" s="18"/>
      <c r="I245" s="25" t="str">
        <f>IF(NOT(Tableau11757918202227[[#This Row],[Qu.]]&gt;=1),"OUI","NON")</f>
        <v>NON</v>
      </c>
      <c r="J245" s="25">
        <f>SUM(1&gt;Tableau11757918202227[[#This Row],[Qu.]])</f>
        <v>0</v>
      </c>
      <c r="K245" s="11"/>
    </row>
    <row r="246" spans="1:11" ht="15" customHeight="1" x14ac:dyDescent="0.25">
      <c r="A246" s="22"/>
      <c r="B246" s="34">
        <v>244</v>
      </c>
      <c r="C246" s="12" t="s">
        <v>3238</v>
      </c>
      <c r="D246" s="13">
        <v>1</v>
      </c>
      <c r="E246" s="75" t="s">
        <v>36</v>
      </c>
      <c r="F246" s="22" t="s">
        <v>1306</v>
      </c>
      <c r="G246" s="1"/>
      <c r="H246" s="18"/>
      <c r="I246" s="25" t="str">
        <f>IF(NOT(Tableau11757918202227[[#This Row],[Qu.]]&gt;=1),"OUI","NON")</f>
        <v>NON</v>
      </c>
      <c r="J246" s="25">
        <f>SUM(1&gt;Tableau11757918202227[[#This Row],[Qu.]])</f>
        <v>0</v>
      </c>
      <c r="K246" s="11"/>
    </row>
    <row r="247" spans="1:11" ht="15" customHeight="1" x14ac:dyDescent="0.25">
      <c r="A247" s="22"/>
      <c r="B247" s="34">
        <v>245</v>
      </c>
      <c r="C247" s="12" t="s">
        <v>3239</v>
      </c>
      <c r="D247" s="13">
        <v>1</v>
      </c>
      <c r="E247" s="75" t="s">
        <v>36</v>
      </c>
      <c r="F247" s="22" t="s">
        <v>1306</v>
      </c>
      <c r="G247" s="1"/>
      <c r="H247" s="18"/>
      <c r="I247" s="25" t="str">
        <f>IF(NOT(Tableau11757918202227[[#This Row],[Qu.]]&gt;=1),"OUI","NON")</f>
        <v>NON</v>
      </c>
      <c r="J247" s="25">
        <f>SUM(1&gt;Tableau11757918202227[[#This Row],[Qu.]])</f>
        <v>0</v>
      </c>
      <c r="K247" s="11"/>
    </row>
    <row r="248" spans="1:11" ht="15" customHeight="1" x14ac:dyDescent="0.25">
      <c r="A248" s="22"/>
      <c r="B248" s="34">
        <v>246</v>
      </c>
      <c r="C248" s="12" t="s">
        <v>3240</v>
      </c>
      <c r="D248" s="13">
        <v>1</v>
      </c>
      <c r="E248" s="75" t="s">
        <v>36</v>
      </c>
      <c r="F248" s="22" t="s">
        <v>1306</v>
      </c>
      <c r="G248" s="1"/>
      <c r="H248" s="18"/>
      <c r="I248" s="25" t="str">
        <f>IF(NOT(Tableau11757918202227[[#This Row],[Qu.]]&gt;=1),"OUI","NON")</f>
        <v>NON</v>
      </c>
      <c r="J248" s="25">
        <f>SUM(1&gt;Tableau11757918202227[[#This Row],[Qu.]])</f>
        <v>0</v>
      </c>
      <c r="K248" s="11"/>
    </row>
    <row r="249" spans="1:11" ht="15" customHeight="1" x14ac:dyDescent="0.25">
      <c r="A249" s="22"/>
      <c r="B249" s="34">
        <v>247</v>
      </c>
      <c r="C249" s="12" t="s">
        <v>3241</v>
      </c>
      <c r="D249" s="13"/>
      <c r="E249" s="75" t="s">
        <v>50</v>
      </c>
      <c r="F249" s="22" t="s">
        <v>1306</v>
      </c>
      <c r="G249" s="1"/>
      <c r="H249" s="49"/>
      <c r="I249" s="25" t="str">
        <f>IF(NOT(Tableau11757918202227[[#This Row],[Qu.]]&gt;=1),"OUI","NON")</f>
        <v>OUI</v>
      </c>
      <c r="J249" s="25">
        <f>SUM(1&gt;Tableau11757918202227[[#This Row],[Qu.]])</f>
        <v>1</v>
      </c>
      <c r="K249" s="11"/>
    </row>
    <row r="250" spans="1:11" ht="15" customHeight="1" x14ac:dyDescent="0.25">
      <c r="A250" s="22"/>
      <c r="B250" s="34">
        <v>248</v>
      </c>
      <c r="C250" s="12" t="s">
        <v>3242</v>
      </c>
      <c r="D250" s="13">
        <v>1</v>
      </c>
      <c r="E250" s="75" t="s">
        <v>50</v>
      </c>
      <c r="F250" s="22" t="s">
        <v>1306</v>
      </c>
      <c r="G250" s="1"/>
      <c r="H250" s="18"/>
      <c r="I250" s="25" t="str">
        <f>IF(NOT(Tableau11757918202227[[#This Row],[Qu.]]&gt;=1),"OUI","NON")</f>
        <v>NON</v>
      </c>
      <c r="J250" s="25">
        <f>SUM(1&gt;Tableau11757918202227[[#This Row],[Qu.]])</f>
        <v>0</v>
      </c>
      <c r="K250" s="11"/>
    </row>
    <row r="251" spans="1:11" ht="15" customHeight="1" x14ac:dyDescent="0.25">
      <c r="A251" s="22"/>
      <c r="B251" s="34">
        <v>249</v>
      </c>
      <c r="C251" s="12" t="s">
        <v>3243</v>
      </c>
      <c r="D251" s="13">
        <v>1</v>
      </c>
      <c r="E251" s="75" t="s">
        <v>36</v>
      </c>
      <c r="F251" s="22" t="s">
        <v>1306</v>
      </c>
      <c r="G251" s="1"/>
      <c r="H251" s="18"/>
      <c r="I251" s="25" t="str">
        <f>IF(NOT(Tableau11757918202227[[#This Row],[Qu.]]&gt;=1),"OUI","NON")</f>
        <v>NON</v>
      </c>
      <c r="J251" s="25">
        <f>SUM(1&gt;Tableau11757918202227[[#This Row],[Qu.]])</f>
        <v>0</v>
      </c>
      <c r="K251" s="11"/>
    </row>
    <row r="252" spans="1:11" ht="15" customHeight="1" x14ac:dyDescent="0.25">
      <c r="A252" s="22"/>
      <c r="B252" s="34">
        <v>250</v>
      </c>
      <c r="C252" s="12" t="s">
        <v>1558</v>
      </c>
      <c r="D252" s="13">
        <v>1</v>
      </c>
      <c r="E252" s="75" t="s">
        <v>2987</v>
      </c>
      <c r="F252" s="22" t="s">
        <v>1559</v>
      </c>
      <c r="G252" s="1"/>
      <c r="H252" s="49"/>
      <c r="I252" s="25" t="str">
        <f>IF(NOT(Tableau11757918202227[[#This Row],[Qu.]]&gt;=1),"OUI","NON")</f>
        <v>NON</v>
      </c>
      <c r="J252" s="25">
        <f>SUM(1&gt;Tableau11757918202227[[#This Row],[Qu.]])</f>
        <v>0</v>
      </c>
      <c r="K252" s="11"/>
    </row>
    <row r="253" spans="1:11" ht="15" customHeight="1" x14ac:dyDescent="0.25">
      <c r="A253" s="22"/>
      <c r="B253" s="34">
        <v>251</v>
      </c>
      <c r="C253" s="12" t="s">
        <v>1560</v>
      </c>
      <c r="D253" s="13">
        <v>1</v>
      </c>
      <c r="E253" s="75" t="s">
        <v>2987</v>
      </c>
      <c r="F253" s="22" t="s">
        <v>1559</v>
      </c>
      <c r="G253" s="1"/>
      <c r="H253" s="18"/>
      <c r="I253" s="25" t="str">
        <f>IF(NOT(Tableau11757918202227[[#This Row],[Qu.]]&gt;=1),"OUI","NON")</f>
        <v>NON</v>
      </c>
      <c r="J253" s="25">
        <f>SUM(1&gt;Tableau11757918202227[[#This Row],[Qu.]])</f>
        <v>0</v>
      </c>
      <c r="K253" s="55"/>
    </row>
    <row r="254" spans="1:11" ht="15" customHeight="1" x14ac:dyDescent="0.25">
      <c r="A254" s="22"/>
      <c r="B254" s="34">
        <v>252</v>
      </c>
      <c r="C254" s="12" t="s">
        <v>3244</v>
      </c>
      <c r="D254" s="13">
        <v>1</v>
      </c>
      <c r="E254" s="75" t="s">
        <v>2987</v>
      </c>
      <c r="F254" s="22" t="s">
        <v>1559</v>
      </c>
      <c r="G254" s="1"/>
      <c r="H254" s="18"/>
      <c r="I254" s="25" t="str">
        <f>IF(NOT(Tableau11757918202227[[#This Row],[Qu.]]&gt;=1),"OUI","NON")</f>
        <v>NON</v>
      </c>
      <c r="J254" s="25">
        <f>SUM(1&gt;Tableau11757918202227[[#This Row],[Qu.]])</f>
        <v>0</v>
      </c>
      <c r="K254" s="55"/>
    </row>
    <row r="255" spans="1:11" ht="15" customHeight="1" x14ac:dyDescent="0.25">
      <c r="A255" s="22"/>
      <c r="B255" s="34">
        <v>253</v>
      </c>
      <c r="C255" s="12" t="s">
        <v>3245</v>
      </c>
      <c r="D255" s="13">
        <v>1</v>
      </c>
      <c r="E255" s="75" t="s">
        <v>2987</v>
      </c>
      <c r="F255" s="22" t="s">
        <v>1559</v>
      </c>
      <c r="G255" s="1"/>
      <c r="H255" s="18"/>
      <c r="I255" s="25" t="str">
        <f>IF(NOT(Tableau11757918202227[[#This Row],[Qu.]]&gt;=1),"OUI","NON")</f>
        <v>NON</v>
      </c>
      <c r="J255" s="25">
        <f>SUM(1&gt;Tableau11757918202227[[#This Row],[Qu.]])</f>
        <v>0</v>
      </c>
      <c r="K255" s="55"/>
    </row>
    <row r="256" spans="1:11" ht="15" customHeight="1" x14ac:dyDescent="0.25">
      <c r="A256" s="22"/>
      <c r="B256" s="34">
        <v>254</v>
      </c>
      <c r="C256" s="12" t="s">
        <v>1562</v>
      </c>
      <c r="D256" s="13">
        <v>1</v>
      </c>
      <c r="E256" s="75" t="s">
        <v>2987</v>
      </c>
      <c r="F256" s="22" t="s">
        <v>1559</v>
      </c>
      <c r="G256" s="1"/>
      <c r="H256" s="18"/>
      <c r="I256" s="25" t="str">
        <f>IF(NOT(Tableau11757918202227[[#This Row],[Qu.]]&gt;=1),"OUI","NON")</f>
        <v>NON</v>
      </c>
      <c r="J256" s="25">
        <f>SUM(1&gt;Tableau11757918202227[[#This Row],[Qu.]])</f>
        <v>0</v>
      </c>
      <c r="K256" s="55"/>
    </row>
    <row r="257" spans="1:11" ht="15" customHeight="1" x14ac:dyDescent="0.25">
      <c r="A257" s="22"/>
      <c r="B257" s="34">
        <v>255</v>
      </c>
      <c r="C257" s="12" t="s">
        <v>1563</v>
      </c>
      <c r="D257" s="13">
        <v>1</v>
      </c>
      <c r="E257" s="75" t="s">
        <v>2987</v>
      </c>
      <c r="F257" s="22" t="s">
        <v>1559</v>
      </c>
      <c r="G257" s="1"/>
      <c r="H257" s="18"/>
      <c r="I257" s="25" t="str">
        <f>IF(NOT(Tableau11757918202227[[#This Row],[Qu.]]&gt;=1),"OUI","NON")</f>
        <v>NON</v>
      </c>
      <c r="J257" s="25">
        <f>SUM(1&gt;Tableau11757918202227[[#This Row],[Qu.]])</f>
        <v>0</v>
      </c>
      <c r="K257" s="55"/>
    </row>
    <row r="258" spans="1:11" ht="15" customHeight="1" x14ac:dyDescent="0.25">
      <c r="A258" s="22"/>
      <c r="B258" s="34">
        <v>256</v>
      </c>
      <c r="C258" s="12" t="s">
        <v>1564</v>
      </c>
      <c r="D258" s="13">
        <v>1</v>
      </c>
      <c r="E258" s="75" t="s">
        <v>2987</v>
      </c>
      <c r="F258" s="22" t="s">
        <v>1559</v>
      </c>
      <c r="G258" s="1"/>
      <c r="H258" s="9"/>
      <c r="I258" s="25" t="str">
        <f>IF(NOT(Tableau11757918202227[[#This Row],[Qu.]]&gt;=1),"OUI","NON")</f>
        <v>NON</v>
      </c>
      <c r="J258" s="25">
        <f>SUM(1&gt;Tableau11757918202227[[#This Row],[Qu.]])</f>
        <v>0</v>
      </c>
      <c r="K258" s="55"/>
    </row>
    <row r="259" spans="1:11" ht="15" customHeight="1" x14ac:dyDescent="0.25">
      <c r="A259" s="22"/>
      <c r="B259" s="34">
        <v>257</v>
      </c>
      <c r="C259" s="12" t="s">
        <v>3246</v>
      </c>
      <c r="D259" s="13">
        <v>1</v>
      </c>
      <c r="E259" s="75" t="s">
        <v>2987</v>
      </c>
      <c r="F259" s="22" t="s">
        <v>1559</v>
      </c>
      <c r="G259" s="1"/>
      <c r="H259" s="9"/>
      <c r="I259" s="25" t="str">
        <f>IF(NOT(Tableau11757918202227[[#This Row],[Qu.]]&gt;=1),"OUI","NON")</f>
        <v>NON</v>
      </c>
      <c r="J259" s="25">
        <f>SUM(1&gt;Tableau11757918202227[[#This Row],[Qu.]])</f>
        <v>0</v>
      </c>
      <c r="K259" s="55"/>
    </row>
    <row r="260" spans="1:11" ht="15" customHeight="1" x14ac:dyDescent="0.25">
      <c r="A260" s="22"/>
      <c r="B260" s="34">
        <v>258</v>
      </c>
      <c r="C260" s="12" t="s">
        <v>1565</v>
      </c>
      <c r="D260" s="13">
        <v>1</v>
      </c>
      <c r="E260" s="75" t="s">
        <v>2987</v>
      </c>
      <c r="F260" s="22" t="s">
        <v>1559</v>
      </c>
      <c r="G260" s="1"/>
      <c r="H260" s="9"/>
      <c r="I260" s="25" t="str">
        <f>IF(NOT(Tableau11757918202227[[#This Row],[Qu.]]&gt;=1),"OUI","NON")</f>
        <v>NON</v>
      </c>
      <c r="J260" s="25">
        <f>SUM(1&gt;Tableau11757918202227[[#This Row],[Qu.]])</f>
        <v>0</v>
      </c>
      <c r="K260" s="55"/>
    </row>
    <row r="261" spans="1:11" ht="15" customHeight="1" x14ac:dyDescent="0.25">
      <c r="A261" s="22"/>
      <c r="B261" s="34">
        <v>259</v>
      </c>
      <c r="C261" s="12" t="s">
        <v>1566</v>
      </c>
      <c r="D261" s="13">
        <v>1</v>
      </c>
      <c r="E261" s="75" t="s">
        <v>2987</v>
      </c>
      <c r="F261" s="22" t="s">
        <v>1559</v>
      </c>
      <c r="G261" s="1"/>
      <c r="H261" s="9"/>
      <c r="I261" s="25" t="str">
        <f>IF(NOT(Tableau11757918202227[[#This Row],[Qu.]]&gt;=1),"OUI","NON")</f>
        <v>NON</v>
      </c>
      <c r="J261" s="25">
        <f>SUM(1&gt;Tableau11757918202227[[#This Row],[Qu.]])</f>
        <v>0</v>
      </c>
      <c r="K261" s="55"/>
    </row>
    <row r="262" spans="1:11" ht="15" customHeight="1" x14ac:dyDescent="0.25">
      <c r="A262" s="22"/>
      <c r="B262" s="34">
        <v>260</v>
      </c>
      <c r="C262" s="12" t="s">
        <v>1567</v>
      </c>
      <c r="D262" s="13">
        <v>1</v>
      </c>
      <c r="E262" s="75" t="s">
        <v>2987</v>
      </c>
      <c r="F262" s="22" t="s">
        <v>1559</v>
      </c>
      <c r="G262" s="1"/>
      <c r="H262" s="9"/>
      <c r="I262" s="25" t="str">
        <f>IF(NOT(Tableau11757918202227[[#This Row],[Qu.]]&gt;=1),"OUI","NON")</f>
        <v>NON</v>
      </c>
      <c r="J262" s="25">
        <f>SUM(1&gt;Tableau11757918202227[[#This Row],[Qu.]])</f>
        <v>0</v>
      </c>
      <c r="K262" s="55"/>
    </row>
    <row r="263" spans="1:11" ht="15" customHeight="1" x14ac:dyDescent="0.25">
      <c r="A263" s="22"/>
      <c r="B263" s="34">
        <v>261</v>
      </c>
      <c r="C263" s="12" t="s">
        <v>3247</v>
      </c>
      <c r="D263" s="13">
        <v>0</v>
      </c>
      <c r="E263" s="75" t="s">
        <v>2987</v>
      </c>
      <c r="F263" s="22" t="s">
        <v>1559</v>
      </c>
      <c r="G263" s="1"/>
      <c r="H263" s="9"/>
      <c r="I263" s="25" t="str">
        <f>IF(NOT(Tableau11757918202227[[#This Row],[Qu.]]&gt;=1),"OUI","NON")</f>
        <v>OUI</v>
      </c>
      <c r="J263" s="25">
        <f>SUM(1&gt;Tableau11757918202227[[#This Row],[Qu.]])</f>
        <v>1</v>
      </c>
      <c r="K263" s="55"/>
    </row>
    <row r="264" spans="1:11" ht="15" customHeight="1" x14ac:dyDescent="0.25">
      <c r="A264" s="22"/>
      <c r="B264" s="34">
        <v>262</v>
      </c>
      <c r="C264" s="12" t="s">
        <v>1568</v>
      </c>
      <c r="D264" s="13">
        <v>1</v>
      </c>
      <c r="E264" s="75" t="s">
        <v>2987</v>
      </c>
      <c r="F264" s="22" t="s">
        <v>1559</v>
      </c>
      <c r="G264" s="1"/>
      <c r="H264" s="9"/>
      <c r="I264" s="25" t="str">
        <f>IF(NOT(Tableau11757918202227[[#This Row],[Qu.]]&gt;=1),"OUI","NON")</f>
        <v>NON</v>
      </c>
      <c r="J264" s="25">
        <f>SUM(1&gt;Tableau11757918202227[[#This Row],[Qu.]])</f>
        <v>0</v>
      </c>
      <c r="K264" s="55"/>
    </row>
    <row r="265" spans="1:11" ht="15" customHeight="1" x14ac:dyDescent="0.25">
      <c r="A265" s="22"/>
      <c r="B265" s="34">
        <v>263</v>
      </c>
      <c r="C265" s="12" t="s">
        <v>1569</v>
      </c>
      <c r="D265" s="13">
        <v>1</v>
      </c>
      <c r="E265" s="75" t="s">
        <v>2987</v>
      </c>
      <c r="F265" s="22" t="s">
        <v>1559</v>
      </c>
      <c r="G265" s="1"/>
      <c r="H265" s="9"/>
      <c r="I265" s="25" t="str">
        <f>IF(NOT(Tableau11757918202227[[#This Row],[Qu.]]&gt;=1),"OUI","NON")</f>
        <v>NON</v>
      </c>
      <c r="J265" s="25">
        <f>SUM(1&gt;Tableau11757918202227[[#This Row],[Qu.]])</f>
        <v>0</v>
      </c>
      <c r="K265" s="55"/>
    </row>
    <row r="266" spans="1:11" ht="15" customHeight="1" x14ac:dyDescent="0.25">
      <c r="A266" s="22"/>
      <c r="B266" s="34">
        <v>264</v>
      </c>
      <c r="C266" s="12" t="s">
        <v>3248</v>
      </c>
      <c r="D266" s="13">
        <v>1</v>
      </c>
      <c r="E266" s="75" t="s">
        <v>2987</v>
      </c>
      <c r="F266" s="22" t="s">
        <v>1559</v>
      </c>
      <c r="G266" s="1"/>
      <c r="H266" s="9"/>
      <c r="I266" s="25" t="str">
        <f>IF(NOT(Tableau11757918202227[[#This Row],[Qu.]]&gt;=1),"OUI","NON")</f>
        <v>NON</v>
      </c>
      <c r="J266" s="25">
        <f>SUM(1&gt;Tableau11757918202227[[#This Row],[Qu.]])</f>
        <v>0</v>
      </c>
      <c r="K266" s="55"/>
    </row>
    <row r="267" spans="1:11" ht="15" customHeight="1" x14ac:dyDescent="0.25">
      <c r="A267" s="22"/>
      <c r="B267" s="34">
        <v>265</v>
      </c>
      <c r="C267" s="12" t="s">
        <v>3249</v>
      </c>
      <c r="D267" s="13">
        <v>1</v>
      </c>
      <c r="E267" s="75" t="s">
        <v>2987</v>
      </c>
      <c r="F267" s="22" t="s">
        <v>1559</v>
      </c>
      <c r="G267" s="1"/>
      <c r="H267" s="9"/>
      <c r="I267" s="25" t="str">
        <f>IF(NOT(Tableau11757918202227[[#This Row],[Qu.]]&gt;=1),"OUI","NON")</f>
        <v>NON</v>
      </c>
      <c r="J267" s="25">
        <f>SUM(1&gt;Tableau11757918202227[[#This Row],[Qu.]])</f>
        <v>0</v>
      </c>
      <c r="K267" s="55"/>
    </row>
    <row r="268" spans="1:11" ht="15" customHeight="1" x14ac:dyDescent="0.25">
      <c r="A268" s="22"/>
      <c r="B268" s="34">
        <v>266</v>
      </c>
      <c r="C268" s="12" t="s">
        <v>1571</v>
      </c>
      <c r="D268" s="13">
        <v>1</v>
      </c>
      <c r="E268" s="75" t="s">
        <v>2987</v>
      </c>
      <c r="F268" s="22" t="s">
        <v>1559</v>
      </c>
      <c r="G268" s="1"/>
      <c r="H268" s="9"/>
      <c r="I268" s="25" t="str">
        <f>IF(NOT(Tableau11757918202227[[#This Row],[Qu.]]&gt;=1),"OUI","NON")</f>
        <v>NON</v>
      </c>
      <c r="J268" s="25">
        <f>SUM(1&gt;Tableau11757918202227[[#This Row],[Qu.]])</f>
        <v>0</v>
      </c>
      <c r="K268" s="55"/>
    </row>
    <row r="269" spans="1:11" ht="15" customHeight="1" x14ac:dyDescent="0.25">
      <c r="A269" s="22"/>
      <c r="B269" s="34">
        <v>267</v>
      </c>
      <c r="C269" s="12" t="s">
        <v>1572</v>
      </c>
      <c r="D269" s="13">
        <v>1</v>
      </c>
      <c r="E269" s="75" t="s">
        <v>2987</v>
      </c>
      <c r="F269" s="22" t="s">
        <v>1559</v>
      </c>
      <c r="G269" s="1"/>
      <c r="H269" s="9"/>
      <c r="I269" s="25" t="str">
        <f>IF(NOT(Tableau11757918202227[[#This Row],[Qu.]]&gt;=1),"OUI","NON")</f>
        <v>NON</v>
      </c>
      <c r="J269" s="25">
        <f>SUM(1&gt;Tableau11757918202227[[#This Row],[Qu.]])</f>
        <v>0</v>
      </c>
      <c r="K269" s="55"/>
    </row>
    <row r="270" spans="1:11" ht="15" customHeight="1" x14ac:dyDescent="0.25">
      <c r="A270" s="22"/>
      <c r="B270" s="34">
        <v>268</v>
      </c>
      <c r="C270" s="12" t="s">
        <v>1573</v>
      </c>
      <c r="D270" s="13">
        <v>1</v>
      </c>
      <c r="E270" s="75" t="s">
        <v>2987</v>
      </c>
      <c r="F270" s="22" t="s">
        <v>1559</v>
      </c>
      <c r="G270" s="1"/>
      <c r="H270" s="9"/>
      <c r="I270" s="25" t="str">
        <f>IF(NOT(Tableau11757918202227[[#This Row],[Qu.]]&gt;=1),"OUI","NON")</f>
        <v>NON</v>
      </c>
      <c r="J270" s="25">
        <f>SUM(1&gt;Tableau11757918202227[[#This Row],[Qu.]])</f>
        <v>0</v>
      </c>
      <c r="K270" s="55"/>
    </row>
    <row r="271" spans="1:11" ht="15" customHeight="1" x14ac:dyDescent="0.25">
      <c r="A271" s="22"/>
      <c r="B271" s="34">
        <v>269</v>
      </c>
      <c r="C271" s="12" t="s">
        <v>3250</v>
      </c>
      <c r="D271" s="13">
        <v>1</v>
      </c>
      <c r="E271" s="75" t="s">
        <v>2987</v>
      </c>
      <c r="F271" s="22" t="s">
        <v>1559</v>
      </c>
      <c r="G271" s="1"/>
      <c r="H271" s="9"/>
      <c r="I271" s="25" t="str">
        <f>IF(NOT(Tableau11757918202227[[#This Row],[Qu.]]&gt;=1),"OUI","NON")</f>
        <v>NON</v>
      </c>
      <c r="J271" s="25">
        <f>SUM(1&gt;Tableau11757918202227[[#This Row],[Qu.]])</f>
        <v>0</v>
      </c>
      <c r="K271" s="55"/>
    </row>
    <row r="272" spans="1:11" ht="15" customHeight="1" x14ac:dyDescent="0.25">
      <c r="A272" s="22"/>
      <c r="B272" s="34">
        <v>270</v>
      </c>
      <c r="C272" s="12" t="s">
        <v>3251</v>
      </c>
      <c r="D272" s="13">
        <v>1</v>
      </c>
      <c r="E272" s="75" t="s">
        <v>39</v>
      </c>
      <c r="F272" s="22" t="s">
        <v>2478</v>
      </c>
      <c r="G272" s="1"/>
      <c r="H272" s="9"/>
      <c r="I272" s="25" t="str">
        <f>IF(NOT(Tableau11757918202227[[#This Row],[Qu.]]&gt;=1),"OUI","NON")</f>
        <v>NON</v>
      </c>
      <c r="J272" s="25">
        <f>SUM(1&gt;Tableau11757918202227[[#This Row],[Qu.]])</f>
        <v>0</v>
      </c>
      <c r="K272" s="55"/>
    </row>
    <row r="273" spans="1:11" ht="15" customHeight="1" x14ac:dyDescent="0.25">
      <c r="A273" s="22"/>
      <c r="B273" s="34">
        <v>271</v>
      </c>
      <c r="C273" s="12" t="s">
        <v>3252</v>
      </c>
      <c r="D273" s="13">
        <v>1</v>
      </c>
      <c r="E273" s="75" t="s">
        <v>32</v>
      </c>
      <c r="F273" s="22" t="s">
        <v>1113</v>
      </c>
      <c r="G273" s="1"/>
      <c r="H273" s="9"/>
      <c r="I273" s="25" t="str">
        <f>IF(NOT(Tableau11757918202227[[#This Row],[Qu.]]&gt;=1),"OUI","NON")</f>
        <v>NON</v>
      </c>
      <c r="J273" s="25">
        <f>SUM(1&gt;Tableau11757918202227[[#This Row],[Qu.]])</f>
        <v>0</v>
      </c>
      <c r="K273" s="55"/>
    </row>
    <row r="274" spans="1:11" ht="15" customHeight="1" x14ac:dyDescent="0.25">
      <c r="A274" s="22"/>
      <c r="B274" s="34">
        <v>272</v>
      </c>
      <c r="C274" s="12" t="s">
        <v>3253</v>
      </c>
      <c r="D274" s="13">
        <v>1</v>
      </c>
      <c r="E274" s="75" t="s">
        <v>50</v>
      </c>
      <c r="F274" s="22" t="s">
        <v>1099</v>
      </c>
      <c r="G274" s="1"/>
      <c r="H274" s="9"/>
      <c r="I274" s="25" t="str">
        <f>IF(NOT(Tableau11757918202227[[#This Row],[Qu.]]&gt;=1),"OUI","NON")</f>
        <v>NON</v>
      </c>
      <c r="J274" s="25">
        <f>SUM(1&gt;Tableau11757918202227[[#This Row],[Qu.]])</f>
        <v>0</v>
      </c>
      <c r="K274" s="55"/>
    </row>
    <row r="275" spans="1:11" ht="15" customHeight="1" x14ac:dyDescent="0.25">
      <c r="A275" s="22"/>
      <c r="B275" s="34">
        <v>273</v>
      </c>
      <c r="C275" s="12" t="s">
        <v>3254</v>
      </c>
      <c r="D275" s="13">
        <v>1</v>
      </c>
      <c r="E275" s="75" t="s">
        <v>36</v>
      </c>
      <c r="F275" s="22" t="s">
        <v>1295</v>
      </c>
      <c r="G275" s="1"/>
      <c r="H275" s="9"/>
      <c r="I275" s="25" t="str">
        <f>IF(NOT(Tableau11757918202227[[#This Row],[Qu.]]&gt;=1),"OUI","NON")</f>
        <v>NON</v>
      </c>
      <c r="J275" s="25">
        <f>SUM(1&gt;Tableau11757918202227[[#This Row],[Qu.]])</f>
        <v>0</v>
      </c>
      <c r="K275" s="55"/>
    </row>
    <row r="276" spans="1:11" ht="15" customHeight="1" x14ac:dyDescent="0.25">
      <c r="A276" s="22"/>
      <c r="B276" s="34">
        <v>274</v>
      </c>
      <c r="C276" s="12" t="s">
        <v>776</v>
      </c>
      <c r="D276" s="13">
        <v>1</v>
      </c>
      <c r="E276" s="75" t="s">
        <v>32</v>
      </c>
      <c r="F276" s="22" t="s">
        <v>1306</v>
      </c>
      <c r="G276" s="1"/>
      <c r="H276" s="9"/>
      <c r="I276" s="25" t="str">
        <f>IF(NOT(Tableau11757918202227[[#This Row],[Qu.]]&gt;=1),"OUI","NON")</f>
        <v>NON</v>
      </c>
      <c r="J276" s="25">
        <f>SUM(1&gt;Tableau11757918202227[[#This Row],[Qu.]])</f>
        <v>0</v>
      </c>
      <c r="K276" s="55"/>
    </row>
    <row r="277" spans="1:11" ht="15" customHeight="1" x14ac:dyDescent="0.25">
      <c r="A277" s="22"/>
      <c r="B277" s="34">
        <v>275</v>
      </c>
      <c r="C277" s="12" t="s">
        <v>3255</v>
      </c>
      <c r="D277" s="13">
        <v>1</v>
      </c>
      <c r="E277" s="75" t="s">
        <v>39</v>
      </c>
      <c r="F277" s="22" t="s">
        <v>2478</v>
      </c>
      <c r="G277" s="1"/>
      <c r="H277" s="9"/>
      <c r="I277" s="25" t="str">
        <f>IF(NOT(Tableau11757918202227[[#This Row],[Qu.]]&gt;=1),"OUI","NON")</f>
        <v>NON</v>
      </c>
      <c r="J277" s="25">
        <f>SUM(1&gt;Tableau11757918202227[[#This Row],[Qu.]])</f>
        <v>0</v>
      </c>
      <c r="K277" s="55"/>
    </row>
    <row r="278" spans="1:11" ht="15" customHeight="1" x14ac:dyDescent="0.25">
      <c r="A278" s="22"/>
      <c r="B278" s="34">
        <v>276</v>
      </c>
      <c r="C278" s="12" t="s">
        <v>3256</v>
      </c>
      <c r="D278" s="13">
        <v>1</v>
      </c>
      <c r="E278" s="75" t="s">
        <v>50</v>
      </c>
      <c r="F278" s="22" t="s">
        <v>1113</v>
      </c>
      <c r="G278" s="1"/>
      <c r="H278" s="9"/>
      <c r="I278" s="25" t="str">
        <f>IF(NOT(Tableau11757918202227[[#This Row],[Qu.]]&gt;=1),"OUI","NON")</f>
        <v>NON</v>
      </c>
      <c r="J278" s="25">
        <f>SUM(1&gt;Tableau11757918202227[[#This Row],[Qu.]])</f>
        <v>0</v>
      </c>
      <c r="K278" s="55"/>
    </row>
    <row r="279" spans="1:11" ht="15" customHeight="1" x14ac:dyDescent="0.25">
      <c r="A279" s="22"/>
      <c r="B279" s="34">
        <v>277</v>
      </c>
      <c r="C279" s="12" t="s">
        <v>3257</v>
      </c>
      <c r="D279" s="13">
        <v>1</v>
      </c>
      <c r="E279" s="75" t="s">
        <v>36</v>
      </c>
      <c r="F279" s="22" t="s">
        <v>1089</v>
      </c>
      <c r="G279" s="1"/>
      <c r="H279" s="9"/>
      <c r="I279" s="25" t="str">
        <f>IF(NOT(Tableau11757918202227[[#This Row],[Qu.]]&gt;=1),"OUI","NON")</f>
        <v>NON</v>
      </c>
      <c r="J279" s="25">
        <f>SUM(1&gt;Tableau11757918202227[[#This Row],[Qu.]])</f>
        <v>0</v>
      </c>
      <c r="K279" s="55"/>
    </row>
    <row r="280" spans="1:11" ht="15" customHeight="1" x14ac:dyDescent="0.25">
      <c r="A280" s="22"/>
      <c r="B280" s="34">
        <v>278</v>
      </c>
      <c r="C280" s="12" t="s">
        <v>3258</v>
      </c>
      <c r="D280" s="13">
        <v>1</v>
      </c>
      <c r="E280" s="75" t="s">
        <v>32</v>
      </c>
      <c r="F280" s="22" t="s">
        <v>1089</v>
      </c>
      <c r="G280" s="1"/>
      <c r="H280" s="9"/>
      <c r="I280" s="25" t="str">
        <f>IF(NOT(Tableau11757918202227[[#This Row],[Qu.]]&gt;=1),"OUI","NON")</f>
        <v>NON</v>
      </c>
      <c r="J280" s="25">
        <f>SUM(1&gt;Tableau11757918202227[[#This Row],[Qu.]])</f>
        <v>0</v>
      </c>
      <c r="K280" s="55"/>
    </row>
    <row r="281" spans="1:11" ht="15" customHeight="1" x14ac:dyDescent="0.25">
      <c r="A281" s="22"/>
      <c r="B281" s="34">
        <v>279</v>
      </c>
      <c r="C281" s="12" t="s">
        <v>782</v>
      </c>
      <c r="D281" s="13">
        <v>1</v>
      </c>
      <c r="E281" s="75" t="s">
        <v>32</v>
      </c>
      <c r="F281" s="22" t="s">
        <v>1306</v>
      </c>
      <c r="G281" s="1"/>
      <c r="H281" s="9"/>
      <c r="I281" s="25" t="str">
        <f>IF(NOT(Tableau11757918202227[[#This Row],[Qu.]]&gt;=1),"OUI","NON")</f>
        <v>NON</v>
      </c>
      <c r="J281" s="25">
        <f>SUM(1&gt;Tableau11757918202227[[#This Row],[Qu.]])</f>
        <v>0</v>
      </c>
      <c r="K281" s="55"/>
    </row>
    <row r="282" spans="1:11" ht="15" customHeight="1" x14ac:dyDescent="0.25">
      <c r="A282" s="22"/>
      <c r="B282" s="34">
        <v>280</v>
      </c>
      <c r="C282" s="12" t="s">
        <v>3259</v>
      </c>
      <c r="D282" s="13"/>
      <c r="E282" s="75" t="s">
        <v>50</v>
      </c>
      <c r="F282" s="22" t="s">
        <v>1099</v>
      </c>
      <c r="G282" s="1"/>
      <c r="H282" s="9"/>
      <c r="I282" s="25" t="str">
        <f>IF(NOT(Tableau11757918202227[[#This Row],[Qu.]]&gt;=1),"OUI","NON")</f>
        <v>OUI</v>
      </c>
      <c r="J282" s="25">
        <f>SUM(1&gt;Tableau11757918202227[[#This Row],[Qu.]])</f>
        <v>1</v>
      </c>
      <c r="K282" s="55"/>
    </row>
    <row r="283" spans="1:11" ht="15" customHeight="1" x14ac:dyDescent="0.25">
      <c r="A283" s="22"/>
      <c r="B283" s="22"/>
      <c r="C283" s="22"/>
      <c r="D283" s="22"/>
      <c r="E283" s="22"/>
      <c r="F283" s="22"/>
      <c r="G283" s="1"/>
      <c r="H283" s="9"/>
      <c r="I283" s="25"/>
      <c r="J283" s="25"/>
      <c r="K283" s="55"/>
    </row>
    <row r="284" spans="1:11" ht="15" customHeight="1" x14ac:dyDescent="0.25">
      <c r="A284" s="22"/>
      <c r="B284" s="22"/>
      <c r="C284" s="22"/>
      <c r="D284" s="22"/>
      <c r="E284" s="22"/>
      <c r="F284" s="22"/>
      <c r="G284" s="1"/>
      <c r="H284" s="9"/>
      <c r="I284" s="25"/>
      <c r="J284" s="25"/>
      <c r="K284" s="55"/>
    </row>
    <row r="285" spans="1:11" ht="15" customHeight="1" x14ac:dyDescent="0.25">
      <c r="A285" s="22"/>
      <c r="B285" s="22"/>
      <c r="C285" s="22"/>
      <c r="D285" s="22"/>
      <c r="E285" s="22"/>
      <c r="F285" s="22"/>
      <c r="G285" s="1"/>
      <c r="H285" s="9"/>
      <c r="I285" s="25"/>
      <c r="J285" s="25"/>
      <c r="K285" s="55"/>
    </row>
    <row r="286" spans="1:11" ht="15" customHeight="1" x14ac:dyDescent="0.25">
      <c r="A286" s="22"/>
      <c r="B286" s="22"/>
      <c r="C286" s="22"/>
      <c r="D286" s="22"/>
      <c r="E286" s="22"/>
      <c r="F286" s="22"/>
      <c r="G286" s="1"/>
      <c r="H286" s="9"/>
      <c r="I286" s="25"/>
      <c r="J286" s="25"/>
      <c r="K286" s="55"/>
    </row>
    <row r="287" spans="1:11" ht="15" customHeight="1" x14ac:dyDescent="0.25">
      <c r="A287" s="22"/>
      <c r="B287" s="22"/>
      <c r="C287" s="22"/>
      <c r="D287" s="22"/>
      <c r="E287" s="22"/>
      <c r="F287" s="22"/>
      <c r="G287" s="1"/>
      <c r="H287" s="9"/>
      <c r="I287" s="25"/>
      <c r="J287" s="25"/>
      <c r="K287" s="55"/>
    </row>
    <row r="288" spans="1:11" ht="15" customHeight="1" x14ac:dyDescent="0.25">
      <c r="A288" s="22"/>
      <c r="B288" s="22"/>
      <c r="C288" s="22"/>
      <c r="D288" s="22"/>
      <c r="E288" s="22"/>
      <c r="F288" s="22"/>
      <c r="G288" s="1"/>
      <c r="H288" s="9"/>
      <c r="I288" s="25"/>
      <c r="J288" s="25"/>
      <c r="K288" s="55"/>
    </row>
    <row r="289" spans="1:11" ht="15" customHeight="1" x14ac:dyDescent="0.25">
      <c r="A289" s="22"/>
      <c r="B289" s="22"/>
      <c r="C289" s="22"/>
      <c r="D289" s="22"/>
      <c r="E289" s="22"/>
      <c r="F289" s="22"/>
      <c r="G289" s="1"/>
      <c r="H289" s="9"/>
      <c r="I289" s="25"/>
      <c r="J289" s="25"/>
      <c r="K289" s="11"/>
    </row>
    <row r="290" spans="1:11" ht="15" customHeight="1" x14ac:dyDescent="0.25">
      <c r="A290" s="22"/>
      <c r="B290" s="22"/>
      <c r="C290" s="22"/>
      <c r="D290" s="22"/>
      <c r="E290" s="22"/>
      <c r="F290" s="22"/>
      <c r="G290" s="1"/>
      <c r="H290" s="9"/>
      <c r="I290" s="25"/>
      <c r="J290" s="25"/>
      <c r="K290" s="11"/>
    </row>
    <row r="291" spans="1:11" ht="15" customHeight="1" x14ac:dyDescent="0.25">
      <c r="A291" s="22"/>
      <c r="B291" s="22"/>
      <c r="C291" s="22"/>
      <c r="D291" s="22"/>
      <c r="E291" s="22"/>
      <c r="F291" s="22"/>
      <c r="G291" s="1"/>
      <c r="H291" s="9"/>
      <c r="I291" s="25"/>
      <c r="J291" s="25"/>
      <c r="K291" s="11"/>
    </row>
    <row r="292" spans="1:11" ht="15" customHeight="1" x14ac:dyDescent="0.25">
      <c r="A292" s="22"/>
      <c r="B292" s="22"/>
      <c r="C292" s="22"/>
      <c r="D292" s="22"/>
      <c r="E292" s="22"/>
      <c r="F292" s="22"/>
      <c r="G292" s="1"/>
      <c r="H292" s="9"/>
      <c r="I292" s="11"/>
      <c r="J292" s="1"/>
      <c r="K292" s="11"/>
    </row>
    <row r="293" spans="1:11" ht="15" customHeight="1" x14ac:dyDescent="0.25">
      <c r="A293" s="22"/>
      <c r="B293" s="22"/>
      <c r="C293" s="22"/>
      <c r="D293" s="22"/>
      <c r="E293" s="22"/>
      <c r="F293" s="22"/>
      <c r="G293" s="1"/>
      <c r="H293" s="9"/>
      <c r="I293" s="11"/>
      <c r="J293" s="1"/>
      <c r="K293" s="11"/>
    </row>
    <row r="294" spans="1:11" ht="15" customHeight="1" x14ac:dyDescent="0.25">
      <c r="A294" s="22"/>
      <c r="B294" s="22"/>
      <c r="C294" s="22"/>
      <c r="D294" s="22"/>
      <c r="E294" s="22"/>
      <c r="F294" s="22"/>
      <c r="G294" s="1"/>
      <c r="H294" s="9"/>
      <c r="I294" s="11"/>
      <c r="J294" s="1"/>
      <c r="K294" s="11"/>
    </row>
    <row r="295" spans="1:11" ht="15" customHeight="1" x14ac:dyDescent="0.25">
      <c r="A295" s="22"/>
      <c r="B295" s="22"/>
      <c r="C295" s="22"/>
      <c r="D295" s="22"/>
      <c r="E295" s="22"/>
      <c r="F295" s="22"/>
      <c r="G295" s="1"/>
      <c r="H295" s="9"/>
      <c r="I295" s="11"/>
      <c r="J295" s="1"/>
      <c r="K295" s="11"/>
    </row>
    <row r="296" spans="1:11" ht="15" customHeight="1" x14ac:dyDescent="0.25">
      <c r="A296" s="22"/>
      <c r="B296" s="22"/>
      <c r="C296" s="22"/>
      <c r="D296" s="22"/>
      <c r="E296" s="22"/>
      <c r="F296" s="22"/>
      <c r="G296" s="1"/>
      <c r="H296" s="9"/>
      <c r="I296" s="11"/>
      <c r="J296" s="1"/>
      <c r="K296" s="11"/>
    </row>
    <row r="297" spans="1:11" ht="15" customHeight="1" x14ac:dyDescent="0.25">
      <c r="A297" s="22"/>
      <c r="B297" s="22"/>
      <c r="C297" s="22"/>
      <c r="D297" s="22"/>
      <c r="E297" s="22"/>
      <c r="F297" s="22"/>
      <c r="G297" s="1"/>
      <c r="H297" s="9"/>
      <c r="I297" s="11"/>
      <c r="J297" s="1"/>
      <c r="K297" s="11"/>
    </row>
    <row r="298" spans="1:11" ht="15" customHeight="1" x14ac:dyDescent="0.25">
      <c r="A298" s="22"/>
      <c r="B298" s="22"/>
      <c r="C298" s="22"/>
      <c r="D298" s="22"/>
      <c r="E298" s="22"/>
      <c r="F298" s="22"/>
      <c r="G298" s="1"/>
      <c r="H298" s="9"/>
      <c r="I298" s="11"/>
      <c r="J298" s="1"/>
      <c r="K298" s="11"/>
    </row>
    <row r="299" spans="1:11" ht="15" customHeight="1" x14ac:dyDescent="0.25">
      <c r="A299" s="22"/>
      <c r="B299" s="22"/>
      <c r="C299" s="22"/>
      <c r="D299" s="22"/>
      <c r="E299" s="22"/>
      <c r="F299" s="22"/>
      <c r="G299" s="1"/>
      <c r="H299" s="9"/>
      <c r="I299" s="11"/>
      <c r="J299" s="1"/>
      <c r="K299" s="11"/>
    </row>
    <row r="300" spans="1:11" ht="15" customHeight="1" x14ac:dyDescent="0.25">
      <c r="A300" s="22"/>
      <c r="B300" s="22"/>
      <c r="C300" s="22"/>
      <c r="D300" s="22"/>
      <c r="E300" s="22"/>
      <c r="F300" s="22"/>
      <c r="G300" s="1"/>
      <c r="H300" s="9"/>
      <c r="I300" s="11"/>
      <c r="J300" s="1"/>
      <c r="K300" s="11"/>
    </row>
    <row r="301" spans="1:11" ht="15" customHeight="1" x14ac:dyDescent="0.25">
      <c r="A301" s="22"/>
      <c r="B301" s="22"/>
      <c r="C301" s="22"/>
      <c r="D301" s="22"/>
      <c r="E301" s="22"/>
      <c r="F301" s="22"/>
      <c r="G301" s="1"/>
      <c r="H301" s="9"/>
      <c r="I301" s="11"/>
      <c r="J301" s="1"/>
      <c r="K301" s="11"/>
    </row>
    <row r="302" spans="1:11" ht="15" customHeight="1" x14ac:dyDescent="0.25">
      <c r="A302" s="22"/>
      <c r="B302" s="22"/>
      <c r="C302" s="22"/>
      <c r="D302" s="22"/>
      <c r="E302" s="22"/>
      <c r="F302" s="22"/>
      <c r="G302" s="1"/>
      <c r="H302" s="9"/>
      <c r="I302" s="11"/>
      <c r="J302" s="1"/>
      <c r="K302" s="11"/>
    </row>
    <row r="303" spans="1:11" ht="15" customHeight="1" x14ac:dyDescent="0.25">
      <c r="A303" s="22"/>
      <c r="B303" s="22"/>
      <c r="C303" s="22"/>
      <c r="D303" s="22"/>
      <c r="E303" s="22"/>
      <c r="F303" s="22"/>
      <c r="G303" s="1"/>
      <c r="H303" s="9"/>
      <c r="I303" s="11"/>
      <c r="J303" s="1"/>
      <c r="K303" s="11"/>
    </row>
    <row r="304" spans="1:11" ht="15" customHeight="1" x14ac:dyDescent="0.25">
      <c r="A304" s="22"/>
      <c r="B304" s="22"/>
      <c r="C304" s="22"/>
      <c r="D304" s="22"/>
      <c r="E304" s="22"/>
      <c r="F304" s="22"/>
      <c r="G304" s="1"/>
      <c r="H304" s="9"/>
      <c r="I304" s="11"/>
      <c r="J304" s="1"/>
      <c r="K304" s="11"/>
    </row>
    <row r="305" spans="1:11" ht="15" customHeight="1" x14ac:dyDescent="0.25">
      <c r="A305" s="22"/>
      <c r="B305" s="22"/>
      <c r="C305" s="22"/>
      <c r="D305" s="22"/>
      <c r="E305" s="22"/>
      <c r="F305" s="22"/>
      <c r="G305" s="1"/>
      <c r="H305" s="9"/>
      <c r="I305" s="11"/>
      <c r="J305" s="1"/>
      <c r="K305" s="11"/>
    </row>
    <row r="306" spans="1:11" ht="15" customHeight="1" x14ac:dyDescent="0.25">
      <c r="A306" s="22"/>
      <c r="B306" s="22"/>
      <c r="C306" s="22"/>
      <c r="D306" s="22"/>
      <c r="E306" s="22"/>
      <c r="F306" s="22"/>
      <c r="G306" s="1"/>
      <c r="H306" s="9"/>
      <c r="I306" s="11"/>
      <c r="J306" s="1"/>
      <c r="K306" s="11"/>
    </row>
    <row r="307" spans="1:11" ht="15" customHeight="1" x14ac:dyDescent="0.25">
      <c r="A307" s="22"/>
      <c r="B307" s="22"/>
      <c r="C307" s="22"/>
      <c r="D307" s="22"/>
      <c r="E307" s="22"/>
      <c r="F307" s="22"/>
      <c r="G307" s="1"/>
      <c r="H307" s="9"/>
      <c r="I307" s="11"/>
      <c r="J307" s="46"/>
      <c r="K307" s="45"/>
    </row>
    <row r="308" spans="1:11" ht="15" customHeight="1" x14ac:dyDescent="0.25">
      <c r="A308" s="22"/>
      <c r="B308" s="22"/>
      <c r="C308" s="22"/>
      <c r="D308" s="22"/>
      <c r="E308" s="22"/>
      <c r="F308" s="22"/>
      <c r="G308" s="1"/>
      <c r="H308" s="9"/>
      <c r="I308" s="11"/>
      <c r="J308" s="46"/>
      <c r="K308" s="45"/>
    </row>
    <row r="309" spans="1:11" ht="15" customHeight="1" x14ac:dyDescent="0.25">
      <c r="A309" s="22"/>
      <c r="B309" s="22"/>
      <c r="C309" s="22"/>
      <c r="D309" s="22"/>
      <c r="E309" s="22"/>
      <c r="F309" s="22"/>
      <c r="G309" s="1"/>
      <c r="H309" s="9"/>
      <c r="I309" s="11"/>
      <c r="J309" s="46"/>
      <c r="K309" s="45"/>
    </row>
    <row r="310" spans="1:11" ht="15" customHeight="1" x14ac:dyDescent="0.25">
      <c r="A310" s="22"/>
      <c r="B310" s="22"/>
      <c r="C310" s="22"/>
      <c r="D310" s="22"/>
      <c r="E310" s="22"/>
      <c r="F310" s="22"/>
      <c r="G310" s="1"/>
      <c r="H310" s="9"/>
      <c r="I310" s="11"/>
      <c r="J310" s="46"/>
      <c r="K310" s="45"/>
    </row>
    <row r="311" spans="1:11" ht="15" customHeight="1" x14ac:dyDescent="0.25">
      <c r="A311" s="22"/>
      <c r="B311" s="22"/>
      <c r="C311" s="22"/>
      <c r="D311" s="22"/>
      <c r="E311" s="22"/>
      <c r="F311" s="22"/>
      <c r="G311" s="1"/>
      <c r="H311" s="9"/>
      <c r="I311" s="11"/>
      <c r="J311" s="46"/>
      <c r="K311" s="45"/>
    </row>
    <row r="312" spans="1:11" ht="15" customHeight="1" x14ac:dyDescent="0.25">
      <c r="A312" s="22"/>
      <c r="B312" s="22"/>
      <c r="C312" s="22"/>
      <c r="D312" s="22"/>
      <c r="E312" s="22"/>
      <c r="F312" s="22"/>
      <c r="G312" s="1"/>
      <c r="H312" s="9"/>
      <c r="I312" s="11"/>
      <c r="J312" s="46"/>
      <c r="K312" s="45"/>
    </row>
    <row r="313" spans="1:11" ht="15" customHeight="1" x14ac:dyDescent="0.25">
      <c r="A313" s="22"/>
      <c r="B313" s="22"/>
      <c r="C313" s="22"/>
      <c r="D313" s="22"/>
      <c r="E313" s="22"/>
      <c r="F313" s="22"/>
      <c r="G313" s="1"/>
      <c r="H313" s="9"/>
      <c r="I313" s="11"/>
      <c r="J313" s="46"/>
      <c r="K313" s="45"/>
    </row>
    <row r="314" spans="1:11" ht="15" customHeight="1" x14ac:dyDescent="0.25">
      <c r="A314" s="22"/>
      <c r="B314" s="22"/>
      <c r="C314" s="22"/>
      <c r="D314" s="22"/>
      <c r="E314" s="22"/>
      <c r="F314" s="22"/>
      <c r="G314" s="1"/>
      <c r="H314" s="9"/>
      <c r="I314" s="11"/>
      <c r="J314" s="46"/>
      <c r="K314" s="45"/>
    </row>
    <row r="315" spans="1:11" ht="15" customHeight="1" x14ac:dyDescent="0.25">
      <c r="A315" s="22"/>
      <c r="B315" s="22"/>
      <c r="C315" s="22"/>
      <c r="D315" s="22"/>
      <c r="E315" s="22"/>
      <c r="F315" s="22"/>
      <c r="G315" s="1"/>
      <c r="H315" s="9"/>
      <c r="I315" s="11"/>
      <c r="J315" s="46"/>
      <c r="K315" s="45"/>
    </row>
    <row r="316" spans="1:11" ht="15" customHeight="1" x14ac:dyDescent="0.25">
      <c r="A316" s="22"/>
      <c r="B316" s="22"/>
      <c r="C316" s="22"/>
      <c r="D316" s="22"/>
      <c r="E316" s="22"/>
      <c r="F316" s="22"/>
      <c r="G316" s="1"/>
      <c r="H316" s="9"/>
      <c r="I316" s="11"/>
      <c r="J316" s="46"/>
      <c r="K316" s="45"/>
    </row>
    <row r="317" spans="1:11" ht="15" customHeight="1" x14ac:dyDescent="0.25">
      <c r="A317" s="22"/>
      <c r="B317" s="22"/>
      <c r="C317" s="22"/>
      <c r="D317" s="22"/>
      <c r="E317" s="22"/>
      <c r="F317" s="22"/>
      <c r="G317" s="1"/>
      <c r="H317" s="9"/>
      <c r="I317" s="11"/>
      <c r="J317" s="46"/>
      <c r="K317" s="45"/>
    </row>
    <row r="318" spans="1:11" ht="15" customHeight="1" x14ac:dyDescent="0.25">
      <c r="A318" s="22"/>
      <c r="B318" s="22"/>
      <c r="C318" s="22"/>
      <c r="D318" s="22"/>
      <c r="E318" s="22"/>
      <c r="F318" s="22"/>
      <c r="G318" s="1"/>
      <c r="H318" s="9"/>
      <c r="I318" s="11"/>
      <c r="J318" s="46"/>
      <c r="K318" s="45"/>
    </row>
    <row r="319" spans="1:11" ht="15" customHeight="1" x14ac:dyDescent="0.25">
      <c r="A319" s="22"/>
      <c r="B319" s="22"/>
      <c r="C319" s="22"/>
      <c r="D319" s="22"/>
      <c r="E319" s="22"/>
      <c r="F319" s="22"/>
      <c r="G319" s="1"/>
      <c r="H319" s="9"/>
      <c r="I319" s="11"/>
      <c r="J319" s="46"/>
      <c r="K319" s="45"/>
    </row>
    <row r="320" spans="1:11" ht="15" customHeight="1" x14ac:dyDescent="0.25">
      <c r="A320" s="22"/>
      <c r="B320" s="22"/>
      <c r="C320" s="22"/>
      <c r="D320" s="22"/>
      <c r="E320" s="22"/>
      <c r="F320" s="22"/>
      <c r="G320" s="1"/>
      <c r="H320" s="9"/>
      <c r="I320" s="11"/>
      <c r="J320" s="46"/>
      <c r="K320" s="45"/>
    </row>
    <row r="321" spans="1:11" ht="15" customHeight="1" x14ac:dyDescent="0.25">
      <c r="A321" s="22"/>
      <c r="B321" s="22"/>
      <c r="C321" s="22"/>
      <c r="D321" s="22"/>
      <c r="E321" s="22"/>
      <c r="F321" s="22"/>
      <c r="G321" s="1"/>
      <c r="H321" s="9"/>
      <c r="I321" s="11"/>
      <c r="J321" s="46"/>
      <c r="K321" s="45"/>
    </row>
    <row r="322" spans="1:11" ht="15" customHeight="1" x14ac:dyDescent="0.25">
      <c r="A322" s="22"/>
      <c r="B322" s="22"/>
      <c r="C322" s="22"/>
      <c r="D322" s="22"/>
      <c r="E322" s="22"/>
      <c r="F322" s="22"/>
      <c r="G322" s="1"/>
      <c r="H322" s="9"/>
      <c r="I322" s="11"/>
      <c r="J322" s="46"/>
      <c r="K322" s="45"/>
    </row>
    <row r="323" spans="1:11" ht="15" customHeight="1" x14ac:dyDescent="0.25">
      <c r="A323" s="22"/>
      <c r="B323" s="22"/>
      <c r="C323" s="22"/>
      <c r="D323" s="22"/>
      <c r="E323" s="22"/>
      <c r="F323" s="22"/>
      <c r="G323" s="1"/>
      <c r="H323" s="9"/>
      <c r="I323" s="11"/>
      <c r="J323" s="46"/>
      <c r="K323" s="45"/>
    </row>
    <row r="324" spans="1:11" ht="15" customHeight="1" x14ac:dyDescent="0.25">
      <c r="A324" s="22"/>
      <c r="B324" s="22"/>
      <c r="C324" s="22"/>
      <c r="D324" s="22"/>
      <c r="E324" s="22"/>
      <c r="F324" s="22"/>
      <c r="G324" s="1"/>
      <c r="H324" s="9"/>
      <c r="I324" s="11"/>
      <c r="J324" s="46"/>
      <c r="K324" s="45"/>
    </row>
    <row r="325" spans="1:11" ht="15" customHeight="1" x14ac:dyDescent="0.25">
      <c r="A325" s="22"/>
      <c r="B325" s="22"/>
      <c r="C325" s="22"/>
      <c r="D325" s="22"/>
      <c r="E325" s="22"/>
      <c r="F325" s="22"/>
      <c r="G325" s="1"/>
      <c r="H325" s="9"/>
      <c r="I325" s="11"/>
      <c r="J325" s="46"/>
      <c r="K325" s="45"/>
    </row>
    <row r="326" spans="1:11" ht="15" customHeight="1" x14ac:dyDescent="0.25">
      <c r="A326" s="22"/>
      <c r="B326" s="22"/>
      <c r="C326" s="22"/>
      <c r="D326" s="22"/>
      <c r="E326" s="22"/>
      <c r="F326" s="22"/>
      <c r="G326" s="1"/>
      <c r="H326" s="9"/>
      <c r="I326" s="11"/>
      <c r="J326" s="46"/>
      <c r="K326" s="45"/>
    </row>
    <row r="327" spans="1:11" ht="15" customHeight="1" x14ac:dyDescent="0.25">
      <c r="A327" s="22"/>
      <c r="B327" s="22"/>
      <c r="C327" s="22"/>
      <c r="D327" s="22"/>
      <c r="E327" s="22"/>
      <c r="F327" s="22"/>
      <c r="G327" s="1"/>
      <c r="H327" s="9"/>
      <c r="I327" s="11"/>
      <c r="J327" s="46"/>
      <c r="K327" s="45"/>
    </row>
    <row r="328" spans="1:11" ht="15" customHeight="1" x14ac:dyDescent="0.25">
      <c r="A328" s="22"/>
      <c r="B328" s="22"/>
      <c r="C328" s="22"/>
      <c r="D328" s="22"/>
      <c r="E328" s="22"/>
      <c r="F328" s="22"/>
      <c r="G328" s="1"/>
      <c r="H328" s="9"/>
      <c r="I328" s="11"/>
      <c r="J328" s="46"/>
      <c r="K328" s="45"/>
    </row>
    <row r="329" spans="1:11" ht="15" customHeight="1" x14ac:dyDescent="0.25">
      <c r="A329" s="22"/>
      <c r="B329" s="22"/>
      <c r="C329" s="22"/>
      <c r="D329" s="22"/>
      <c r="E329" s="22"/>
      <c r="F329" s="22"/>
      <c r="G329" s="1"/>
      <c r="H329" s="9"/>
      <c r="I329" s="11"/>
      <c r="J329" s="46"/>
      <c r="K329" s="45"/>
    </row>
    <row r="330" spans="1:11" ht="15" customHeight="1" x14ac:dyDescent="0.25">
      <c r="A330" s="22"/>
      <c r="B330" s="22"/>
      <c r="C330" s="22"/>
      <c r="D330" s="22"/>
      <c r="E330" s="22"/>
      <c r="F330" s="22"/>
      <c r="G330" s="1"/>
      <c r="H330" s="9"/>
      <c r="I330" s="11"/>
      <c r="J330" s="46"/>
      <c r="K330" s="45"/>
    </row>
    <row r="331" spans="1:11" ht="15" customHeight="1" x14ac:dyDescent="0.25">
      <c r="A331" s="22"/>
      <c r="B331" s="22"/>
      <c r="C331" s="22"/>
      <c r="D331" s="22"/>
      <c r="E331" s="22"/>
      <c r="F331" s="22"/>
      <c r="G331" s="1"/>
      <c r="H331" s="9"/>
      <c r="I331" s="11"/>
      <c r="J331" s="46"/>
      <c r="K331" s="45"/>
    </row>
    <row r="332" spans="1:11" ht="15" customHeight="1" x14ac:dyDescent="0.25">
      <c r="A332" s="22"/>
      <c r="B332" s="22"/>
      <c r="C332" s="22"/>
      <c r="D332" s="22"/>
      <c r="E332" s="22"/>
      <c r="F332" s="22"/>
      <c r="G332" s="1"/>
      <c r="H332" s="9"/>
      <c r="I332" s="11"/>
      <c r="J332" s="46"/>
      <c r="K332" s="45"/>
    </row>
    <row r="333" spans="1:11" ht="15" customHeight="1" x14ac:dyDescent="0.25">
      <c r="A333" s="22"/>
      <c r="B333" s="22"/>
      <c r="C333" s="22"/>
      <c r="D333" s="22"/>
      <c r="E333" s="22"/>
      <c r="F333" s="22"/>
      <c r="G333" s="1"/>
      <c r="H333" s="9"/>
      <c r="I333" s="11"/>
      <c r="J333" s="46"/>
      <c r="K333" s="45"/>
    </row>
    <row r="334" spans="1:11" ht="15" customHeight="1" x14ac:dyDescent="0.25">
      <c r="A334" s="22"/>
      <c r="B334" s="22"/>
      <c r="C334" s="22"/>
      <c r="D334" s="22"/>
      <c r="E334" s="22"/>
      <c r="F334" s="22"/>
      <c r="G334" s="1"/>
      <c r="H334" s="9"/>
      <c r="I334" s="11"/>
      <c r="J334" s="46"/>
      <c r="K334" s="45"/>
    </row>
    <row r="335" spans="1:11" ht="15" customHeight="1" x14ac:dyDescent="0.25">
      <c r="A335" s="22"/>
      <c r="B335" s="22"/>
      <c r="C335" s="22"/>
      <c r="D335" s="22"/>
      <c r="E335" s="22"/>
      <c r="F335" s="22"/>
      <c r="G335" s="1"/>
      <c r="H335" s="9"/>
      <c r="I335" s="11"/>
      <c r="J335" s="46"/>
      <c r="K335" s="45"/>
    </row>
    <row r="336" spans="1:11" ht="15" customHeight="1" x14ac:dyDescent="0.25">
      <c r="A336" s="22"/>
      <c r="B336" s="22"/>
      <c r="C336" s="22"/>
      <c r="D336" s="22"/>
      <c r="E336" s="22"/>
      <c r="F336" s="22"/>
      <c r="G336" s="1"/>
      <c r="H336" s="9"/>
      <c r="I336" s="11"/>
      <c r="J336" s="46"/>
      <c r="K336" s="45"/>
    </row>
    <row r="337" spans="1:11" ht="15" customHeight="1" x14ac:dyDescent="0.25">
      <c r="A337" s="22"/>
      <c r="B337" s="22"/>
      <c r="C337" s="22"/>
      <c r="D337" s="22"/>
      <c r="E337" s="22"/>
      <c r="F337" s="22"/>
      <c r="G337" s="1"/>
      <c r="H337" s="9"/>
      <c r="I337" s="11"/>
      <c r="J337" s="46"/>
      <c r="K337" s="45"/>
    </row>
    <row r="338" spans="1:11" ht="15" customHeight="1" x14ac:dyDescent="0.25">
      <c r="A338" s="22"/>
      <c r="B338" s="22"/>
      <c r="C338" s="22"/>
      <c r="D338" s="22"/>
      <c r="E338" s="22"/>
      <c r="F338" s="22"/>
      <c r="G338" s="1"/>
      <c r="H338" s="9"/>
      <c r="I338" s="11"/>
      <c r="J338" s="46"/>
      <c r="K338" s="45"/>
    </row>
    <row r="339" spans="1:11" ht="15" customHeight="1" x14ac:dyDescent="0.25">
      <c r="A339" s="22"/>
      <c r="B339" s="22"/>
      <c r="C339" s="22"/>
      <c r="D339" s="22"/>
      <c r="E339" s="22"/>
      <c r="F339" s="22"/>
      <c r="G339" s="1"/>
      <c r="H339" s="9"/>
      <c r="I339" s="11"/>
      <c r="J339" s="46"/>
      <c r="K339" s="45"/>
    </row>
    <row r="340" spans="1:11" ht="15" customHeight="1" x14ac:dyDescent="0.25">
      <c r="A340" s="22"/>
      <c r="B340" s="22"/>
      <c r="C340" s="22"/>
      <c r="D340" s="22"/>
      <c r="E340" s="22"/>
      <c r="F340" s="22"/>
      <c r="G340" s="1"/>
      <c r="H340" s="9"/>
      <c r="I340" s="11"/>
      <c r="J340" s="46"/>
      <c r="K340" s="45"/>
    </row>
    <row r="341" spans="1:11" ht="15" customHeight="1" x14ac:dyDescent="0.25">
      <c r="A341" s="22"/>
      <c r="B341" s="22"/>
      <c r="C341" s="22"/>
      <c r="D341" s="22"/>
      <c r="E341" s="22"/>
      <c r="F341" s="22"/>
      <c r="G341" s="1"/>
      <c r="H341" s="9"/>
      <c r="I341" s="11"/>
      <c r="J341" s="46"/>
      <c r="K341" s="45"/>
    </row>
    <row r="342" spans="1:11" ht="15" customHeight="1" x14ac:dyDescent="0.25">
      <c r="A342" s="22"/>
      <c r="B342" s="22"/>
      <c r="C342" s="22"/>
      <c r="D342" s="22"/>
      <c r="E342" s="22"/>
      <c r="F342" s="22"/>
      <c r="G342" s="1"/>
      <c r="H342" s="9"/>
      <c r="I342" s="11"/>
      <c r="J342" s="46"/>
      <c r="K342" s="45"/>
    </row>
    <row r="343" spans="1:11" ht="15" customHeight="1" x14ac:dyDescent="0.25">
      <c r="A343" s="22"/>
      <c r="B343" s="22"/>
      <c r="C343" s="22"/>
      <c r="D343" s="22"/>
      <c r="E343" s="22"/>
      <c r="F343" s="22"/>
      <c r="G343" s="1"/>
      <c r="H343" s="9"/>
      <c r="I343" s="11"/>
      <c r="J343" s="46"/>
      <c r="K343" s="45"/>
    </row>
    <row r="344" spans="1:11" ht="15" customHeight="1" x14ac:dyDescent="0.25">
      <c r="A344" s="22"/>
      <c r="B344" s="22"/>
      <c r="C344" s="22"/>
      <c r="D344" s="22"/>
      <c r="E344" s="22"/>
      <c r="F344" s="22"/>
      <c r="G344" s="1"/>
      <c r="H344" s="9"/>
      <c r="I344" s="11"/>
      <c r="J344" s="46"/>
      <c r="K344" s="45"/>
    </row>
    <row r="345" spans="1:11" ht="15" customHeight="1" x14ac:dyDescent="0.25">
      <c r="A345" s="22"/>
      <c r="B345" s="22"/>
      <c r="C345" s="22"/>
      <c r="D345" s="22"/>
      <c r="E345" s="22"/>
      <c r="F345" s="22"/>
      <c r="G345" s="1"/>
      <c r="H345" s="9"/>
      <c r="I345" s="11"/>
      <c r="J345" s="46"/>
      <c r="K345" s="45"/>
    </row>
    <row r="346" spans="1:11" ht="15" customHeight="1" x14ac:dyDescent="0.25">
      <c r="A346" s="22"/>
      <c r="B346" s="22"/>
      <c r="C346" s="22"/>
      <c r="D346" s="22"/>
      <c r="E346" s="22"/>
      <c r="F346" s="22"/>
      <c r="G346" s="1"/>
      <c r="H346" s="9"/>
      <c r="I346" s="11"/>
      <c r="J346" s="46"/>
      <c r="K346" s="45"/>
    </row>
    <row r="347" spans="1:11" ht="15" customHeight="1" x14ac:dyDescent="0.25">
      <c r="A347" s="22"/>
      <c r="B347" s="22"/>
      <c r="C347" s="22"/>
      <c r="D347" s="22"/>
      <c r="E347" s="22"/>
      <c r="F347" s="22"/>
      <c r="G347" s="1"/>
      <c r="H347" s="9"/>
      <c r="I347" s="11"/>
      <c r="J347" s="46"/>
      <c r="K347" s="45"/>
    </row>
    <row r="348" spans="1:11" ht="15" customHeight="1" x14ac:dyDescent="0.25">
      <c r="A348" s="22"/>
      <c r="B348" s="22"/>
      <c r="C348" s="22"/>
      <c r="D348" s="22"/>
      <c r="E348" s="22"/>
      <c r="F348" s="22"/>
      <c r="G348" s="1"/>
      <c r="H348" s="9"/>
      <c r="I348" s="11"/>
      <c r="J348" s="46"/>
      <c r="K348" s="45"/>
    </row>
    <row r="349" spans="1:11" ht="15" customHeight="1" x14ac:dyDescent="0.25">
      <c r="A349" s="22"/>
      <c r="B349" s="22"/>
      <c r="C349" s="22"/>
      <c r="D349" s="22"/>
      <c r="E349" s="22"/>
      <c r="F349" s="22"/>
      <c r="G349" s="1"/>
      <c r="H349" s="9"/>
      <c r="I349" s="11"/>
      <c r="J349" s="46"/>
      <c r="K349" s="45"/>
    </row>
    <row r="350" spans="1:11" ht="15" customHeight="1" x14ac:dyDescent="0.25">
      <c r="A350" s="22"/>
      <c r="B350" s="22"/>
      <c r="C350" s="22"/>
      <c r="D350" s="22"/>
      <c r="E350" s="22"/>
      <c r="F350" s="22"/>
      <c r="G350" s="1"/>
      <c r="H350" s="9"/>
      <c r="I350" s="11"/>
      <c r="J350" s="46"/>
      <c r="K350" s="45"/>
    </row>
    <row r="351" spans="1:11" ht="15" customHeight="1" x14ac:dyDescent="0.25">
      <c r="A351" s="22"/>
      <c r="B351" s="22"/>
      <c r="C351" s="22"/>
      <c r="D351" s="22"/>
      <c r="E351" s="22"/>
      <c r="F351" s="22"/>
      <c r="G351" s="1"/>
      <c r="H351" s="9"/>
      <c r="I351" s="11"/>
      <c r="J351" s="46"/>
      <c r="K351" s="45"/>
    </row>
    <row r="352" spans="1:11" ht="15" customHeight="1" x14ac:dyDescent="0.25">
      <c r="A352" s="22"/>
      <c r="B352" s="22"/>
      <c r="C352" s="22"/>
      <c r="D352" s="22"/>
      <c r="E352" s="22"/>
      <c r="F352" s="22"/>
      <c r="G352" s="1"/>
      <c r="H352" s="9"/>
      <c r="I352" s="11"/>
      <c r="J352" s="46"/>
      <c r="K352" s="45"/>
    </row>
    <row r="353" spans="1:11" ht="15" customHeight="1" x14ac:dyDescent="0.25">
      <c r="A353" s="22"/>
      <c r="B353" s="22"/>
      <c r="C353" s="22"/>
      <c r="D353" s="22"/>
      <c r="E353" s="22"/>
      <c r="F353" s="22"/>
      <c r="G353" s="1"/>
      <c r="H353" s="9"/>
      <c r="I353" s="11"/>
      <c r="J353" s="46"/>
      <c r="K353" s="45"/>
    </row>
    <row r="354" spans="1:11" ht="15" customHeight="1" x14ac:dyDescent="0.25">
      <c r="A354" s="22"/>
      <c r="B354" s="22"/>
      <c r="C354" s="22"/>
      <c r="D354" s="22"/>
      <c r="E354" s="22"/>
      <c r="F354" s="22"/>
      <c r="G354" s="1"/>
      <c r="H354" s="9"/>
      <c r="I354" s="11"/>
      <c r="J354" s="46"/>
      <c r="K354" s="45"/>
    </row>
    <row r="355" spans="1:11" ht="15" customHeight="1" x14ac:dyDescent="0.25">
      <c r="A355" s="22"/>
      <c r="B355" s="22"/>
      <c r="C355" s="22"/>
      <c r="D355" s="22"/>
      <c r="E355" s="22"/>
      <c r="F355" s="22"/>
      <c r="G355" s="1"/>
      <c r="H355" s="9"/>
      <c r="I355" s="11"/>
      <c r="J355" s="46"/>
      <c r="K355" s="45"/>
    </row>
    <row r="356" spans="1:11" ht="15" customHeight="1" x14ac:dyDescent="0.25">
      <c r="A356" s="22"/>
      <c r="B356" s="22"/>
      <c r="C356" s="22"/>
      <c r="D356" s="22"/>
      <c r="E356" s="22"/>
      <c r="F356" s="22"/>
      <c r="G356" s="1"/>
      <c r="H356" s="9"/>
      <c r="I356" s="11"/>
      <c r="J356" s="46"/>
      <c r="K356" s="45"/>
    </row>
    <row r="357" spans="1:11" ht="15" customHeight="1" x14ac:dyDescent="0.25">
      <c r="A357" s="22"/>
      <c r="B357" s="22"/>
      <c r="C357" s="22"/>
      <c r="D357" s="22"/>
      <c r="E357" s="22"/>
      <c r="F357" s="22"/>
      <c r="G357" s="1"/>
      <c r="H357" s="9"/>
      <c r="I357" s="11"/>
      <c r="J357" s="46"/>
      <c r="K357" s="45"/>
    </row>
    <row r="358" spans="1:11" ht="15" customHeight="1" x14ac:dyDescent="0.25">
      <c r="A358" s="22"/>
      <c r="B358" s="22"/>
      <c r="C358" s="22"/>
      <c r="D358" s="22"/>
      <c r="E358" s="22"/>
      <c r="F358" s="22"/>
      <c r="G358" s="1"/>
      <c r="H358" s="9"/>
      <c r="I358" s="11"/>
      <c r="J358" s="46"/>
      <c r="K358" s="45"/>
    </row>
    <row r="359" spans="1:11" ht="15" customHeight="1" x14ac:dyDescent="0.25">
      <c r="A359" s="22"/>
      <c r="B359" s="22"/>
      <c r="C359" s="22"/>
      <c r="D359" s="22"/>
      <c r="E359" s="22"/>
      <c r="F359" s="22"/>
      <c r="G359" s="1"/>
      <c r="H359" s="9"/>
      <c r="I359" s="11"/>
      <c r="J359" s="46"/>
      <c r="K359" s="45"/>
    </row>
    <row r="360" spans="1:11" ht="15" customHeight="1" x14ac:dyDescent="0.25">
      <c r="A360" s="22"/>
      <c r="B360" s="22"/>
      <c r="C360" s="22"/>
      <c r="D360" s="22"/>
      <c r="E360" s="22"/>
      <c r="F360" s="22"/>
      <c r="G360" s="1"/>
      <c r="H360" s="9"/>
      <c r="I360" s="11"/>
      <c r="J360" s="46"/>
      <c r="K360" s="45"/>
    </row>
    <row r="361" spans="1:11" ht="15" customHeight="1" x14ac:dyDescent="0.25">
      <c r="A361" s="22"/>
      <c r="B361" s="22"/>
      <c r="C361" s="22"/>
      <c r="D361" s="22"/>
      <c r="E361" s="22"/>
      <c r="F361" s="22"/>
      <c r="G361" s="1"/>
      <c r="H361" s="9"/>
      <c r="I361" s="11"/>
      <c r="J361" s="46"/>
      <c r="K361" s="45"/>
    </row>
    <row r="362" spans="1:11" ht="15" customHeight="1" x14ac:dyDescent="0.25">
      <c r="A362" s="22"/>
      <c r="B362" s="22"/>
      <c r="C362" s="22"/>
      <c r="D362" s="22"/>
      <c r="E362" s="22"/>
      <c r="F362" s="22"/>
      <c r="G362" s="1"/>
      <c r="H362" s="9"/>
      <c r="I362" s="11"/>
      <c r="J362" s="46"/>
      <c r="K362" s="45"/>
    </row>
    <row r="363" spans="1:11" ht="15" customHeight="1" x14ac:dyDescent="0.25">
      <c r="A363" s="22"/>
      <c r="B363" s="22"/>
      <c r="C363" s="22"/>
      <c r="D363" s="22"/>
      <c r="E363" s="22"/>
      <c r="F363" s="22"/>
      <c r="G363" s="1"/>
      <c r="H363" s="9"/>
      <c r="I363" s="11"/>
      <c r="J363" s="46"/>
      <c r="K363" s="45"/>
    </row>
    <row r="364" spans="1:11" ht="15" customHeight="1" x14ac:dyDescent="0.25">
      <c r="A364" s="22"/>
      <c r="B364" s="22"/>
      <c r="C364" s="22"/>
      <c r="D364" s="22"/>
      <c r="E364" s="22"/>
      <c r="F364" s="22"/>
      <c r="G364" s="1"/>
      <c r="H364" s="9"/>
      <c r="I364" s="11"/>
      <c r="J364" s="46"/>
      <c r="K364" s="45"/>
    </row>
    <row r="365" spans="1:11" ht="15" customHeight="1" x14ac:dyDescent="0.25">
      <c r="A365" s="22"/>
      <c r="B365" s="22"/>
      <c r="C365" s="22"/>
      <c r="D365" s="22"/>
      <c r="E365" s="22"/>
      <c r="F365" s="22"/>
      <c r="G365" s="1"/>
      <c r="H365" s="9"/>
      <c r="I365" s="11"/>
      <c r="J365" s="46"/>
      <c r="K365" s="45"/>
    </row>
    <row r="366" spans="1:11" ht="15" customHeight="1" x14ac:dyDescent="0.25">
      <c r="A366" s="22"/>
      <c r="B366" s="22"/>
      <c r="C366" s="22"/>
      <c r="D366" s="22"/>
      <c r="E366" s="22"/>
      <c r="F366" s="22"/>
      <c r="G366" s="1"/>
      <c r="H366" s="9"/>
      <c r="I366" s="11"/>
      <c r="J366" s="46"/>
      <c r="K366" s="45"/>
    </row>
    <row r="367" spans="1:11" ht="15" customHeight="1" x14ac:dyDescent="0.25">
      <c r="A367" s="22"/>
      <c r="B367" s="22"/>
      <c r="C367" s="22"/>
      <c r="D367" s="22"/>
      <c r="E367" s="22"/>
      <c r="F367" s="22"/>
      <c r="G367" s="1"/>
      <c r="H367" s="9"/>
      <c r="I367" s="11"/>
      <c r="J367" s="46"/>
      <c r="K367" s="45"/>
    </row>
    <row r="368" spans="1:11" ht="15" customHeight="1" x14ac:dyDescent="0.25">
      <c r="A368" s="22"/>
      <c r="B368" s="22"/>
      <c r="C368" s="22"/>
      <c r="D368" s="22"/>
      <c r="E368" s="22"/>
      <c r="F368" s="22"/>
      <c r="G368" s="1"/>
      <c r="H368" s="9"/>
      <c r="I368" s="11"/>
      <c r="J368" s="46"/>
      <c r="K368" s="45"/>
    </row>
    <row r="369" spans="1:11" ht="15" customHeight="1" x14ac:dyDescent="0.25">
      <c r="A369" s="22"/>
      <c r="B369" s="22"/>
      <c r="C369" s="22"/>
      <c r="D369" s="22"/>
      <c r="E369" s="22"/>
      <c r="F369" s="22"/>
      <c r="G369" s="1"/>
      <c r="H369" s="9"/>
      <c r="I369" s="11"/>
      <c r="J369" s="46"/>
      <c r="K369" s="45"/>
    </row>
    <row r="370" spans="1:11" ht="15" customHeight="1" x14ac:dyDescent="0.25">
      <c r="A370" s="22"/>
      <c r="B370" s="22"/>
      <c r="C370" s="22"/>
      <c r="D370" s="22"/>
      <c r="E370" s="22"/>
      <c r="F370" s="22"/>
      <c r="G370" s="1"/>
      <c r="H370" s="9"/>
      <c r="I370" s="11"/>
      <c r="J370" s="46"/>
      <c r="K370" s="45"/>
    </row>
    <row r="371" spans="1:11" ht="15" customHeight="1" x14ac:dyDescent="0.25">
      <c r="A371" s="22"/>
      <c r="B371" s="22"/>
      <c r="C371" s="22"/>
      <c r="D371" s="22"/>
      <c r="E371" s="22"/>
      <c r="F371" s="22"/>
      <c r="G371" s="1"/>
      <c r="H371" s="9"/>
      <c r="I371" s="11"/>
      <c r="J371" s="46"/>
      <c r="K371" s="45"/>
    </row>
    <row r="372" spans="1:11" ht="15" customHeight="1" x14ac:dyDescent="0.25">
      <c r="A372" s="22"/>
      <c r="B372" s="22"/>
      <c r="C372" s="22"/>
      <c r="D372" s="22"/>
      <c r="E372" s="22"/>
      <c r="F372" s="22"/>
      <c r="G372" s="1"/>
      <c r="H372" s="9"/>
      <c r="I372" s="11"/>
      <c r="J372" s="46"/>
      <c r="K372" s="45"/>
    </row>
    <row r="373" spans="1:11" ht="15" customHeight="1" x14ac:dyDescent="0.25">
      <c r="A373" s="22"/>
      <c r="B373" s="22"/>
      <c r="C373" s="22"/>
      <c r="D373" s="22"/>
      <c r="E373" s="22"/>
      <c r="F373" s="22"/>
      <c r="G373" s="1"/>
      <c r="H373" s="9"/>
      <c r="I373" s="11"/>
      <c r="J373" s="46"/>
      <c r="K373" s="45"/>
    </row>
    <row r="374" spans="1:11" ht="15" customHeight="1" x14ac:dyDescent="0.25">
      <c r="A374" s="22"/>
      <c r="B374" s="22"/>
      <c r="C374" s="22"/>
      <c r="D374" s="22"/>
      <c r="E374" s="22"/>
      <c r="F374" s="22"/>
      <c r="G374" s="1"/>
      <c r="H374" s="9"/>
      <c r="I374" s="11"/>
      <c r="J374" s="46"/>
      <c r="K374" s="45"/>
    </row>
    <row r="375" spans="1:11" ht="15" customHeight="1" x14ac:dyDescent="0.25">
      <c r="A375" s="22"/>
      <c r="B375" s="22"/>
      <c r="C375" s="22"/>
      <c r="D375" s="22"/>
      <c r="E375" s="22"/>
      <c r="F375" s="22"/>
      <c r="G375" s="1"/>
      <c r="H375" s="9"/>
      <c r="I375" s="11"/>
      <c r="J375" s="46"/>
      <c r="K375" s="45"/>
    </row>
    <row r="376" spans="1:11" ht="15" customHeight="1" x14ac:dyDescent="0.25">
      <c r="A376" s="22"/>
      <c r="B376" s="22"/>
      <c r="C376" s="22"/>
      <c r="D376" s="22"/>
      <c r="E376" s="22"/>
      <c r="F376" s="22"/>
      <c r="G376" s="1"/>
      <c r="H376" s="9"/>
      <c r="I376" s="11"/>
      <c r="J376" s="46"/>
      <c r="K376" s="45"/>
    </row>
    <row r="377" spans="1:11" ht="15" customHeight="1" x14ac:dyDescent="0.25">
      <c r="A377" s="22"/>
      <c r="B377" s="22"/>
      <c r="C377" s="22"/>
      <c r="D377" s="22"/>
      <c r="E377" s="22"/>
      <c r="F377" s="22"/>
      <c r="G377" s="1"/>
      <c r="H377" s="9"/>
      <c r="I377" s="11"/>
      <c r="J377" s="46"/>
      <c r="K377" s="45"/>
    </row>
    <row r="378" spans="1:11" ht="15" customHeight="1" x14ac:dyDescent="0.25">
      <c r="A378" s="22"/>
      <c r="B378" s="22"/>
      <c r="C378" s="22"/>
      <c r="D378" s="22"/>
      <c r="E378" s="22"/>
      <c r="F378" s="22"/>
      <c r="G378" s="1"/>
      <c r="H378" s="9"/>
      <c r="I378" s="11"/>
      <c r="J378" s="46"/>
      <c r="K378" s="45"/>
    </row>
    <row r="379" spans="1:11" ht="15" customHeight="1" x14ac:dyDescent="0.25">
      <c r="A379" s="22"/>
      <c r="B379" s="22"/>
      <c r="C379" s="22"/>
      <c r="D379" s="22"/>
      <c r="E379" s="22"/>
      <c r="F379" s="22"/>
      <c r="G379" s="1"/>
      <c r="H379" s="9"/>
      <c r="I379" s="11"/>
      <c r="J379" s="46"/>
      <c r="K379" s="45"/>
    </row>
    <row r="380" spans="1:11" ht="15" customHeight="1" x14ac:dyDescent="0.25">
      <c r="A380" s="22"/>
      <c r="B380" s="22"/>
      <c r="C380" s="22"/>
      <c r="D380" s="22"/>
      <c r="E380" s="22"/>
      <c r="F380" s="22"/>
      <c r="G380" s="1"/>
      <c r="H380" s="9"/>
      <c r="I380" s="11"/>
      <c r="J380" s="46"/>
      <c r="K380" s="45"/>
    </row>
    <row r="381" spans="1:11" ht="15" customHeight="1" x14ac:dyDescent="0.25">
      <c r="A381" s="22"/>
      <c r="B381" s="22"/>
      <c r="C381" s="22"/>
      <c r="D381" s="22"/>
      <c r="E381" s="22"/>
      <c r="F381" s="22"/>
      <c r="G381" s="1"/>
      <c r="H381" s="9"/>
      <c r="I381" s="11"/>
      <c r="J381" s="46"/>
      <c r="K381" s="45"/>
    </row>
    <row r="382" spans="1:11" ht="15" customHeight="1" x14ac:dyDescent="0.25">
      <c r="A382" s="22"/>
      <c r="B382" s="22"/>
      <c r="C382" s="22"/>
      <c r="D382" s="22"/>
      <c r="E382" s="22"/>
      <c r="F382" s="22"/>
      <c r="G382" s="1"/>
      <c r="H382" s="9"/>
      <c r="I382" s="11"/>
      <c r="J382" s="46"/>
      <c r="K382" s="45"/>
    </row>
    <row r="383" spans="1:11" ht="15" customHeight="1" x14ac:dyDescent="0.25">
      <c r="A383" s="22"/>
      <c r="B383" s="22"/>
      <c r="C383" s="22"/>
      <c r="D383" s="22"/>
      <c r="E383" s="22"/>
      <c r="F383" s="22"/>
      <c r="G383" s="1"/>
      <c r="H383" s="9"/>
      <c r="I383" s="11"/>
      <c r="J383" s="46"/>
      <c r="K383" s="45"/>
    </row>
    <row r="384" spans="1:11" ht="15" customHeight="1" x14ac:dyDescent="0.25">
      <c r="A384" s="22"/>
      <c r="B384" s="22"/>
      <c r="C384" s="22"/>
      <c r="D384" s="22"/>
      <c r="E384" s="22"/>
      <c r="F384" s="22"/>
      <c r="G384" s="1"/>
      <c r="H384" s="9"/>
      <c r="I384" s="11"/>
      <c r="J384" s="46"/>
      <c r="K384" s="45"/>
    </row>
    <row r="385" spans="1:11" ht="15" customHeight="1" x14ac:dyDescent="0.25">
      <c r="A385" s="22"/>
      <c r="B385" s="22"/>
      <c r="C385" s="22"/>
      <c r="D385" s="22"/>
      <c r="E385" s="22"/>
      <c r="F385" s="22"/>
      <c r="G385" s="1"/>
      <c r="H385" s="9"/>
      <c r="I385" s="11"/>
      <c r="J385" s="46"/>
      <c r="K385" s="45"/>
    </row>
    <row r="386" spans="1:11" ht="15" customHeight="1" x14ac:dyDescent="0.25">
      <c r="A386" s="22"/>
      <c r="B386" s="22"/>
      <c r="C386" s="22"/>
      <c r="D386" s="22"/>
      <c r="E386" s="22"/>
      <c r="F386" s="22"/>
      <c r="G386" s="1"/>
      <c r="H386" s="9"/>
      <c r="I386" s="11"/>
      <c r="J386" s="46"/>
      <c r="K386" s="45"/>
    </row>
    <row r="387" spans="1:11" ht="15" customHeight="1" x14ac:dyDescent="0.25">
      <c r="A387" s="22"/>
      <c r="B387" s="22"/>
      <c r="C387" s="22"/>
      <c r="D387" s="22"/>
      <c r="E387" s="22"/>
      <c r="F387" s="22"/>
      <c r="G387" s="1"/>
      <c r="H387" s="9"/>
      <c r="I387" s="11"/>
      <c r="J387" s="46"/>
      <c r="K387" s="45"/>
    </row>
    <row r="388" spans="1:11" ht="15" customHeight="1" x14ac:dyDescent="0.25">
      <c r="A388" s="22"/>
      <c r="B388" s="22"/>
      <c r="C388" s="22"/>
      <c r="D388" s="22"/>
      <c r="E388" s="22"/>
      <c r="F388" s="22"/>
      <c r="G388" s="1"/>
      <c r="H388" s="9"/>
      <c r="I388" s="11"/>
      <c r="J388" s="46"/>
      <c r="K388" s="45"/>
    </row>
    <row r="389" spans="1:11" ht="15" customHeight="1" x14ac:dyDescent="0.25">
      <c r="A389" s="22"/>
      <c r="B389" s="22"/>
      <c r="C389" s="22"/>
      <c r="D389" s="22"/>
      <c r="E389" s="22"/>
      <c r="F389" s="22"/>
      <c r="G389" s="1"/>
      <c r="H389" s="9"/>
      <c r="I389" s="11"/>
      <c r="J389" s="46"/>
      <c r="K389" s="45"/>
    </row>
    <row r="390" spans="1:11" ht="15" customHeight="1" x14ac:dyDescent="0.25">
      <c r="A390" s="22"/>
      <c r="B390" s="22"/>
      <c r="C390" s="22"/>
      <c r="D390" s="22"/>
      <c r="E390" s="22"/>
      <c r="F390" s="22"/>
      <c r="G390" s="1"/>
      <c r="H390" s="9"/>
      <c r="I390" s="11"/>
      <c r="J390" s="46"/>
      <c r="K390" s="45"/>
    </row>
    <row r="391" spans="1:11" ht="15" customHeight="1" x14ac:dyDescent="0.25">
      <c r="A391" s="22"/>
      <c r="B391" s="22"/>
      <c r="C391" s="22"/>
      <c r="D391" s="22"/>
      <c r="E391" s="22"/>
      <c r="F391" s="22"/>
      <c r="G391" s="1"/>
      <c r="H391" s="9"/>
      <c r="I391" s="11"/>
      <c r="J391" s="46"/>
      <c r="K391" s="45"/>
    </row>
    <row r="392" spans="1:11" ht="15" customHeight="1" x14ac:dyDescent="0.25">
      <c r="A392" s="22"/>
      <c r="B392" s="22"/>
      <c r="C392" s="22"/>
      <c r="D392" s="22"/>
      <c r="E392" s="22"/>
      <c r="F392" s="22"/>
      <c r="G392" s="1"/>
      <c r="H392" s="9"/>
      <c r="I392" s="11"/>
      <c r="J392" s="46"/>
      <c r="K392" s="45"/>
    </row>
    <row r="393" spans="1:11" ht="15" customHeight="1" x14ac:dyDescent="0.25">
      <c r="A393" s="22"/>
      <c r="B393" s="22"/>
      <c r="C393" s="22"/>
      <c r="D393" s="22"/>
      <c r="E393" s="22"/>
      <c r="F393" s="22"/>
      <c r="G393" s="1"/>
      <c r="H393" s="9"/>
      <c r="I393" s="11"/>
      <c r="J393" s="46"/>
      <c r="K393" s="45"/>
    </row>
    <row r="394" spans="1:11" ht="15" customHeight="1" x14ac:dyDescent="0.25">
      <c r="A394" s="22"/>
      <c r="B394" s="22"/>
      <c r="C394" s="22"/>
      <c r="D394" s="22"/>
      <c r="E394" s="22"/>
      <c r="F394" s="22"/>
      <c r="G394" s="1"/>
      <c r="H394" s="9"/>
      <c r="I394" s="11"/>
      <c r="J394" s="46"/>
      <c r="K394" s="45"/>
    </row>
    <row r="395" spans="1:11" ht="15" customHeight="1" x14ac:dyDescent="0.25">
      <c r="A395" s="22"/>
      <c r="B395" s="22"/>
      <c r="C395" s="22"/>
      <c r="D395" s="22"/>
      <c r="E395" s="22"/>
      <c r="F395" s="22"/>
      <c r="G395" s="1"/>
      <c r="H395" s="9"/>
      <c r="I395" s="11"/>
      <c r="J395" s="46"/>
      <c r="K395" s="45"/>
    </row>
    <row r="396" spans="1:11" ht="15" customHeight="1" x14ac:dyDescent="0.25">
      <c r="A396" s="22"/>
      <c r="B396" s="22"/>
      <c r="C396" s="22"/>
      <c r="D396" s="22"/>
      <c r="E396" s="22"/>
      <c r="F396" s="22"/>
      <c r="G396" s="1"/>
      <c r="H396" s="9"/>
      <c r="I396" s="11"/>
      <c r="J396" s="46"/>
      <c r="K396" s="45"/>
    </row>
    <row r="397" spans="1:11" ht="15" customHeight="1" x14ac:dyDescent="0.25">
      <c r="A397" s="22"/>
      <c r="B397" s="22"/>
      <c r="C397" s="22"/>
      <c r="D397" s="22"/>
      <c r="E397" s="22"/>
      <c r="F397" s="22"/>
      <c r="G397" s="1"/>
      <c r="H397" s="9"/>
      <c r="I397" s="11"/>
      <c r="J397" s="46"/>
      <c r="K397" s="45"/>
    </row>
    <row r="398" spans="1:11" ht="15" customHeight="1" x14ac:dyDescent="0.25">
      <c r="A398" s="22"/>
      <c r="B398" s="22"/>
      <c r="C398" s="22"/>
      <c r="D398" s="22"/>
      <c r="E398" s="22"/>
      <c r="F398" s="22"/>
      <c r="G398" s="1"/>
      <c r="H398" s="9"/>
      <c r="I398" s="11"/>
      <c r="J398" s="46"/>
      <c r="K398" s="45"/>
    </row>
    <row r="399" spans="1:11" ht="15" customHeight="1" x14ac:dyDescent="0.25">
      <c r="A399" s="22"/>
      <c r="B399" s="22"/>
      <c r="C399" s="22"/>
      <c r="D399" s="22"/>
      <c r="E399" s="22"/>
      <c r="F399" s="22"/>
      <c r="G399" s="1"/>
      <c r="H399" s="9"/>
      <c r="I399" s="11"/>
      <c r="J399" s="46"/>
      <c r="K399" s="45"/>
    </row>
    <row r="400" spans="1:11" ht="15" customHeight="1" x14ac:dyDescent="0.25">
      <c r="A400" s="22"/>
      <c r="B400" s="22"/>
      <c r="C400" s="22"/>
      <c r="D400" s="22"/>
      <c r="E400" s="22"/>
      <c r="F400" s="22"/>
      <c r="G400" s="1"/>
      <c r="H400" s="9"/>
      <c r="I400" s="11"/>
      <c r="J400" s="46"/>
      <c r="K400" s="45"/>
    </row>
    <row r="401" spans="1:11" ht="15" customHeight="1" x14ac:dyDescent="0.25">
      <c r="A401" s="22"/>
      <c r="B401" s="22"/>
      <c r="C401" s="22"/>
      <c r="D401" s="22"/>
      <c r="E401" s="22"/>
      <c r="F401" s="22"/>
      <c r="G401" s="1"/>
      <c r="H401" s="9"/>
      <c r="I401" s="11"/>
      <c r="J401" s="46"/>
      <c r="K401" s="45"/>
    </row>
    <row r="402" spans="1:11" ht="15" customHeight="1" x14ac:dyDescent="0.25">
      <c r="A402" s="22"/>
      <c r="B402" s="22"/>
      <c r="C402" s="22"/>
      <c r="D402" s="22"/>
      <c r="E402" s="22"/>
      <c r="F402" s="22"/>
      <c r="G402" s="1"/>
      <c r="H402" s="9"/>
      <c r="I402" s="11"/>
      <c r="J402" s="46"/>
      <c r="K402" s="45"/>
    </row>
    <row r="403" spans="1:11" ht="15" customHeight="1" x14ac:dyDescent="0.25">
      <c r="A403" s="22"/>
      <c r="B403" s="22"/>
      <c r="C403" s="22"/>
      <c r="D403" s="22"/>
      <c r="E403" s="22"/>
      <c r="F403" s="22"/>
      <c r="G403" s="1"/>
      <c r="H403" s="9"/>
      <c r="I403" s="11"/>
      <c r="J403" s="46"/>
      <c r="K403" s="45"/>
    </row>
    <row r="404" spans="1:11" ht="15" customHeight="1" x14ac:dyDescent="0.25">
      <c r="A404" s="22"/>
      <c r="B404" s="22"/>
      <c r="C404" s="22"/>
      <c r="D404" s="22"/>
      <c r="E404" s="22"/>
      <c r="F404" s="22"/>
      <c r="G404" s="1"/>
      <c r="H404" s="9"/>
      <c r="I404" s="11"/>
      <c r="J404" s="46"/>
      <c r="K404" s="45"/>
    </row>
    <row r="405" spans="1:11" ht="15" customHeight="1" x14ac:dyDescent="0.25">
      <c r="A405" s="22"/>
      <c r="B405" s="22"/>
      <c r="C405" s="22"/>
      <c r="D405" s="22"/>
      <c r="E405" s="22"/>
      <c r="F405" s="22"/>
      <c r="G405" s="1"/>
      <c r="H405" s="9"/>
      <c r="I405" s="11"/>
      <c r="J405" s="46"/>
      <c r="K405" s="45"/>
    </row>
    <row r="406" spans="1:11" ht="15" customHeight="1" x14ac:dyDescent="0.25">
      <c r="A406" s="22"/>
      <c r="B406" s="22"/>
      <c r="C406" s="22"/>
      <c r="D406" s="22"/>
      <c r="E406" s="22"/>
      <c r="F406" s="22"/>
      <c r="G406" s="1"/>
      <c r="H406" s="9"/>
      <c r="I406" s="11"/>
      <c r="J406" s="46"/>
      <c r="K406" s="45"/>
    </row>
    <row r="407" spans="1:11" ht="15" customHeight="1" x14ac:dyDescent="0.25">
      <c r="A407" s="22"/>
      <c r="B407" s="22"/>
      <c r="C407" s="22"/>
      <c r="D407" s="22"/>
      <c r="E407" s="22"/>
      <c r="F407" s="22"/>
      <c r="G407" s="1"/>
      <c r="H407" s="9"/>
      <c r="I407" s="11"/>
      <c r="J407" s="46"/>
      <c r="K407" s="45"/>
    </row>
    <row r="408" spans="1:11" ht="15" customHeight="1" x14ac:dyDescent="0.25">
      <c r="A408" s="22"/>
      <c r="B408" s="22"/>
      <c r="C408" s="22"/>
      <c r="D408" s="22"/>
      <c r="E408" s="22"/>
      <c r="F408" s="22"/>
      <c r="G408" s="1"/>
      <c r="H408" s="9"/>
      <c r="I408" s="11"/>
      <c r="J408" s="46"/>
      <c r="K408" s="45"/>
    </row>
    <row r="409" spans="1:11" ht="15" customHeight="1" x14ac:dyDescent="0.25">
      <c r="A409" s="22"/>
      <c r="B409" s="22"/>
      <c r="C409" s="22"/>
      <c r="D409" s="22"/>
      <c r="E409" s="22"/>
      <c r="F409" s="22"/>
      <c r="G409" s="1"/>
      <c r="H409" s="9"/>
      <c r="I409" s="11"/>
      <c r="J409" s="46"/>
      <c r="K409" s="45"/>
    </row>
    <row r="410" spans="1:11" ht="15" customHeight="1" x14ac:dyDescent="0.25">
      <c r="A410" s="22"/>
      <c r="B410" s="22"/>
      <c r="C410" s="22"/>
      <c r="D410" s="22"/>
      <c r="E410" s="22"/>
      <c r="F410" s="22"/>
      <c r="G410" s="1"/>
      <c r="H410" s="9"/>
      <c r="I410" s="11"/>
      <c r="J410" s="46"/>
      <c r="K410" s="45"/>
    </row>
    <row r="411" spans="1:11" ht="15" customHeight="1" x14ac:dyDescent="0.25">
      <c r="A411" s="22"/>
      <c r="B411" s="22"/>
      <c r="C411" s="22"/>
      <c r="D411" s="22"/>
      <c r="E411" s="22"/>
      <c r="F411" s="22"/>
      <c r="G411" s="1"/>
      <c r="H411" s="9"/>
      <c r="I411" s="11"/>
      <c r="J411" s="46"/>
      <c r="K411" s="45"/>
    </row>
    <row r="412" spans="1:11" ht="15" customHeight="1" x14ac:dyDescent="0.25">
      <c r="A412" s="22"/>
      <c r="B412" s="22"/>
      <c r="C412" s="22"/>
      <c r="D412" s="22"/>
      <c r="E412" s="22"/>
      <c r="F412" s="22"/>
      <c r="G412" s="1"/>
      <c r="H412" s="9"/>
      <c r="I412" s="11"/>
      <c r="J412" s="46"/>
      <c r="K412" s="45"/>
    </row>
    <row r="413" spans="1:11" ht="15" customHeight="1" x14ac:dyDescent="0.25">
      <c r="A413" s="22"/>
      <c r="B413" s="22"/>
      <c r="C413" s="22"/>
      <c r="D413" s="22"/>
      <c r="E413" s="22"/>
      <c r="F413" s="22"/>
      <c r="G413" s="1"/>
      <c r="H413" s="9"/>
      <c r="I413" s="11"/>
      <c r="J413" s="46"/>
      <c r="K413" s="45"/>
    </row>
    <row r="414" spans="1:11" ht="15" customHeight="1" x14ac:dyDescent="0.25">
      <c r="A414" s="22"/>
      <c r="B414" s="22"/>
      <c r="C414" s="22"/>
      <c r="D414" s="22"/>
      <c r="E414" s="22"/>
      <c r="F414" s="22"/>
      <c r="G414" s="1"/>
      <c r="H414" s="9"/>
      <c r="I414" s="11"/>
      <c r="J414" s="46"/>
      <c r="K414" s="45"/>
    </row>
    <row r="415" spans="1:11" ht="15" customHeight="1" x14ac:dyDescent="0.25">
      <c r="A415" s="22"/>
      <c r="B415" s="22"/>
      <c r="C415" s="22"/>
      <c r="D415" s="22"/>
      <c r="E415" s="22"/>
      <c r="F415" s="22"/>
      <c r="G415" s="1"/>
      <c r="H415" s="9"/>
      <c r="I415" s="11"/>
      <c r="J415" s="46"/>
      <c r="K415" s="45"/>
    </row>
    <row r="416" spans="1:11" ht="15" customHeight="1" x14ac:dyDescent="0.25">
      <c r="A416" s="22"/>
      <c r="B416" s="22"/>
      <c r="C416" s="22"/>
      <c r="D416" s="22"/>
      <c r="E416" s="22"/>
      <c r="F416" s="22"/>
      <c r="G416" s="1"/>
      <c r="H416" s="9"/>
      <c r="I416" s="11"/>
      <c r="J416" s="46"/>
      <c r="K416" s="45"/>
    </row>
    <row r="417" spans="1:11" ht="15" customHeight="1" x14ac:dyDescent="0.25">
      <c r="A417" s="22"/>
      <c r="B417" s="22"/>
      <c r="C417" s="22"/>
      <c r="D417" s="22"/>
      <c r="E417" s="22"/>
      <c r="F417" s="22"/>
      <c r="G417" s="1"/>
      <c r="H417" s="9"/>
      <c r="I417" s="11"/>
      <c r="J417" s="46"/>
      <c r="K417" s="45"/>
    </row>
    <row r="418" spans="1:11" ht="15" customHeight="1" x14ac:dyDescent="0.25">
      <c r="A418" s="22"/>
      <c r="B418" s="22"/>
      <c r="C418" s="22"/>
      <c r="D418" s="22"/>
      <c r="E418" s="22"/>
      <c r="F418" s="22"/>
      <c r="G418" s="1"/>
      <c r="H418" s="9"/>
      <c r="I418" s="11"/>
      <c r="J418" s="46"/>
      <c r="K418" s="45"/>
    </row>
    <row r="419" spans="1:11" ht="15" customHeight="1" x14ac:dyDescent="0.25">
      <c r="A419" s="22"/>
      <c r="B419" s="22"/>
      <c r="C419" s="22"/>
      <c r="D419" s="22"/>
      <c r="E419" s="22"/>
      <c r="F419" s="22"/>
      <c r="G419" s="1"/>
      <c r="H419" s="9"/>
      <c r="I419" s="11"/>
      <c r="J419" s="46"/>
      <c r="K419" s="45"/>
    </row>
    <row r="420" spans="1:11" ht="15" customHeight="1" x14ac:dyDescent="0.25">
      <c r="A420" s="22"/>
      <c r="B420" s="22"/>
      <c r="C420" s="22"/>
      <c r="D420" s="22"/>
      <c r="E420" s="22"/>
      <c r="F420" s="22"/>
      <c r="G420" s="1"/>
      <c r="H420" s="9"/>
      <c r="I420" s="11"/>
      <c r="J420" s="46"/>
      <c r="K420" s="45"/>
    </row>
    <row r="421" spans="1:11" ht="15" customHeight="1" x14ac:dyDescent="0.25">
      <c r="A421" s="22"/>
      <c r="B421" s="22"/>
      <c r="C421" s="22"/>
      <c r="D421" s="22"/>
      <c r="E421" s="22"/>
      <c r="F421" s="22"/>
      <c r="G421" s="1"/>
      <c r="H421" s="9"/>
      <c r="I421" s="11"/>
      <c r="J421" s="46"/>
      <c r="K421" s="45"/>
    </row>
    <row r="422" spans="1:11" ht="15" customHeight="1" x14ac:dyDescent="0.25">
      <c r="A422" s="22"/>
      <c r="B422" s="22"/>
      <c r="C422" s="22"/>
      <c r="D422" s="22"/>
      <c r="E422" s="22"/>
      <c r="F422" s="22"/>
      <c r="G422" s="1"/>
      <c r="H422" s="9"/>
      <c r="I422" s="11"/>
      <c r="J422" s="46"/>
      <c r="K422" s="45"/>
    </row>
    <row r="423" spans="1:11" ht="15" customHeight="1" x14ac:dyDescent="0.25">
      <c r="A423" s="22"/>
      <c r="B423" s="22"/>
      <c r="C423" s="22"/>
      <c r="D423" s="22"/>
      <c r="E423" s="22"/>
      <c r="F423" s="22"/>
      <c r="G423" s="1"/>
      <c r="H423" s="9"/>
      <c r="I423" s="11"/>
      <c r="J423" s="46"/>
      <c r="K423" s="45"/>
    </row>
    <row r="424" spans="1:11" ht="15" customHeight="1" x14ac:dyDescent="0.25">
      <c r="A424" s="22"/>
      <c r="B424" s="22"/>
      <c r="C424" s="22"/>
      <c r="D424" s="22"/>
      <c r="E424" s="22"/>
      <c r="F424" s="22"/>
      <c r="G424" s="1"/>
      <c r="H424" s="9"/>
      <c r="I424" s="11"/>
      <c r="J424" s="46"/>
      <c r="K424" s="45"/>
    </row>
    <row r="425" spans="1:11" ht="15" customHeight="1" x14ac:dyDescent="0.25">
      <c r="A425" s="22"/>
      <c r="B425" s="22"/>
      <c r="C425" s="22"/>
      <c r="D425" s="22"/>
      <c r="E425" s="22"/>
      <c r="F425" s="22"/>
      <c r="G425" s="1"/>
      <c r="H425" s="9"/>
      <c r="I425" s="11"/>
      <c r="J425" s="46"/>
      <c r="K425" s="45"/>
    </row>
    <row r="426" spans="1:11" ht="15" customHeight="1" x14ac:dyDescent="0.25">
      <c r="A426" s="22"/>
      <c r="B426" s="22"/>
      <c r="C426" s="22"/>
      <c r="D426" s="22"/>
      <c r="E426" s="22"/>
      <c r="F426" s="22"/>
      <c r="G426" s="1"/>
      <c r="H426" s="9"/>
      <c r="I426" s="11"/>
      <c r="J426" s="46"/>
      <c r="K426" s="45"/>
    </row>
    <row r="427" spans="1:11" ht="15" customHeight="1" x14ac:dyDescent="0.25">
      <c r="A427" s="22"/>
      <c r="B427" s="22"/>
      <c r="C427" s="22"/>
      <c r="D427" s="22"/>
      <c r="E427" s="22"/>
      <c r="F427" s="22"/>
      <c r="G427" s="1"/>
      <c r="H427" s="9"/>
      <c r="I427" s="11"/>
      <c r="J427" s="46"/>
      <c r="K427" s="45"/>
    </row>
    <row r="428" spans="1:11" ht="15" customHeight="1" x14ac:dyDescent="0.25">
      <c r="A428" s="22"/>
      <c r="B428" s="22"/>
      <c r="C428" s="22"/>
      <c r="D428" s="22"/>
      <c r="E428" s="22"/>
      <c r="F428" s="22"/>
      <c r="G428" s="1"/>
      <c r="H428" s="9"/>
      <c r="I428" s="11"/>
      <c r="J428" s="46"/>
      <c r="K428" s="45"/>
    </row>
    <row r="429" spans="1:11" ht="15" customHeight="1" x14ac:dyDescent="0.25">
      <c r="A429" s="22"/>
      <c r="B429" s="22"/>
      <c r="C429" s="22"/>
      <c r="D429" s="22"/>
      <c r="E429" s="22"/>
      <c r="F429" s="22"/>
      <c r="G429" s="1"/>
      <c r="H429" s="9"/>
      <c r="I429" s="11"/>
      <c r="J429" s="46"/>
      <c r="K429" s="45"/>
    </row>
    <row r="430" spans="1:11" ht="15" customHeight="1" x14ac:dyDescent="0.25">
      <c r="A430" s="22"/>
      <c r="B430" s="22"/>
      <c r="C430" s="22"/>
      <c r="D430" s="22"/>
      <c r="E430" s="22"/>
      <c r="F430" s="22"/>
      <c r="G430" s="1"/>
      <c r="H430" s="9"/>
      <c r="I430" s="11"/>
      <c r="J430" s="46"/>
      <c r="K430" s="45"/>
    </row>
    <row r="431" spans="1:11" ht="15" customHeight="1" x14ac:dyDescent="0.25">
      <c r="A431" s="55"/>
      <c r="B431" s="49"/>
      <c r="C431" s="49"/>
      <c r="E431" s="49"/>
      <c r="F431" s="22"/>
      <c r="G431" s="50"/>
      <c r="H431" s="9"/>
      <c r="I431" s="11"/>
      <c r="J431" s="46"/>
      <c r="K431" s="45"/>
    </row>
    <row r="432" spans="1:11" ht="15" customHeight="1" x14ac:dyDescent="0.25">
      <c r="A432" s="55"/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ht="15" customHeight="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ht="15" customHeight="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ht="15" customHeight="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ht="15" customHeight="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ht="15" customHeight="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ht="15" customHeight="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ht="15" customHeight="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ht="15" customHeight="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ht="15" customHeight="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ht="15" customHeight="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ht="15" customHeight="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ht="15" customHeight="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ht="15" customHeight="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ht="15" customHeight="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ht="15" customHeight="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ht="15" customHeight="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ht="15" customHeight="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ht="15" customHeight="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ht="15" customHeight="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ht="15" customHeight="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ht="15" customHeight="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ht="15" customHeight="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ht="15" customHeight="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ht="15" customHeight="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ht="15" customHeight="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ht="15" customHeight="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ht="15" customHeight="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ht="15" customHeight="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ht="15" customHeight="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ht="15" customHeight="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ht="15" customHeight="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ht="15" customHeight="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ht="15" customHeight="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ht="15" customHeight="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ht="15" customHeight="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ht="15" customHeight="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ht="15" customHeight="1" x14ac:dyDescent="0.25">
      <c r="B469" s="49"/>
      <c r="C469" s="49"/>
      <c r="E469" s="49"/>
      <c r="F469" s="22"/>
      <c r="G469" s="50"/>
      <c r="H469" s="9"/>
      <c r="I469" s="45"/>
      <c r="J469" s="55"/>
      <c r="K469" s="46"/>
    </row>
    <row r="470" spans="2:11" ht="15" customHeight="1" x14ac:dyDescent="0.25">
      <c r="B470" s="49"/>
      <c r="C470" s="49"/>
      <c r="E470" s="49"/>
      <c r="F470" s="22"/>
      <c r="G470" s="50"/>
      <c r="H470" s="9"/>
      <c r="I470" s="7"/>
      <c r="J470" s="55"/>
      <c r="K470" s="7"/>
    </row>
    <row r="471" spans="2:11" ht="15" customHeight="1" x14ac:dyDescent="0.25">
      <c r="B471" s="49"/>
      <c r="C471" s="49"/>
      <c r="E471" s="49"/>
      <c r="F471" s="22"/>
      <c r="G471" s="50"/>
      <c r="H471" s="9"/>
      <c r="I471" s="7"/>
      <c r="J471" s="55"/>
      <c r="K471" s="7"/>
    </row>
    <row r="472" spans="2:11" ht="15" customHeight="1" x14ac:dyDescent="0.25">
      <c r="B472" s="49"/>
      <c r="C472" s="49"/>
      <c r="E472" s="49"/>
      <c r="F472" s="22"/>
      <c r="G472" s="50"/>
      <c r="H472" s="9"/>
      <c r="I472" s="7"/>
      <c r="J472" s="55"/>
      <c r="K472" s="7"/>
    </row>
    <row r="473" spans="2:11" ht="15" customHeight="1" x14ac:dyDescent="0.25">
      <c r="B473" s="49"/>
      <c r="C473" s="49"/>
      <c r="E473" s="49"/>
      <c r="F473" s="22"/>
      <c r="G473" s="50"/>
      <c r="H473" s="9"/>
      <c r="I473" s="7"/>
      <c r="J473" s="55"/>
      <c r="K473" s="7"/>
    </row>
    <row r="474" spans="2:11" ht="15" customHeight="1" x14ac:dyDescent="0.25">
      <c r="B474" s="49"/>
      <c r="C474" s="49"/>
      <c r="E474" s="49"/>
      <c r="F474" s="22"/>
      <c r="G474" s="50"/>
      <c r="H474" s="9"/>
      <c r="I474" s="7"/>
      <c r="J474" s="55"/>
      <c r="K474" s="7"/>
    </row>
    <row r="475" spans="2:11" ht="15" customHeight="1" x14ac:dyDescent="0.25">
      <c r="B475" s="49"/>
      <c r="C475" s="49"/>
      <c r="E475" s="49"/>
      <c r="F475" s="22"/>
      <c r="G475" s="50"/>
      <c r="H475" s="9"/>
      <c r="I475" s="7"/>
      <c r="J475" s="55"/>
      <c r="K475" s="7"/>
    </row>
    <row r="476" spans="2:11" ht="15" customHeight="1" x14ac:dyDescent="0.25">
      <c r="B476" s="49"/>
      <c r="C476" s="49"/>
      <c r="E476" s="49"/>
      <c r="F476" s="22"/>
      <c r="G476" s="50"/>
      <c r="H476" s="9"/>
      <c r="I476" s="7"/>
      <c r="J476" s="55"/>
      <c r="K476" s="7"/>
    </row>
    <row r="477" spans="2:11" ht="15" customHeight="1" x14ac:dyDescent="0.25">
      <c r="B477" s="49"/>
      <c r="C477" s="49"/>
      <c r="E477" s="49"/>
      <c r="F477" s="22"/>
      <c r="G477" s="50"/>
      <c r="H477" s="9"/>
      <c r="I477" s="7"/>
      <c r="J477" s="55"/>
      <c r="K477" s="7"/>
    </row>
    <row r="478" spans="2:11" ht="15" customHeight="1" x14ac:dyDescent="0.25">
      <c r="B478" s="49"/>
      <c r="C478" s="49"/>
      <c r="E478" s="49"/>
      <c r="F478" s="22"/>
      <c r="G478" s="50"/>
      <c r="H478" s="9"/>
      <c r="I478" s="7"/>
      <c r="J478" s="55"/>
      <c r="K478" s="7"/>
    </row>
    <row r="479" spans="2:11" ht="15" customHeight="1" x14ac:dyDescent="0.25">
      <c r="B479" s="49"/>
      <c r="C479" s="49"/>
      <c r="E479" s="49"/>
      <c r="F479" s="22"/>
      <c r="G479" s="50"/>
      <c r="H479" s="9"/>
      <c r="I479" s="7"/>
      <c r="J479" s="55"/>
      <c r="K479" s="7"/>
    </row>
    <row r="480" spans="2:11" ht="15" customHeight="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ht="15" customHeight="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ht="15" customHeight="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ht="15" customHeight="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ht="15" customHeight="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ht="15" customHeight="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ht="15" customHeight="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ht="15" customHeight="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ht="15" customHeight="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ht="15" customHeight="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ht="15" customHeight="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ht="15" customHeight="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ht="15" customHeight="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ht="15" customHeight="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ht="15" customHeight="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ht="15" customHeight="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ht="15" customHeight="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ht="15" customHeight="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ht="15" customHeight="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ht="15" customHeight="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ht="15" customHeight="1" x14ac:dyDescent="0.25">
      <c r="B500" s="13"/>
      <c r="C500" s="13"/>
      <c r="E500" s="13"/>
      <c r="F500" s="22"/>
      <c r="G500" s="20"/>
      <c r="H500" s="9"/>
      <c r="I500" s="7"/>
      <c r="J500" s="55"/>
      <c r="K500" s="7"/>
    </row>
    <row r="501" spans="2:11" ht="15" customHeight="1" x14ac:dyDescent="0.25">
      <c r="B501" s="13"/>
      <c r="C501" s="13"/>
      <c r="E501" s="13"/>
      <c r="F501" s="22"/>
      <c r="G501" s="20"/>
      <c r="H501" s="9"/>
      <c r="I501" s="7"/>
      <c r="J501" s="55"/>
      <c r="K501" s="7"/>
    </row>
    <row r="502" spans="2:11" ht="15" customHeight="1" x14ac:dyDescent="0.25">
      <c r="B502" s="13"/>
      <c r="C502" s="13"/>
      <c r="E502" s="13"/>
      <c r="F502" s="22"/>
      <c r="G502" s="20"/>
      <c r="H502" s="9"/>
      <c r="I502" s="7"/>
      <c r="J502" s="55"/>
      <c r="K502" s="7"/>
    </row>
    <row r="503" spans="2:11" ht="15" customHeight="1" x14ac:dyDescent="0.25">
      <c r="B503" s="13"/>
      <c r="C503" s="13"/>
      <c r="E503" s="13"/>
      <c r="F503" s="22"/>
      <c r="G503" s="20"/>
      <c r="H503" s="9"/>
      <c r="I503" s="7"/>
      <c r="J503" s="55"/>
      <c r="K503" s="7"/>
    </row>
    <row r="504" spans="2:11" ht="15" customHeight="1" x14ac:dyDescent="0.25">
      <c r="B504" s="13"/>
      <c r="C504" s="13"/>
      <c r="E504" s="13"/>
      <c r="F504" s="22"/>
      <c r="G504" s="20"/>
      <c r="H504" s="9"/>
      <c r="I504" s="7"/>
      <c r="J504" s="55"/>
      <c r="K504" s="7"/>
    </row>
    <row r="505" spans="2:11" ht="15" customHeight="1" x14ac:dyDescent="0.25">
      <c r="B505" s="13"/>
      <c r="C505" s="13"/>
      <c r="E505" s="13"/>
      <c r="F505" s="22"/>
      <c r="G505" s="20"/>
      <c r="H505" s="9"/>
      <c r="I505" s="7"/>
      <c r="J505" s="55"/>
      <c r="K505" s="7"/>
    </row>
    <row r="506" spans="2:11" ht="15" customHeight="1" x14ac:dyDescent="0.25">
      <c r="B506" s="13"/>
      <c r="C506" s="13"/>
      <c r="E506" s="13"/>
      <c r="F506" s="22"/>
      <c r="G506" s="20"/>
      <c r="H506" s="9"/>
      <c r="I506" s="7"/>
      <c r="J506" s="55"/>
      <c r="K506" s="7"/>
    </row>
    <row r="507" spans="2:11" ht="15" customHeight="1" x14ac:dyDescent="0.25">
      <c r="B507" s="13"/>
      <c r="C507" s="13"/>
      <c r="E507" s="13"/>
      <c r="F507" s="22"/>
      <c r="G507" s="20"/>
      <c r="H507" s="9"/>
      <c r="I507" s="7"/>
      <c r="J507" s="55"/>
      <c r="K507" s="7"/>
    </row>
    <row r="508" spans="2:11" ht="15" customHeight="1" x14ac:dyDescent="0.25">
      <c r="B508" s="13"/>
      <c r="C508" s="13"/>
      <c r="E508" s="13"/>
      <c r="F508" s="22"/>
      <c r="G508" s="20"/>
      <c r="H508" s="9"/>
      <c r="I508" s="7"/>
      <c r="J508" s="55"/>
      <c r="K508" s="7"/>
    </row>
    <row r="509" spans="2:11" ht="15" customHeight="1" x14ac:dyDescent="0.25">
      <c r="B509" s="13"/>
      <c r="C509" s="13"/>
      <c r="E509" s="13"/>
      <c r="F509" s="22"/>
      <c r="G509" s="20"/>
      <c r="H509" s="9"/>
      <c r="I509" s="7"/>
      <c r="J509" s="55"/>
      <c r="K509" s="7"/>
    </row>
    <row r="510" spans="2:11" ht="15" customHeight="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ht="15" customHeight="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ht="15" customHeight="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ht="15" customHeight="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ht="15" customHeight="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ht="15" customHeight="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ht="15" customHeight="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ht="15" customHeight="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ht="15" customHeight="1" x14ac:dyDescent="0.25">
      <c r="B518" s="49"/>
      <c r="C518" s="49"/>
      <c r="E518" s="49"/>
      <c r="F518" s="22"/>
      <c r="G518" s="50"/>
      <c r="H518" s="9"/>
      <c r="I518" s="7"/>
      <c r="J518" s="55"/>
      <c r="K518" s="7"/>
    </row>
    <row r="519" spans="2:11" ht="15" customHeight="1" x14ac:dyDescent="0.25">
      <c r="B519" s="49"/>
      <c r="C519" s="49"/>
      <c r="E519" s="49"/>
      <c r="F519" s="22"/>
      <c r="G519" s="50"/>
      <c r="H519" s="9"/>
      <c r="I519" s="7"/>
      <c r="J519" s="55"/>
      <c r="K519" s="7"/>
    </row>
    <row r="520" spans="2:11" ht="15" customHeight="1" x14ac:dyDescent="0.25">
      <c r="B520" s="49"/>
      <c r="C520" s="49"/>
      <c r="E520" s="49"/>
      <c r="F520" s="22"/>
      <c r="G520" s="50"/>
      <c r="H520" s="9"/>
      <c r="I520" s="7"/>
      <c r="J520" s="55"/>
      <c r="K520" s="7"/>
    </row>
    <row r="521" spans="2:11" ht="15" customHeight="1" x14ac:dyDescent="0.25">
      <c r="B521" s="49"/>
      <c r="C521" s="49"/>
      <c r="E521" s="49"/>
      <c r="F521" s="22"/>
      <c r="G521" s="50"/>
      <c r="H521" s="9"/>
      <c r="I521" s="7"/>
      <c r="J521" s="55"/>
      <c r="K521" s="7"/>
    </row>
    <row r="522" spans="2:11" ht="15" customHeight="1" x14ac:dyDescent="0.25">
      <c r="B522" s="49"/>
      <c r="C522" s="49"/>
      <c r="E522" s="49"/>
      <c r="F522" s="22"/>
      <c r="G522" s="50"/>
      <c r="H522" s="9"/>
      <c r="I522" s="7"/>
      <c r="J522" s="55"/>
      <c r="K522" s="7"/>
    </row>
    <row r="523" spans="2:11" ht="15" customHeight="1" x14ac:dyDescent="0.25">
      <c r="B523" s="49"/>
      <c r="C523" s="49"/>
      <c r="E523" s="49"/>
      <c r="F523" s="22"/>
      <c r="G523" s="50"/>
      <c r="H523" s="9"/>
      <c r="I523" s="7"/>
      <c r="J523" s="55"/>
      <c r="K523" s="7"/>
    </row>
    <row r="524" spans="2:11" ht="15" customHeight="1" x14ac:dyDescent="0.25">
      <c r="B524" s="49"/>
      <c r="C524" s="49"/>
      <c r="E524" s="49"/>
      <c r="F524" s="22"/>
      <c r="G524" s="50"/>
      <c r="H524" s="9"/>
      <c r="I524" s="7"/>
      <c r="J524" s="55"/>
      <c r="K524" s="7"/>
    </row>
    <row r="525" spans="2:11" ht="15" customHeight="1" x14ac:dyDescent="0.25">
      <c r="B525" s="49"/>
      <c r="C525" s="49"/>
      <c r="E525" s="49"/>
      <c r="F525" s="22"/>
      <c r="G525" s="50"/>
      <c r="H525" s="9"/>
      <c r="I525" s="7"/>
      <c r="J525" s="55"/>
      <c r="K525" s="7"/>
    </row>
    <row r="526" spans="2:11" ht="15" customHeight="1" x14ac:dyDescent="0.25">
      <c r="B526" s="49"/>
      <c r="C526" s="49"/>
      <c r="E526" s="49"/>
      <c r="F526" s="22"/>
      <c r="G526" s="50"/>
      <c r="H526" s="9"/>
      <c r="I526" s="7"/>
      <c r="J526" s="55"/>
      <c r="K526" s="7"/>
    </row>
    <row r="527" spans="2:11" ht="15" customHeight="1" x14ac:dyDescent="0.25">
      <c r="B527" s="49"/>
      <c r="C527" s="49"/>
      <c r="E527" s="49"/>
      <c r="F527" s="22"/>
      <c r="G527" s="50"/>
      <c r="H527" s="9"/>
      <c r="I527" s="7"/>
      <c r="J527" s="55"/>
      <c r="K527" s="7"/>
    </row>
    <row r="528" spans="2:11" ht="15" customHeight="1" x14ac:dyDescent="0.25">
      <c r="B528" s="49"/>
      <c r="C528" s="49"/>
      <c r="E528" s="49"/>
      <c r="F528" s="22"/>
      <c r="G528" s="50"/>
      <c r="H528" s="47"/>
      <c r="I528" s="7"/>
      <c r="J528" s="55"/>
      <c r="K528" s="7"/>
    </row>
    <row r="529" spans="2:11" ht="15" customHeight="1" x14ac:dyDescent="0.25">
      <c r="B529" s="58"/>
      <c r="C529" s="58"/>
      <c r="E529" s="57"/>
      <c r="G529" s="59"/>
      <c r="H529" s="56"/>
      <c r="I529" s="7"/>
      <c r="J529" s="55"/>
      <c r="K529" s="7"/>
    </row>
    <row r="530" spans="2:11" ht="15" customHeight="1" x14ac:dyDescent="0.25">
      <c r="B530" s="58"/>
      <c r="C530" s="58"/>
      <c r="E530" s="57"/>
      <c r="G530" s="59"/>
      <c r="H530" s="56"/>
      <c r="I530" s="7"/>
      <c r="J530" s="55"/>
      <c r="K530" s="7"/>
    </row>
    <row r="531" spans="2:11" ht="15" customHeight="1" x14ac:dyDescent="0.25">
      <c r="B531" s="58"/>
      <c r="C531" s="58"/>
      <c r="E531" s="57"/>
      <c r="G531" s="59"/>
      <c r="H531" s="56"/>
      <c r="I531" s="7"/>
      <c r="J531" s="55"/>
      <c r="K531" s="7"/>
    </row>
    <row r="532" spans="2:11" ht="15" customHeight="1" x14ac:dyDescent="0.25">
      <c r="B532" s="58"/>
      <c r="C532" s="58"/>
      <c r="E532" s="57"/>
      <c r="G532" s="59"/>
      <c r="H532" s="56"/>
      <c r="I532" s="7"/>
      <c r="J532" s="55"/>
      <c r="K532" s="7"/>
    </row>
    <row r="533" spans="2:11" ht="15" customHeight="1" x14ac:dyDescent="0.25">
      <c r="B533" s="58"/>
      <c r="C533" s="58"/>
      <c r="E533" s="57"/>
      <c r="G533" s="59"/>
      <c r="H533" s="56"/>
      <c r="I533" s="7"/>
      <c r="J533" s="55"/>
      <c r="K533" s="7"/>
    </row>
    <row r="534" spans="2:11" ht="15" customHeight="1" x14ac:dyDescent="0.25">
      <c r="B534" s="58"/>
      <c r="C534" s="58"/>
      <c r="E534" s="57"/>
      <c r="G534" s="59"/>
      <c r="H534" s="56"/>
      <c r="I534" s="7"/>
      <c r="J534" s="55"/>
      <c r="K534" s="7"/>
    </row>
    <row r="535" spans="2:11" ht="15" customHeight="1" x14ac:dyDescent="0.25">
      <c r="B535" s="58"/>
      <c r="C535" s="58"/>
      <c r="E535" s="57"/>
      <c r="G535" s="59"/>
      <c r="H535" s="56"/>
      <c r="I535" s="7"/>
      <c r="J535" s="55"/>
      <c r="K535" s="7"/>
    </row>
    <row r="536" spans="2:11" ht="15" customHeight="1" x14ac:dyDescent="0.25">
      <c r="B536" s="58"/>
      <c r="C536" s="58"/>
      <c r="E536" s="57"/>
      <c r="G536" s="59"/>
      <c r="H536" s="56"/>
      <c r="I536" s="7"/>
      <c r="J536" s="55"/>
      <c r="K536" s="7"/>
    </row>
    <row r="537" spans="2:11" ht="15" customHeight="1" x14ac:dyDescent="0.25">
      <c r="B537" s="58"/>
      <c r="C537" s="58"/>
      <c r="E537" s="57"/>
      <c r="G537" s="59"/>
      <c r="H537" s="56"/>
      <c r="I537" s="7"/>
      <c r="J537" s="55"/>
      <c r="K537" s="7"/>
    </row>
    <row r="538" spans="2:11" ht="15" customHeight="1" x14ac:dyDescent="0.25">
      <c r="B538" s="58"/>
      <c r="C538" s="58"/>
      <c r="E538" s="57"/>
      <c r="G538" s="59"/>
      <c r="H538" s="56"/>
      <c r="I538" s="7"/>
      <c r="J538" s="55"/>
      <c r="K538" s="7"/>
    </row>
    <row r="539" spans="2:11" ht="15" customHeight="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ht="15" customHeight="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ht="15" customHeight="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ht="15" customHeight="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ht="15" customHeight="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ht="15" customHeight="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ht="15" customHeight="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ht="15" customHeight="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ht="15" customHeight="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ht="15" customHeight="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ht="15" customHeight="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ht="15" customHeight="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ht="15" customHeight="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ht="15" customHeight="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ht="15" customHeight="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ht="15" customHeight="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ht="15" customHeight="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ht="15" customHeight="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ht="15" customHeight="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ht="15" customHeight="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ht="15" customHeight="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ht="15" customHeight="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ht="15" customHeight="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ht="15" customHeight="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ht="15" customHeight="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ht="15" customHeight="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ht="15" customHeight="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ht="15" customHeight="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ht="15" customHeight="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ht="15" customHeight="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ht="15" customHeight="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ht="15" customHeight="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ht="15" customHeight="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ht="15" customHeight="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ht="15" customHeight="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ht="15" customHeight="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ht="15" customHeight="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ht="15" customHeight="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ht="15" customHeight="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ht="15" customHeight="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ht="15" customHeight="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ht="15" customHeight="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ht="15" customHeight="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ht="15" customHeight="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ht="15" customHeight="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ht="15" customHeight="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ht="15" customHeight="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ht="15" customHeight="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ht="15" customHeight="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ht="15" customHeight="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ht="15" customHeight="1" x14ac:dyDescent="0.25">
      <c r="B589" s="58"/>
      <c r="C589" s="58"/>
      <c r="E589" s="57"/>
      <c r="G589" s="59"/>
      <c r="H589" s="56"/>
      <c r="I589" s="55"/>
      <c r="J589" s="55"/>
      <c r="K589" s="55"/>
    </row>
    <row r="590" spans="2:11" ht="15" customHeight="1" x14ac:dyDescent="0.25">
      <c r="B590" s="58"/>
      <c r="C590" s="58"/>
      <c r="E590" s="57"/>
      <c r="G590" s="59"/>
      <c r="H590" s="56"/>
      <c r="I590" s="55"/>
      <c r="J590" s="55"/>
      <c r="K590" s="55"/>
    </row>
    <row r="591" spans="2:11" ht="15" customHeight="1" x14ac:dyDescent="0.25">
      <c r="B591" s="58"/>
      <c r="C591" s="58"/>
      <c r="E591" s="57"/>
      <c r="G591" s="59"/>
      <c r="H591" s="56"/>
      <c r="I591" s="55"/>
      <c r="J591" s="55"/>
      <c r="K591" s="55"/>
    </row>
    <row r="592" spans="2:11" ht="15" customHeight="1" x14ac:dyDescent="0.25">
      <c r="B592" s="58"/>
      <c r="C592" s="58"/>
      <c r="E592" s="57"/>
      <c r="G592" s="59"/>
      <c r="H592" s="56"/>
      <c r="I592" s="55"/>
      <c r="J592" s="55"/>
      <c r="K592" s="55"/>
    </row>
    <row r="593" spans="1:87" ht="15" customHeight="1" x14ac:dyDescent="0.25">
      <c r="A593" s="55"/>
      <c r="B593" s="58"/>
      <c r="C593" s="58"/>
      <c r="E593" s="57"/>
      <c r="G593" s="59"/>
      <c r="H593" s="56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55"/>
      <c r="AL593" s="55"/>
      <c r="AM593" s="55"/>
      <c r="AN593" s="55"/>
      <c r="AO593" s="55"/>
      <c r="AP593" s="55"/>
      <c r="AQ593" s="55"/>
      <c r="AR593" s="55"/>
      <c r="AS593" s="55"/>
      <c r="AT593" s="55"/>
      <c r="AU593" s="55"/>
      <c r="AV593" s="55"/>
      <c r="AW593" s="55"/>
      <c r="AX593" s="55"/>
      <c r="AY593" s="55"/>
      <c r="AZ593" s="55"/>
      <c r="BA593" s="55"/>
      <c r="BB593" s="55"/>
      <c r="BC593" s="55"/>
      <c r="BD593" s="55"/>
      <c r="BE593" s="55"/>
      <c r="BF593" s="55"/>
      <c r="BG593" s="55"/>
      <c r="BH593" s="55"/>
      <c r="BI593" s="55"/>
      <c r="BJ593" s="55"/>
      <c r="BK593" s="55"/>
      <c r="BL593" s="55"/>
      <c r="BM593" s="55"/>
      <c r="BN593" s="55"/>
      <c r="BO593" s="55"/>
      <c r="BP593" s="55"/>
      <c r="BQ593" s="55"/>
      <c r="BR593" s="55"/>
      <c r="BS593" s="55"/>
      <c r="BT593" s="55"/>
      <c r="BU593" s="55"/>
      <c r="BV593" s="55"/>
      <c r="BW593" s="55"/>
      <c r="BX593" s="55"/>
      <c r="BY593" s="55"/>
      <c r="BZ593" s="55"/>
      <c r="CA593" s="55"/>
      <c r="CB593" s="55"/>
      <c r="CC593" s="55"/>
      <c r="CD593" s="55"/>
      <c r="CE593" s="55"/>
      <c r="CF593" s="55"/>
      <c r="CG593" s="55"/>
      <c r="CH593" s="55"/>
      <c r="CI593" s="55"/>
    </row>
    <row r="594" spans="1:87" ht="15" customHeight="1" x14ac:dyDescent="0.25">
      <c r="A594" s="55"/>
      <c r="B594" s="58"/>
      <c r="C594" s="58"/>
      <c r="E594" s="57"/>
      <c r="G594" s="59"/>
      <c r="H594" s="56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S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  <c r="BK594" s="55"/>
      <c r="BL594" s="55"/>
      <c r="BM594" s="55"/>
      <c r="BN594" s="55"/>
      <c r="BO594" s="55"/>
      <c r="BP594" s="55"/>
      <c r="BQ594" s="55"/>
      <c r="BR594" s="55"/>
      <c r="BS594" s="55"/>
      <c r="BT594" s="55"/>
      <c r="BU594" s="55"/>
      <c r="BV594" s="55"/>
      <c r="BW594" s="55"/>
      <c r="BX594" s="55"/>
      <c r="BY594" s="55"/>
      <c r="BZ594" s="55"/>
      <c r="CA594" s="55"/>
      <c r="CB594" s="55"/>
      <c r="CC594" s="55"/>
      <c r="CD594" s="55"/>
      <c r="CE594" s="55"/>
      <c r="CF594" s="55"/>
      <c r="CG594" s="55"/>
      <c r="CH594" s="55"/>
      <c r="CI594" s="55"/>
    </row>
    <row r="595" spans="1:87" ht="15" customHeight="1" x14ac:dyDescent="0.25">
      <c r="A595" s="55"/>
      <c r="B595" s="58"/>
      <c r="C595" s="58"/>
      <c r="E595" s="57"/>
      <c r="G595" s="59"/>
      <c r="H595" s="56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55"/>
      <c r="AL595" s="55"/>
      <c r="AM595" s="55"/>
      <c r="AN595" s="55"/>
      <c r="AO595" s="55"/>
      <c r="AP595" s="55"/>
      <c r="AQ595" s="55"/>
      <c r="AR595" s="55"/>
      <c r="AS595" s="55"/>
      <c r="AT595" s="55"/>
      <c r="AU595" s="55"/>
      <c r="AV595" s="55"/>
      <c r="AW595" s="55"/>
      <c r="AX595" s="55"/>
      <c r="AY595" s="55"/>
      <c r="AZ595" s="55"/>
      <c r="BA595" s="55"/>
      <c r="BB595" s="55"/>
      <c r="BC595" s="55"/>
      <c r="BD595" s="55"/>
      <c r="BE595" s="55"/>
      <c r="BF595" s="55"/>
      <c r="BG595" s="55"/>
      <c r="BH595" s="55"/>
      <c r="BI595" s="55"/>
      <c r="BJ595" s="55"/>
      <c r="BK595" s="55"/>
      <c r="BL595" s="55"/>
      <c r="BM595" s="55"/>
      <c r="BN595" s="55"/>
      <c r="BO595" s="55"/>
      <c r="BP595" s="55"/>
      <c r="BQ595" s="55"/>
      <c r="BR595" s="55"/>
      <c r="BS595" s="55"/>
      <c r="BT595" s="55"/>
      <c r="BU595" s="55"/>
      <c r="BV595" s="55"/>
      <c r="BW595" s="55"/>
      <c r="BX595" s="55"/>
      <c r="BY595" s="55"/>
      <c r="BZ595" s="55"/>
      <c r="CA595" s="55"/>
      <c r="CB595" s="55"/>
      <c r="CC595" s="55"/>
      <c r="CD595" s="55"/>
      <c r="CE595" s="55"/>
      <c r="CF595" s="55"/>
      <c r="CG595" s="55"/>
      <c r="CH595" s="55"/>
      <c r="CI595" s="55"/>
    </row>
    <row r="596" spans="1:87" ht="15" customHeight="1" x14ac:dyDescent="0.25">
      <c r="A596" s="55"/>
      <c r="B596" s="58"/>
      <c r="C596" s="58"/>
      <c r="E596" s="57"/>
      <c r="G596" s="59"/>
      <c r="H596" s="56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  <c r="AH596" s="55"/>
      <c r="AI596" s="55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5"/>
      <c r="AV596" s="55"/>
      <c r="AW596" s="55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5"/>
      <c r="BJ596" s="55"/>
      <c r="BK596" s="55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5"/>
      <c r="BX596" s="55"/>
      <c r="BY596" s="55"/>
      <c r="BZ596" s="55"/>
      <c r="CA596" s="55"/>
      <c r="CB596" s="55"/>
      <c r="CC596" s="55"/>
      <c r="CD596" s="55"/>
      <c r="CE596" s="55"/>
      <c r="CF596" s="55"/>
      <c r="CG596" s="55"/>
      <c r="CH596" s="55"/>
      <c r="CI596" s="55"/>
    </row>
    <row r="597" spans="1:87" ht="15" customHeight="1" x14ac:dyDescent="0.25">
      <c r="A597" s="55"/>
      <c r="B597" s="58"/>
      <c r="C597" s="58"/>
      <c r="E597" s="57"/>
      <c r="G597" s="59"/>
      <c r="H597" s="56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5"/>
      <c r="AV597" s="55"/>
      <c r="AW597" s="55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5"/>
      <c r="BJ597" s="55"/>
      <c r="BK597" s="55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5"/>
      <c r="BX597" s="55"/>
      <c r="BY597" s="55"/>
      <c r="BZ597" s="55"/>
      <c r="CA597" s="55"/>
      <c r="CB597" s="55"/>
      <c r="CC597" s="55"/>
      <c r="CD597" s="55"/>
      <c r="CE597" s="55"/>
      <c r="CF597" s="55"/>
      <c r="CG597" s="55"/>
      <c r="CH597" s="55"/>
      <c r="CI597" s="55"/>
    </row>
    <row r="598" spans="1:87" ht="15" customHeight="1" x14ac:dyDescent="0.25">
      <c r="A598" s="55"/>
      <c r="B598" s="58"/>
      <c r="C598" s="58"/>
      <c r="E598" s="57"/>
      <c r="G598" s="59"/>
      <c r="H598" s="56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55"/>
      <c r="AL598" s="55"/>
      <c r="AM598" s="55"/>
      <c r="AN598" s="55"/>
      <c r="AO598" s="55"/>
      <c r="AP598" s="55"/>
      <c r="AQ598" s="55"/>
      <c r="AR598" s="55"/>
      <c r="AS598" s="55"/>
      <c r="AT598" s="55"/>
      <c r="AU598" s="55"/>
      <c r="AV598" s="55"/>
      <c r="AW598" s="55"/>
      <c r="AX598" s="55"/>
      <c r="AY598" s="55"/>
      <c r="AZ598" s="55"/>
      <c r="BA598" s="55"/>
      <c r="BB598" s="55"/>
      <c r="BC598" s="55"/>
      <c r="BD598" s="55"/>
      <c r="BE598" s="55"/>
      <c r="BF598" s="55"/>
      <c r="BG598" s="55"/>
      <c r="BH598" s="55"/>
      <c r="BI598" s="55"/>
      <c r="BJ598" s="55"/>
      <c r="BK598" s="55"/>
      <c r="BL598" s="55"/>
      <c r="BM598" s="55"/>
      <c r="BN598" s="55"/>
      <c r="BO598" s="55"/>
      <c r="BP598" s="55"/>
      <c r="BQ598" s="55"/>
      <c r="BR598" s="55"/>
      <c r="BS598" s="55"/>
      <c r="BT598" s="55"/>
      <c r="BU598" s="55"/>
      <c r="BV598" s="55"/>
      <c r="BW598" s="55"/>
      <c r="BX598" s="55"/>
      <c r="BY598" s="55"/>
      <c r="BZ598" s="55"/>
      <c r="CA598" s="55"/>
      <c r="CB598" s="55"/>
      <c r="CC598" s="55"/>
      <c r="CD598" s="55"/>
      <c r="CE598" s="55"/>
      <c r="CF598" s="55"/>
      <c r="CG598" s="55"/>
      <c r="CH598" s="55"/>
      <c r="CI598" s="55"/>
    </row>
    <row r="599" spans="1:87" customFormat="1" ht="15" customHeight="1" x14ac:dyDescent="0.25">
      <c r="A599" s="55"/>
      <c r="B599" s="58"/>
      <c r="C599" s="58"/>
      <c r="E599" s="57"/>
      <c r="F599" s="21"/>
      <c r="G599" s="59"/>
      <c r="H599" s="56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  <c r="AS599" s="55"/>
      <c r="AT599" s="55"/>
      <c r="AU599" s="55"/>
      <c r="AV599" s="55"/>
      <c r="AW599" s="55"/>
      <c r="AX599" s="55"/>
      <c r="AY599" s="55"/>
      <c r="AZ599" s="55"/>
      <c r="BA599" s="55"/>
      <c r="BB599" s="55"/>
      <c r="BC599" s="55"/>
      <c r="BD599" s="55"/>
      <c r="BE599" s="55"/>
      <c r="BF599" s="55"/>
      <c r="BG599" s="55"/>
      <c r="BH599" s="55"/>
      <c r="BI599" s="55"/>
      <c r="BJ599" s="55"/>
      <c r="BK599" s="55"/>
      <c r="BL599" s="55"/>
      <c r="BM599" s="55"/>
      <c r="BN599" s="55"/>
      <c r="BO599" s="55"/>
      <c r="BP599" s="55"/>
      <c r="BQ599" s="55"/>
      <c r="BR599" s="55"/>
      <c r="BS599" s="55"/>
      <c r="BT599" s="55"/>
      <c r="BU599" s="55"/>
      <c r="BV599" s="55"/>
      <c r="BW599" s="55"/>
      <c r="BX599" s="55"/>
      <c r="BY599" s="55"/>
      <c r="BZ599" s="55"/>
      <c r="CA599" s="55"/>
      <c r="CB599" s="55"/>
      <c r="CC599" s="55"/>
      <c r="CD599" s="55"/>
      <c r="CE599" s="55"/>
      <c r="CF599" s="55"/>
      <c r="CG599" s="55"/>
      <c r="CH599" s="55"/>
      <c r="CI599" s="55"/>
    </row>
    <row r="600" spans="1:87" customFormat="1" ht="15" customHeight="1" x14ac:dyDescent="0.25">
      <c r="A600" s="55"/>
      <c r="B600" s="58"/>
      <c r="C600" s="58"/>
      <c r="E600" s="57"/>
      <c r="F600" s="21"/>
      <c r="G600" s="59"/>
      <c r="H600" s="56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55"/>
      <c r="AL600" s="55"/>
      <c r="AM600" s="55"/>
      <c r="AN600" s="55"/>
      <c r="AO600" s="55"/>
      <c r="AP600" s="55"/>
      <c r="AQ600" s="55"/>
      <c r="AR600" s="55"/>
      <c r="AS600" s="55"/>
      <c r="AT600" s="55"/>
      <c r="AU600" s="55"/>
      <c r="AV600" s="55"/>
      <c r="AW600" s="55"/>
      <c r="AX600" s="55"/>
      <c r="AY600" s="55"/>
      <c r="AZ600" s="55"/>
      <c r="BA600" s="55"/>
      <c r="BB600" s="55"/>
      <c r="BC600" s="55"/>
      <c r="BD600" s="55"/>
      <c r="BE600" s="55"/>
      <c r="BF600" s="55"/>
      <c r="BG600" s="55"/>
      <c r="BH600" s="55"/>
      <c r="BI600" s="55"/>
      <c r="BJ600" s="55"/>
      <c r="BK600" s="55"/>
      <c r="BL600" s="55"/>
      <c r="BM600" s="55"/>
      <c r="BN600" s="55"/>
      <c r="BO600" s="55"/>
      <c r="BP600" s="55"/>
      <c r="BQ600" s="55"/>
      <c r="BR600" s="55"/>
      <c r="BS600" s="55"/>
      <c r="BT600" s="55"/>
      <c r="BU600" s="55"/>
      <c r="BV600" s="55"/>
      <c r="BW600" s="55"/>
      <c r="BX600" s="55"/>
      <c r="BY600" s="55"/>
      <c r="BZ600" s="55"/>
      <c r="CA600" s="55"/>
      <c r="CB600" s="55"/>
      <c r="CC600" s="55"/>
      <c r="CD600" s="55"/>
      <c r="CE600" s="55"/>
      <c r="CF600" s="55"/>
      <c r="CG600" s="55"/>
      <c r="CH600" s="55"/>
      <c r="CI600" s="55"/>
    </row>
    <row r="601" spans="1:87" customFormat="1" ht="15" customHeight="1" x14ac:dyDescent="0.25">
      <c r="A601" s="55"/>
      <c r="B601" s="58"/>
      <c r="C601" s="58"/>
      <c r="E601" s="57"/>
      <c r="F601" s="21"/>
      <c r="G601" s="59"/>
      <c r="H601" s="56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55"/>
      <c r="AL601" s="55"/>
      <c r="AM601" s="55"/>
      <c r="AN601" s="55"/>
      <c r="AO601" s="55"/>
      <c r="AP601" s="55"/>
      <c r="AQ601" s="55"/>
      <c r="AR601" s="55"/>
      <c r="AS601" s="55"/>
      <c r="AT601" s="55"/>
      <c r="AU601" s="55"/>
      <c r="AV601" s="55"/>
      <c r="AW601" s="55"/>
      <c r="AX601" s="55"/>
      <c r="AY601" s="55"/>
      <c r="AZ601" s="55"/>
      <c r="BA601" s="55"/>
      <c r="BB601" s="55"/>
      <c r="BC601" s="55"/>
      <c r="BD601" s="55"/>
      <c r="BE601" s="55"/>
      <c r="BF601" s="55"/>
      <c r="BG601" s="55"/>
      <c r="BH601" s="55"/>
      <c r="BI601" s="55"/>
      <c r="BJ601" s="55"/>
      <c r="BK601" s="55"/>
      <c r="BL601" s="55"/>
      <c r="BM601" s="55"/>
      <c r="BN601" s="55"/>
      <c r="BO601" s="55"/>
      <c r="BP601" s="55"/>
      <c r="BQ601" s="55"/>
      <c r="BR601" s="55"/>
      <c r="BS601" s="55"/>
      <c r="BT601" s="55"/>
      <c r="BU601" s="55"/>
      <c r="BV601" s="55"/>
      <c r="BW601" s="55"/>
      <c r="BX601" s="55"/>
      <c r="BY601" s="55"/>
      <c r="BZ601" s="55"/>
      <c r="CA601" s="55"/>
      <c r="CB601" s="55"/>
      <c r="CC601" s="55"/>
      <c r="CD601" s="55"/>
      <c r="CE601" s="55"/>
      <c r="CF601" s="55"/>
      <c r="CG601" s="55"/>
      <c r="CH601" s="55"/>
      <c r="CI601" s="55"/>
    </row>
    <row r="602" spans="1:87" customFormat="1" ht="15" customHeight="1" x14ac:dyDescent="0.25">
      <c r="A602" s="55"/>
      <c r="B602" s="58"/>
      <c r="C602" s="58"/>
      <c r="E602" s="57"/>
      <c r="F602" s="21"/>
      <c r="G602" s="59"/>
      <c r="H602" s="56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55"/>
      <c r="AL602" s="55"/>
      <c r="AM602" s="55"/>
      <c r="AN602" s="55"/>
      <c r="AO602" s="55"/>
      <c r="AP602" s="55"/>
      <c r="AQ602" s="55"/>
      <c r="AR602" s="55"/>
      <c r="AS602" s="55"/>
      <c r="AT602" s="55"/>
      <c r="AU602" s="55"/>
      <c r="AV602" s="55"/>
      <c r="AW602" s="55"/>
      <c r="AX602" s="55"/>
      <c r="AY602" s="55"/>
      <c r="AZ602" s="55"/>
      <c r="BA602" s="55"/>
      <c r="BB602" s="55"/>
      <c r="BC602" s="55"/>
      <c r="BD602" s="55"/>
      <c r="BE602" s="55"/>
      <c r="BF602" s="55"/>
      <c r="BG602" s="55"/>
      <c r="BH602" s="55"/>
      <c r="BI602" s="55"/>
      <c r="BJ602" s="55"/>
      <c r="BK602" s="55"/>
      <c r="BL602" s="55"/>
      <c r="BM602" s="55"/>
      <c r="BN602" s="55"/>
      <c r="BO602" s="55"/>
      <c r="BP602" s="55"/>
      <c r="BQ602" s="55"/>
      <c r="BR602" s="55"/>
      <c r="BS602" s="55"/>
      <c r="BT602" s="55"/>
      <c r="BU602" s="55"/>
      <c r="BV602" s="55"/>
      <c r="BW602" s="55"/>
      <c r="BX602" s="55"/>
      <c r="BY602" s="55"/>
      <c r="BZ602" s="55"/>
      <c r="CA602" s="55"/>
      <c r="CB602" s="55"/>
      <c r="CC602" s="55"/>
      <c r="CD602" s="55"/>
      <c r="CE602" s="55"/>
      <c r="CF602" s="55"/>
      <c r="CG602" s="55"/>
      <c r="CH602" s="55"/>
      <c r="CI602" s="55"/>
    </row>
    <row r="603" spans="1:87" customFormat="1" ht="15" customHeight="1" x14ac:dyDescent="0.25">
      <c r="A603" s="55"/>
      <c r="B603" s="58"/>
      <c r="C603" s="58"/>
      <c r="E603" s="57"/>
      <c r="F603" s="21"/>
      <c r="G603" s="59"/>
      <c r="H603" s="56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55"/>
      <c r="AL603" s="55"/>
      <c r="AM603" s="55"/>
      <c r="AN603" s="55"/>
      <c r="AO603" s="55"/>
      <c r="AP603" s="55"/>
      <c r="AQ603" s="55"/>
      <c r="AR603" s="55"/>
      <c r="AS603" s="55"/>
      <c r="AT603" s="55"/>
      <c r="AU603" s="55"/>
      <c r="AV603" s="55"/>
      <c r="AW603" s="55"/>
      <c r="AX603" s="55"/>
      <c r="AY603" s="55"/>
      <c r="AZ603" s="55"/>
      <c r="BA603" s="55"/>
      <c r="BB603" s="55"/>
      <c r="BC603" s="55"/>
      <c r="BD603" s="55"/>
      <c r="BE603" s="55"/>
      <c r="BF603" s="55"/>
      <c r="BG603" s="55"/>
      <c r="BH603" s="55"/>
      <c r="BI603" s="55"/>
      <c r="BJ603" s="55"/>
      <c r="BK603" s="55"/>
      <c r="BL603" s="55"/>
      <c r="BM603" s="55"/>
      <c r="BN603" s="55"/>
      <c r="BO603" s="55"/>
      <c r="BP603" s="55"/>
      <c r="BQ603" s="55"/>
      <c r="BR603" s="55"/>
      <c r="BS603" s="55"/>
      <c r="BT603" s="55"/>
      <c r="BU603" s="55"/>
      <c r="BV603" s="55"/>
      <c r="BW603" s="55"/>
      <c r="BX603" s="55"/>
      <c r="BY603" s="55"/>
      <c r="BZ603" s="55"/>
      <c r="CA603" s="55"/>
      <c r="CB603" s="55"/>
      <c r="CC603" s="55"/>
      <c r="CD603" s="55"/>
      <c r="CE603" s="55"/>
      <c r="CF603" s="55"/>
      <c r="CG603" s="55"/>
      <c r="CH603" s="55"/>
      <c r="CI603" s="55"/>
    </row>
    <row r="604" spans="1:87" customFormat="1" ht="15" customHeight="1" x14ac:dyDescent="0.25">
      <c r="A604" s="55"/>
      <c r="B604" s="58"/>
      <c r="C604" s="58"/>
      <c r="E604" s="57"/>
      <c r="F604" s="21"/>
      <c r="G604" s="59"/>
      <c r="H604" s="56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55"/>
      <c r="AL604" s="55"/>
      <c r="AM604" s="55"/>
      <c r="AN604" s="55"/>
      <c r="AO604" s="55"/>
      <c r="AP604" s="55"/>
      <c r="AQ604" s="55"/>
      <c r="AR604" s="55"/>
      <c r="AS604" s="55"/>
      <c r="AT604" s="55"/>
      <c r="AU604" s="55"/>
      <c r="AV604" s="55"/>
      <c r="AW604" s="55"/>
      <c r="AX604" s="55"/>
      <c r="AY604" s="55"/>
      <c r="AZ604" s="55"/>
      <c r="BA604" s="55"/>
      <c r="BB604" s="55"/>
      <c r="BC604" s="55"/>
      <c r="BD604" s="55"/>
      <c r="BE604" s="55"/>
      <c r="BF604" s="55"/>
      <c r="BG604" s="55"/>
      <c r="BH604" s="55"/>
      <c r="BI604" s="55"/>
      <c r="BJ604" s="55"/>
      <c r="BK604" s="55"/>
      <c r="BL604" s="55"/>
      <c r="BM604" s="55"/>
      <c r="BN604" s="55"/>
      <c r="BO604" s="55"/>
      <c r="BP604" s="55"/>
      <c r="BQ604" s="55"/>
      <c r="BR604" s="55"/>
      <c r="BS604" s="55"/>
      <c r="BT604" s="55"/>
      <c r="BU604" s="55"/>
      <c r="BV604" s="55"/>
      <c r="BW604" s="55"/>
      <c r="BX604" s="55"/>
      <c r="BY604" s="55"/>
      <c r="BZ604" s="55"/>
      <c r="CA604" s="55"/>
      <c r="CB604" s="55"/>
      <c r="CC604" s="55"/>
      <c r="CD604" s="55"/>
      <c r="CE604" s="55"/>
      <c r="CF604" s="55"/>
      <c r="CG604" s="55"/>
      <c r="CH604" s="55"/>
      <c r="CI604" s="55"/>
    </row>
    <row r="605" spans="1:87" customFormat="1" ht="15" customHeight="1" x14ac:dyDescent="0.25">
      <c r="A605" s="55"/>
      <c r="B605" s="58"/>
      <c r="C605" s="58"/>
      <c r="E605" s="57"/>
      <c r="F605" s="21"/>
      <c r="G605" s="59"/>
      <c r="H605" s="56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5"/>
      <c r="AV605" s="55"/>
      <c r="AW605" s="55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5"/>
      <c r="BJ605" s="55"/>
      <c r="BK605" s="55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5"/>
      <c r="BX605" s="55"/>
      <c r="BY605" s="55"/>
      <c r="BZ605" s="55"/>
      <c r="CA605" s="55"/>
      <c r="CB605" s="55"/>
      <c r="CC605" s="55"/>
      <c r="CD605" s="55"/>
      <c r="CE605" s="55"/>
      <c r="CF605" s="55"/>
      <c r="CG605" s="55"/>
      <c r="CH605" s="55"/>
      <c r="CI605" s="55"/>
    </row>
    <row r="606" spans="1:87" customFormat="1" ht="15" customHeight="1" x14ac:dyDescent="0.25">
      <c r="A606" s="55"/>
      <c r="B606" s="58"/>
      <c r="C606" s="58"/>
      <c r="E606" s="57"/>
      <c r="F606" s="21"/>
      <c r="G606" s="59"/>
      <c r="H606" s="56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55"/>
      <c r="AL606" s="55"/>
      <c r="AM606" s="55"/>
      <c r="AN606" s="55"/>
      <c r="AO606" s="55"/>
      <c r="AP606" s="55"/>
      <c r="AQ606" s="55"/>
      <c r="AR606" s="55"/>
      <c r="AS606" s="55"/>
      <c r="AT606" s="55"/>
      <c r="AU606" s="55"/>
      <c r="AV606" s="55"/>
      <c r="AW606" s="55"/>
      <c r="AX606" s="55"/>
      <c r="AY606" s="55"/>
      <c r="AZ606" s="55"/>
      <c r="BA606" s="55"/>
      <c r="BB606" s="55"/>
      <c r="BC606" s="55"/>
      <c r="BD606" s="55"/>
      <c r="BE606" s="55"/>
      <c r="BF606" s="55"/>
      <c r="BG606" s="55"/>
      <c r="BH606" s="55"/>
      <c r="BI606" s="55"/>
      <c r="BJ606" s="55"/>
      <c r="BK606" s="55"/>
      <c r="BL606" s="55"/>
      <c r="BM606" s="55"/>
      <c r="BN606" s="55"/>
      <c r="BO606" s="55"/>
      <c r="BP606" s="55"/>
      <c r="BQ606" s="55"/>
      <c r="BR606" s="55"/>
      <c r="BS606" s="55"/>
      <c r="BT606" s="55"/>
      <c r="BU606" s="55"/>
      <c r="BV606" s="55"/>
      <c r="BW606" s="55"/>
      <c r="BX606" s="55"/>
      <c r="BY606" s="55"/>
      <c r="BZ606" s="55"/>
      <c r="CA606" s="55"/>
      <c r="CB606" s="55"/>
      <c r="CC606" s="55"/>
      <c r="CD606" s="55"/>
      <c r="CE606" s="55"/>
      <c r="CF606" s="55"/>
      <c r="CG606" s="55"/>
      <c r="CH606" s="55"/>
      <c r="CI606" s="55"/>
    </row>
    <row r="607" spans="1:87" customFormat="1" ht="15" customHeight="1" x14ac:dyDescent="0.25">
      <c r="A607" s="55"/>
      <c r="B607" s="58"/>
      <c r="C607" s="58"/>
      <c r="E607" s="57"/>
      <c r="F607" s="21"/>
      <c r="G607" s="59"/>
      <c r="H607" s="56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55"/>
      <c r="AL607" s="55"/>
      <c r="AM607" s="55"/>
      <c r="AN607" s="55"/>
      <c r="AO607" s="55"/>
      <c r="AP607" s="55"/>
      <c r="AQ607" s="55"/>
      <c r="AR607" s="55"/>
      <c r="AS607" s="55"/>
      <c r="AT607" s="55"/>
      <c r="AU607" s="55"/>
      <c r="AV607" s="55"/>
      <c r="AW607" s="55"/>
      <c r="AX607" s="55"/>
      <c r="AY607" s="55"/>
      <c r="AZ607" s="55"/>
      <c r="BA607" s="55"/>
      <c r="BB607" s="55"/>
      <c r="BC607" s="55"/>
      <c r="BD607" s="55"/>
      <c r="BE607" s="55"/>
      <c r="BF607" s="55"/>
      <c r="BG607" s="55"/>
      <c r="BH607" s="55"/>
      <c r="BI607" s="55"/>
      <c r="BJ607" s="55"/>
      <c r="BK607" s="55"/>
      <c r="BL607" s="55"/>
      <c r="BM607" s="55"/>
      <c r="BN607" s="55"/>
      <c r="BO607" s="55"/>
      <c r="BP607" s="55"/>
      <c r="BQ607" s="55"/>
      <c r="BR607" s="55"/>
      <c r="BS607" s="55"/>
      <c r="BT607" s="55"/>
      <c r="BU607" s="55"/>
      <c r="BV607" s="55"/>
      <c r="BW607" s="55"/>
      <c r="BX607" s="55"/>
      <c r="BY607" s="55"/>
      <c r="BZ607" s="55"/>
      <c r="CA607" s="55"/>
      <c r="CB607" s="55"/>
      <c r="CC607" s="55"/>
      <c r="CD607" s="55"/>
      <c r="CE607" s="55"/>
      <c r="CF607" s="55"/>
      <c r="CG607" s="55"/>
      <c r="CH607" s="55"/>
      <c r="CI607" s="55"/>
    </row>
    <row r="608" spans="1:87" customFormat="1" ht="15" customHeight="1" x14ac:dyDescent="0.25">
      <c r="A608" s="55"/>
      <c r="B608" s="58"/>
      <c r="C608" s="58"/>
      <c r="E608" s="57"/>
      <c r="F608" s="21"/>
      <c r="G608" s="59"/>
      <c r="H608" s="56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55"/>
      <c r="AL608" s="55"/>
      <c r="AM608" s="55"/>
      <c r="AN608" s="55"/>
      <c r="AO608" s="55"/>
      <c r="AP608" s="55"/>
      <c r="AQ608" s="55"/>
      <c r="AR608" s="55"/>
      <c r="AS608" s="55"/>
      <c r="AT608" s="55"/>
      <c r="AU608" s="55"/>
      <c r="AV608" s="55"/>
      <c r="AW608" s="55"/>
      <c r="AX608" s="55"/>
      <c r="AY608" s="55"/>
      <c r="AZ608" s="55"/>
      <c r="BA608" s="55"/>
      <c r="BB608" s="55"/>
      <c r="BC608" s="55"/>
      <c r="BD608" s="55"/>
      <c r="BE608" s="55"/>
      <c r="BF608" s="55"/>
      <c r="BG608" s="55"/>
      <c r="BH608" s="55"/>
      <c r="BI608" s="55"/>
      <c r="BJ608" s="55"/>
      <c r="BK608" s="55"/>
      <c r="BL608" s="55"/>
      <c r="BM608" s="55"/>
      <c r="BN608" s="55"/>
      <c r="BO608" s="55"/>
      <c r="BP608" s="55"/>
      <c r="BQ608" s="55"/>
      <c r="BR608" s="55"/>
      <c r="BS608" s="55"/>
      <c r="BT608" s="55"/>
      <c r="BU608" s="55"/>
      <c r="BV608" s="55"/>
      <c r="BW608" s="55"/>
      <c r="BX608" s="55"/>
      <c r="BY608" s="55"/>
      <c r="BZ608" s="55"/>
      <c r="CA608" s="55"/>
      <c r="CB608" s="55"/>
      <c r="CC608" s="55"/>
      <c r="CD608" s="55"/>
      <c r="CE608" s="55"/>
      <c r="CF608" s="55"/>
      <c r="CG608" s="55"/>
      <c r="CH608" s="55"/>
      <c r="CI608" s="55"/>
    </row>
    <row r="609" spans="1:87" customFormat="1" ht="15" customHeight="1" x14ac:dyDescent="0.25">
      <c r="A609" s="55"/>
      <c r="B609" s="58"/>
      <c r="C609" s="58"/>
      <c r="E609" s="57"/>
      <c r="F609" s="21"/>
      <c r="G609" s="59"/>
      <c r="H609" s="56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55"/>
      <c r="AL609" s="55"/>
      <c r="AM609" s="55"/>
      <c r="AN609" s="55"/>
      <c r="AO609" s="55"/>
      <c r="AP609" s="55"/>
      <c r="AQ609" s="55"/>
      <c r="AR609" s="55"/>
      <c r="AS609" s="55"/>
      <c r="AT609" s="55"/>
      <c r="AU609" s="55"/>
      <c r="AV609" s="55"/>
      <c r="AW609" s="55"/>
      <c r="AX609" s="55"/>
      <c r="AY609" s="55"/>
      <c r="AZ609" s="55"/>
      <c r="BA609" s="55"/>
      <c r="BB609" s="55"/>
      <c r="BC609" s="55"/>
      <c r="BD609" s="55"/>
      <c r="BE609" s="55"/>
      <c r="BF609" s="55"/>
      <c r="BG609" s="55"/>
      <c r="BH609" s="55"/>
      <c r="BI609" s="55"/>
      <c r="BJ609" s="55"/>
      <c r="BK609" s="55"/>
      <c r="BL609" s="55"/>
      <c r="BM609" s="55"/>
      <c r="BN609" s="55"/>
      <c r="BO609" s="55"/>
      <c r="BP609" s="55"/>
      <c r="BQ609" s="55"/>
      <c r="BR609" s="55"/>
      <c r="BS609" s="55"/>
      <c r="BT609" s="55"/>
      <c r="BU609" s="55"/>
      <c r="BV609" s="55"/>
      <c r="BW609" s="55"/>
      <c r="BX609" s="55"/>
      <c r="BY609" s="55"/>
      <c r="BZ609" s="55"/>
      <c r="CA609" s="55"/>
      <c r="CB609" s="55"/>
      <c r="CC609" s="55"/>
      <c r="CD609" s="55"/>
      <c r="CE609" s="55"/>
      <c r="CF609" s="55"/>
      <c r="CG609" s="55"/>
      <c r="CH609" s="55"/>
      <c r="CI609" s="55"/>
    </row>
    <row r="610" spans="1:87" customFormat="1" ht="15" customHeight="1" x14ac:dyDescent="0.25">
      <c r="A610" s="55"/>
      <c r="B610" s="58"/>
      <c r="C610" s="58"/>
      <c r="E610" s="57"/>
      <c r="F610" s="21"/>
      <c r="G610" s="59"/>
      <c r="H610" s="56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55"/>
      <c r="AL610" s="55"/>
      <c r="AM610" s="55"/>
      <c r="AN610" s="55"/>
      <c r="AO610" s="55"/>
      <c r="AP610" s="55"/>
      <c r="AQ610" s="55"/>
      <c r="AR610" s="55"/>
      <c r="AS610" s="55"/>
      <c r="AT610" s="55"/>
      <c r="AU610" s="55"/>
      <c r="AV610" s="55"/>
      <c r="AW610" s="55"/>
      <c r="AX610" s="55"/>
      <c r="AY610" s="55"/>
      <c r="AZ610" s="55"/>
      <c r="BA610" s="55"/>
      <c r="BB610" s="55"/>
      <c r="BC610" s="55"/>
      <c r="BD610" s="55"/>
      <c r="BE610" s="55"/>
      <c r="BF610" s="55"/>
      <c r="BG610" s="55"/>
      <c r="BH610" s="55"/>
      <c r="BI610" s="55"/>
      <c r="BJ610" s="55"/>
      <c r="BK610" s="55"/>
      <c r="BL610" s="55"/>
      <c r="BM610" s="55"/>
      <c r="BN610" s="55"/>
      <c r="BO610" s="55"/>
      <c r="BP610" s="55"/>
      <c r="BQ610" s="55"/>
      <c r="BR610" s="55"/>
      <c r="BS610" s="55"/>
      <c r="BT610" s="55"/>
      <c r="BU610" s="55"/>
      <c r="BV610" s="55"/>
      <c r="BW610" s="55"/>
      <c r="BX610" s="55"/>
      <c r="BY610" s="55"/>
      <c r="BZ610" s="55"/>
      <c r="CA610" s="55"/>
      <c r="CB610" s="55"/>
      <c r="CC610" s="55"/>
      <c r="CD610" s="55"/>
      <c r="CE610" s="55"/>
      <c r="CF610" s="55"/>
      <c r="CG610" s="55"/>
      <c r="CH610" s="55"/>
      <c r="CI610" s="55"/>
    </row>
    <row r="611" spans="1:87" customFormat="1" ht="15" customHeight="1" x14ac:dyDescent="0.25">
      <c r="A611" s="55"/>
      <c r="B611" s="58"/>
      <c r="C611" s="58"/>
      <c r="E611" s="57"/>
      <c r="F611" s="21"/>
      <c r="G611" s="59"/>
      <c r="H611" s="56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55"/>
      <c r="AL611" s="55"/>
      <c r="AM611" s="55"/>
      <c r="AN611" s="55"/>
      <c r="AO611" s="55"/>
      <c r="AP611" s="55"/>
      <c r="AQ611" s="55"/>
      <c r="AR611" s="55"/>
      <c r="AS611" s="55"/>
      <c r="AT611" s="55"/>
      <c r="AU611" s="55"/>
      <c r="AV611" s="55"/>
      <c r="AW611" s="55"/>
      <c r="AX611" s="55"/>
      <c r="AY611" s="55"/>
      <c r="AZ611" s="55"/>
      <c r="BA611" s="55"/>
      <c r="BB611" s="55"/>
      <c r="BC611" s="55"/>
      <c r="BD611" s="55"/>
      <c r="BE611" s="55"/>
      <c r="BF611" s="55"/>
      <c r="BG611" s="55"/>
      <c r="BH611" s="55"/>
      <c r="BI611" s="55"/>
      <c r="BJ611" s="55"/>
      <c r="BK611" s="55"/>
      <c r="BL611" s="55"/>
      <c r="BM611" s="55"/>
      <c r="BN611" s="55"/>
      <c r="BO611" s="55"/>
      <c r="BP611" s="55"/>
      <c r="BQ611" s="55"/>
      <c r="BR611" s="55"/>
      <c r="BS611" s="55"/>
      <c r="BT611" s="55"/>
      <c r="BU611" s="55"/>
      <c r="BV611" s="55"/>
      <c r="BW611" s="55"/>
      <c r="BX611" s="55"/>
      <c r="BY611" s="55"/>
      <c r="BZ611" s="55"/>
      <c r="CA611" s="55"/>
      <c r="CB611" s="55"/>
      <c r="CC611" s="55"/>
      <c r="CD611" s="55"/>
      <c r="CE611" s="55"/>
      <c r="CF611" s="55"/>
      <c r="CG611" s="55"/>
      <c r="CH611" s="55"/>
      <c r="CI611" s="55"/>
    </row>
    <row r="612" spans="1:87" customFormat="1" ht="15" customHeight="1" x14ac:dyDescent="0.25">
      <c r="A612" s="55"/>
      <c r="B612" s="58"/>
      <c r="C612" s="58"/>
      <c r="E612" s="57"/>
      <c r="F612" s="21"/>
      <c r="G612" s="59"/>
      <c r="H612" s="56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55"/>
      <c r="AL612" s="55"/>
      <c r="AM612" s="55"/>
      <c r="AN612" s="55"/>
      <c r="AO612" s="55"/>
      <c r="AP612" s="55"/>
      <c r="AQ612" s="55"/>
      <c r="AR612" s="55"/>
      <c r="AS612" s="55"/>
      <c r="AT612" s="55"/>
      <c r="AU612" s="55"/>
      <c r="AV612" s="55"/>
      <c r="AW612" s="55"/>
      <c r="AX612" s="55"/>
      <c r="AY612" s="55"/>
      <c r="AZ612" s="55"/>
      <c r="BA612" s="55"/>
      <c r="BB612" s="55"/>
      <c r="BC612" s="55"/>
      <c r="BD612" s="55"/>
      <c r="BE612" s="55"/>
      <c r="BF612" s="55"/>
      <c r="BG612" s="55"/>
      <c r="BH612" s="55"/>
      <c r="BI612" s="55"/>
      <c r="BJ612" s="55"/>
      <c r="BK612" s="55"/>
      <c r="BL612" s="55"/>
      <c r="BM612" s="55"/>
      <c r="BN612" s="55"/>
      <c r="BO612" s="55"/>
      <c r="BP612" s="55"/>
      <c r="BQ612" s="55"/>
      <c r="BR612" s="55"/>
      <c r="BS612" s="55"/>
      <c r="BT612" s="55"/>
      <c r="BU612" s="55"/>
      <c r="BV612" s="55"/>
      <c r="BW612" s="55"/>
      <c r="BX612" s="55"/>
      <c r="BY612" s="55"/>
      <c r="BZ612" s="55"/>
      <c r="CA612" s="55"/>
      <c r="CB612" s="55"/>
      <c r="CC612" s="55"/>
      <c r="CD612" s="55"/>
      <c r="CE612" s="55"/>
      <c r="CF612" s="55"/>
      <c r="CG612" s="55"/>
      <c r="CH612" s="55"/>
      <c r="CI612" s="55"/>
    </row>
    <row r="613" spans="1:87" customFormat="1" ht="15" customHeight="1" x14ac:dyDescent="0.25">
      <c r="A613" s="55"/>
      <c r="B613" s="58"/>
      <c r="C613" s="58"/>
      <c r="E613" s="57"/>
      <c r="F613" s="21"/>
      <c r="G613" s="59"/>
      <c r="H613" s="56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5"/>
      <c r="AV613" s="55"/>
      <c r="AW613" s="55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5"/>
      <c r="BJ613" s="55"/>
      <c r="BK613" s="55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5"/>
      <c r="BX613" s="55"/>
      <c r="BY613" s="55"/>
      <c r="BZ613" s="55"/>
      <c r="CA613" s="55"/>
      <c r="CB613" s="55"/>
      <c r="CC613" s="55"/>
      <c r="CD613" s="55"/>
      <c r="CE613" s="55"/>
      <c r="CF613" s="55"/>
      <c r="CG613" s="55"/>
      <c r="CH613" s="55"/>
      <c r="CI613" s="55"/>
    </row>
    <row r="614" spans="1:87" customFormat="1" ht="15" customHeight="1" x14ac:dyDescent="0.25">
      <c r="A614" s="55"/>
      <c r="B614" s="58"/>
      <c r="C614" s="58"/>
      <c r="E614" s="57"/>
      <c r="F614" s="21"/>
      <c r="G614" s="59"/>
      <c r="H614" s="56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5"/>
      <c r="AV614" s="55"/>
      <c r="AW614" s="55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5"/>
      <c r="BJ614" s="55"/>
      <c r="BK614" s="55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5"/>
      <c r="BX614" s="55"/>
      <c r="BY614" s="55"/>
      <c r="BZ614" s="55"/>
      <c r="CA614" s="55"/>
      <c r="CB614" s="55"/>
      <c r="CC614" s="55"/>
      <c r="CD614" s="55"/>
      <c r="CE614" s="55"/>
      <c r="CF614" s="55"/>
      <c r="CG614" s="55"/>
      <c r="CH614" s="55"/>
      <c r="CI614" s="55"/>
    </row>
    <row r="615" spans="1:87" customFormat="1" ht="15" customHeight="1" x14ac:dyDescent="0.25">
      <c r="A615" s="55"/>
      <c r="B615" s="58"/>
      <c r="C615" s="58"/>
      <c r="E615" s="57"/>
      <c r="F615" s="21"/>
      <c r="G615" s="59"/>
      <c r="H615" s="56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55"/>
      <c r="AL615" s="55"/>
      <c r="AM615" s="55"/>
      <c r="AN615" s="55"/>
      <c r="AO615" s="55"/>
      <c r="AP615" s="55"/>
      <c r="AQ615" s="55"/>
      <c r="AR615" s="55"/>
      <c r="AS615" s="55"/>
      <c r="AT615" s="55"/>
      <c r="AU615" s="55"/>
      <c r="AV615" s="55"/>
      <c r="AW615" s="55"/>
      <c r="AX615" s="55"/>
      <c r="AY615" s="55"/>
      <c r="AZ615" s="55"/>
      <c r="BA615" s="55"/>
      <c r="BB615" s="55"/>
      <c r="BC615" s="55"/>
      <c r="BD615" s="55"/>
      <c r="BE615" s="55"/>
      <c r="BF615" s="55"/>
      <c r="BG615" s="55"/>
      <c r="BH615" s="55"/>
      <c r="BI615" s="55"/>
      <c r="BJ615" s="55"/>
      <c r="BK615" s="55"/>
      <c r="BL615" s="55"/>
      <c r="BM615" s="55"/>
      <c r="BN615" s="55"/>
      <c r="BO615" s="55"/>
      <c r="BP615" s="55"/>
      <c r="BQ615" s="55"/>
      <c r="BR615" s="55"/>
      <c r="BS615" s="55"/>
      <c r="BT615" s="55"/>
      <c r="BU615" s="55"/>
      <c r="BV615" s="55"/>
      <c r="BW615" s="55"/>
      <c r="BX615" s="55"/>
      <c r="BY615" s="55"/>
      <c r="BZ615" s="55"/>
      <c r="CA615" s="55"/>
      <c r="CB615" s="55"/>
      <c r="CC615" s="55"/>
      <c r="CD615" s="55"/>
      <c r="CE615" s="55"/>
      <c r="CF615" s="55"/>
      <c r="CG615" s="55"/>
      <c r="CH615" s="55"/>
      <c r="CI615" s="55"/>
    </row>
    <row r="616" spans="1:87" customFormat="1" ht="15" customHeight="1" x14ac:dyDescent="0.25">
      <c r="A616" s="55"/>
      <c r="B616" s="58"/>
      <c r="C616" s="58"/>
      <c r="E616" s="57"/>
      <c r="F616" s="21"/>
      <c r="G616" s="59"/>
      <c r="H616" s="56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55"/>
      <c r="AL616" s="55"/>
      <c r="AM616" s="55"/>
      <c r="AN616" s="55"/>
      <c r="AO616" s="55"/>
      <c r="AP616" s="55"/>
      <c r="AQ616" s="55"/>
      <c r="AR616" s="55"/>
      <c r="AS616" s="55"/>
      <c r="AT616" s="55"/>
      <c r="AU616" s="55"/>
      <c r="AV616" s="55"/>
      <c r="AW616" s="55"/>
      <c r="AX616" s="55"/>
      <c r="AY616" s="55"/>
      <c r="AZ616" s="55"/>
      <c r="BA616" s="55"/>
      <c r="BB616" s="55"/>
      <c r="BC616" s="55"/>
      <c r="BD616" s="55"/>
      <c r="BE616" s="55"/>
      <c r="BF616" s="55"/>
      <c r="BG616" s="55"/>
      <c r="BH616" s="55"/>
      <c r="BI616" s="55"/>
      <c r="BJ616" s="55"/>
      <c r="BK616" s="55"/>
      <c r="BL616" s="55"/>
      <c r="BM616" s="55"/>
      <c r="BN616" s="55"/>
      <c r="BO616" s="55"/>
      <c r="BP616" s="55"/>
      <c r="BQ616" s="55"/>
      <c r="BR616" s="55"/>
      <c r="BS616" s="55"/>
      <c r="BT616" s="55"/>
      <c r="BU616" s="55"/>
      <c r="BV616" s="55"/>
      <c r="BW616" s="55"/>
      <c r="BX616" s="55"/>
      <c r="BY616" s="55"/>
      <c r="BZ616" s="55"/>
      <c r="CA616" s="55"/>
      <c r="CB616" s="55"/>
      <c r="CC616" s="55"/>
      <c r="CD616" s="55"/>
      <c r="CE616" s="55"/>
      <c r="CF616" s="55"/>
      <c r="CG616" s="55"/>
      <c r="CH616" s="55"/>
      <c r="CI616" s="55"/>
    </row>
    <row r="617" spans="1:87" customFormat="1" ht="15" customHeight="1" x14ac:dyDescent="0.25">
      <c r="A617" s="55"/>
      <c r="B617" s="58"/>
      <c r="C617" s="58"/>
      <c r="E617" s="57"/>
      <c r="F617" s="21"/>
      <c r="G617" s="59"/>
      <c r="H617" s="56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55"/>
      <c r="AL617" s="55"/>
      <c r="AM617" s="55"/>
      <c r="AN617" s="55"/>
      <c r="AO617" s="55"/>
      <c r="AP617" s="55"/>
      <c r="AQ617" s="55"/>
      <c r="AR617" s="55"/>
      <c r="AS617" s="55"/>
      <c r="AT617" s="55"/>
      <c r="AU617" s="55"/>
      <c r="AV617" s="55"/>
      <c r="AW617" s="55"/>
      <c r="AX617" s="55"/>
      <c r="AY617" s="55"/>
      <c r="AZ617" s="55"/>
      <c r="BA617" s="55"/>
      <c r="BB617" s="55"/>
      <c r="BC617" s="55"/>
      <c r="BD617" s="55"/>
      <c r="BE617" s="55"/>
      <c r="BF617" s="55"/>
      <c r="BG617" s="55"/>
      <c r="BH617" s="55"/>
      <c r="BI617" s="55"/>
      <c r="BJ617" s="55"/>
      <c r="BK617" s="55"/>
      <c r="BL617" s="55"/>
      <c r="BM617" s="55"/>
      <c r="BN617" s="55"/>
      <c r="BO617" s="55"/>
      <c r="BP617" s="55"/>
      <c r="BQ617" s="55"/>
      <c r="BR617" s="55"/>
      <c r="BS617" s="55"/>
      <c r="BT617" s="55"/>
      <c r="BU617" s="55"/>
      <c r="BV617" s="55"/>
      <c r="BW617" s="55"/>
      <c r="BX617" s="55"/>
      <c r="BY617" s="55"/>
      <c r="BZ617" s="55"/>
      <c r="CA617" s="55"/>
      <c r="CB617" s="55"/>
      <c r="CC617" s="55"/>
      <c r="CD617" s="55"/>
      <c r="CE617" s="55"/>
      <c r="CF617" s="55"/>
      <c r="CG617" s="55"/>
      <c r="CH617" s="55"/>
      <c r="CI617" s="55"/>
    </row>
    <row r="618" spans="1:87" customFormat="1" ht="15" customHeight="1" x14ac:dyDescent="0.25">
      <c r="A618" s="55"/>
      <c r="B618" s="58"/>
      <c r="C618" s="58"/>
      <c r="E618" s="57"/>
      <c r="F618" s="21"/>
      <c r="G618" s="59"/>
      <c r="H618" s="56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55"/>
      <c r="AL618" s="55"/>
      <c r="AM618" s="55"/>
      <c r="AN618" s="55"/>
      <c r="AO618" s="55"/>
      <c r="AP618" s="55"/>
      <c r="AQ618" s="55"/>
      <c r="AR618" s="55"/>
      <c r="AS618" s="55"/>
      <c r="AT618" s="55"/>
      <c r="AU618" s="55"/>
      <c r="AV618" s="55"/>
      <c r="AW618" s="55"/>
      <c r="AX618" s="55"/>
      <c r="AY618" s="55"/>
      <c r="AZ618" s="55"/>
      <c r="BA618" s="55"/>
      <c r="BB618" s="55"/>
      <c r="BC618" s="55"/>
      <c r="BD618" s="55"/>
      <c r="BE618" s="55"/>
      <c r="BF618" s="55"/>
      <c r="BG618" s="55"/>
      <c r="BH618" s="55"/>
      <c r="BI618" s="55"/>
      <c r="BJ618" s="55"/>
      <c r="BK618" s="55"/>
      <c r="BL618" s="55"/>
      <c r="BM618" s="55"/>
      <c r="BN618" s="55"/>
      <c r="BO618" s="55"/>
      <c r="BP618" s="55"/>
      <c r="BQ618" s="55"/>
      <c r="BR618" s="55"/>
      <c r="BS618" s="55"/>
      <c r="BT618" s="55"/>
      <c r="BU618" s="55"/>
      <c r="BV618" s="55"/>
      <c r="BW618" s="55"/>
      <c r="BX618" s="55"/>
      <c r="BY618" s="55"/>
      <c r="BZ618" s="55"/>
      <c r="CA618" s="55"/>
      <c r="CB618" s="55"/>
      <c r="CC618" s="55"/>
      <c r="CD618" s="55"/>
      <c r="CE618" s="55"/>
      <c r="CF618" s="55"/>
      <c r="CG618" s="55"/>
      <c r="CH618" s="55"/>
      <c r="CI618" s="55"/>
    </row>
    <row r="619" spans="1:87" customFormat="1" ht="15" customHeight="1" x14ac:dyDescent="0.25">
      <c r="A619" s="55"/>
      <c r="B619" s="58"/>
      <c r="C619" s="58"/>
      <c r="E619" s="57"/>
      <c r="F619" s="21"/>
      <c r="G619" s="59"/>
      <c r="H619" s="56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  <c r="AQ619" s="55"/>
      <c r="AR619" s="55"/>
      <c r="AS619" s="55"/>
      <c r="AT619" s="55"/>
      <c r="AU619" s="55"/>
      <c r="AV619" s="55"/>
      <c r="AW619" s="55"/>
      <c r="AX619" s="55"/>
      <c r="AY619" s="55"/>
      <c r="AZ619" s="55"/>
      <c r="BA619" s="55"/>
      <c r="BB619" s="55"/>
      <c r="BC619" s="55"/>
      <c r="BD619" s="55"/>
      <c r="BE619" s="55"/>
      <c r="BF619" s="55"/>
      <c r="BG619" s="55"/>
      <c r="BH619" s="55"/>
      <c r="BI619" s="55"/>
      <c r="BJ619" s="55"/>
      <c r="BK619" s="55"/>
      <c r="BL619" s="55"/>
      <c r="BM619" s="55"/>
      <c r="BN619" s="55"/>
      <c r="BO619" s="55"/>
      <c r="BP619" s="55"/>
      <c r="BQ619" s="55"/>
      <c r="BR619" s="55"/>
      <c r="BS619" s="55"/>
      <c r="BT619" s="55"/>
      <c r="BU619" s="55"/>
      <c r="BV619" s="55"/>
      <c r="BW619" s="55"/>
      <c r="BX619" s="55"/>
      <c r="BY619" s="55"/>
      <c r="BZ619" s="55"/>
      <c r="CA619" s="55"/>
      <c r="CB619" s="55"/>
      <c r="CC619" s="55"/>
      <c r="CD619" s="55"/>
      <c r="CE619" s="55"/>
      <c r="CF619" s="55"/>
      <c r="CG619" s="55"/>
      <c r="CH619" s="55"/>
      <c r="CI619" s="55"/>
    </row>
    <row r="620" spans="1:87" customFormat="1" ht="15" customHeight="1" x14ac:dyDescent="0.25">
      <c r="A620" s="55"/>
      <c r="B620" s="58"/>
      <c r="C620" s="58"/>
      <c r="E620" s="57"/>
      <c r="F620" s="21"/>
      <c r="G620" s="59"/>
      <c r="H620" s="56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  <c r="AQ620" s="55"/>
      <c r="AR620" s="55"/>
      <c r="AS620" s="55"/>
      <c r="AT620" s="55"/>
      <c r="AU620" s="55"/>
      <c r="AV620" s="55"/>
      <c r="AW620" s="55"/>
      <c r="AX620" s="55"/>
      <c r="AY620" s="55"/>
      <c r="AZ620" s="55"/>
      <c r="BA620" s="55"/>
      <c r="BB620" s="55"/>
      <c r="BC620" s="55"/>
      <c r="BD620" s="55"/>
      <c r="BE620" s="55"/>
      <c r="BF620" s="55"/>
      <c r="BG620" s="55"/>
      <c r="BH620" s="55"/>
      <c r="BI620" s="55"/>
      <c r="BJ620" s="55"/>
      <c r="BK620" s="55"/>
      <c r="BL620" s="55"/>
      <c r="BM620" s="55"/>
      <c r="BN620" s="55"/>
      <c r="BO620" s="55"/>
      <c r="BP620" s="55"/>
      <c r="BQ620" s="55"/>
      <c r="BR620" s="55"/>
      <c r="BS620" s="55"/>
      <c r="BT620" s="55"/>
      <c r="BU620" s="55"/>
      <c r="BV620" s="55"/>
      <c r="BW620" s="55"/>
      <c r="BX620" s="55"/>
      <c r="BY620" s="55"/>
      <c r="BZ620" s="55"/>
      <c r="CA620" s="55"/>
      <c r="CB620" s="55"/>
      <c r="CC620" s="55"/>
      <c r="CD620" s="55"/>
      <c r="CE620" s="55"/>
      <c r="CF620" s="55"/>
      <c r="CG620" s="55"/>
      <c r="CH620" s="55"/>
      <c r="CI620" s="55"/>
    </row>
    <row r="621" spans="1:87" customFormat="1" ht="15" customHeight="1" x14ac:dyDescent="0.25">
      <c r="A621" s="55"/>
      <c r="B621" s="58"/>
      <c r="C621" s="58"/>
      <c r="E621" s="57"/>
      <c r="F621" s="21"/>
      <c r="G621" s="59"/>
      <c r="H621" s="56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  <c r="AQ621" s="55"/>
      <c r="AR621" s="55"/>
      <c r="AS621" s="55"/>
      <c r="AT621" s="55"/>
      <c r="AU621" s="55"/>
      <c r="AV621" s="55"/>
      <c r="AW621" s="55"/>
      <c r="AX621" s="55"/>
      <c r="AY621" s="55"/>
      <c r="AZ621" s="55"/>
      <c r="BA621" s="55"/>
      <c r="BB621" s="55"/>
      <c r="BC621" s="55"/>
      <c r="BD621" s="55"/>
      <c r="BE621" s="55"/>
      <c r="BF621" s="55"/>
      <c r="BG621" s="55"/>
      <c r="BH621" s="55"/>
      <c r="BI621" s="55"/>
      <c r="BJ621" s="55"/>
      <c r="BK621" s="55"/>
      <c r="BL621" s="55"/>
      <c r="BM621" s="55"/>
      <c r="BN621" s="55"/>
      <c r="BO621" s="55"/>
      <c r="BP621" s="55"/>
      <c r="BQ621" s="55"/>
      <c r="BR621" s="55"/>
      <c r="BS621" s="55"/>
      <c r="BT621" s="55"/>
      <c r="BU621" s="55"/>
      <c r="BV621" s="55"/>
      <c r="BW621" s="55"/>
      <c r="BX621" s="55"/>
      <c r="BY621" s="55"/>
      <c r="BZ621" s="55"/>
      <c r="CA621" s="55"/>
      <c r="CB621" s="55"/>
      <c r="CC621" s="55"/>
      <c r="CD621" s="55"/>
      <c r="CE621" s="55"/>
      <c r="CF621" s="55"/>
      <c r="CG621" s="55"/>
      <c r="CH621" s="55"/>
      <c r="CI621" s="55"/>
    </row>
    <row r="622" spans="1:87" customFormat="1" ht="15" customHeight="1" x14ac:dyDescent="0.25">
      <c r="A622" s="55"/>
      <c r="B622" s="58"/>
      <c r="C622" s="58"/>
      <c r="E622" s="57"/>
      <c r="F622" s="21"/>
      <c r="G622" s="59"/>
      <c r="H622" s="56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5"/>
      <c r="AV622" s="55"/>
      <c r="AW622" s="55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5"/>
      <c r="BJ622" s="55"/>
      <c r="BK622" s="55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5"/>
      <c r="BX622" s="55"/>
      <c r="BY622" s="55"/>
      <c r="BZ622" s="55"/>
      <c r="CA622" s="55"/>
      <c r="CB622" s="55"/>
      <c r="CC622" s="55"/>
      <c r="CD622" s="55"/>
      <c r="CE622" s="55"/>
      <c r="CF622" s="55"/>
      <c r="CG622" s="55"/>
      <c r="CH622" s="55"/>
      <c r="CI622" s="55"/>
    </row>
    <row r="623" spans="1:87" customFormat="1" ht="15" customHeight="1" x14ac:dyDescent="0.25">
      <c r="A623" s="55"/>
      <c r="B623" s="58"/>
      <c r="C623" s="58"/>
      <c r="E623" s="57"/>
      <c r="F623" s="21"/>
      <c r="G623" s="59"/>
      <c r="H623" s="56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55"/>
      <c r="AU623" s="55"/>
      <c r="AV623" s="55"/>
      <c r="AW623" s="55"/>
      <c r="AX623" s="55"/>
      <c r="AY623" s="55"/>
      <c r="AZ623" s="55"/>
      <c r="BA623" s="55"/>
      <c r="BB623" s="55"/>
      <c r="BC623" s="55"/>
      <c r="BD623" s="55"/>
      <c r="BE623" s="55"/>
      <c r="BF623" s="55"/>
      <c r="BG623" s="55"/>
      <c r="BH623" s="55"/>
      <c r="BI623" s="55"/>
      <c r="BJ623" s="55"/>
      <c r="BK623" s="55"/>
      <c r="BL623" s="55"/>
      <c r="BM623" s="55"/>
      <c r="BN623" s="55"/>
      <c r="BO623" s="55"/>
      <c r="BP623" s="55"/>
      <c r="BQ623" s="55"/>
      <c r="BR623" s="55"/>
      <c r="BS623" s="55"/>
      <c r="BT623" s="55"/>
      <c r="BU623" s="55"/>
      <c r="BV623" s="55"/>
      <c r="BW623" s="55"/>
      <c r="BX623" s="55"/>
      <c r="BY623" s="55"/>
      <c r="BZ623" s="55"/>
      <c r="CA623" s="55"/>
      <c r="CB623" s="55"/>
      <c r="CC623" s="55"/>
      <c r="CD623" s="55"/>
      <c r="CE623" s="55"/>
      <c r="CF623" s="55"/>
      <c r="CG623" s="55"/>
      <c r="CH623" s="55"/>
      <c r="CI623" s="55"/>
    </row>
    <row r="624" spans="1:87" customFormat="1" ht="15" customHeight="1" x14ac:dyDescent="0.25">
      <c r="A624" s="55"/>
      <c r="B624" s="58"/>
      <c r="C624" s="58"/>
      <c r="E624" s="57"/>
      <c r="F624" s="21"/>
      <c r="G624" s="59"/>
      <c r="H624" s="56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55"/>
      <c r="AO624" s="55"/>
      <c r="AP624" s="55"/>
      <c r="AQ624" s="55"/>
      <c r="AR624" s="55"/>
      <c r="AS624" s="55"/>
      <c r="AT624" s="55"/>
      <c r="AU624" s="55"/>
      <c r="AV624" s="55"/>
      <c r="AW624" s="55"/>
      <c r="AX624" s="55"/>
      <c r="AY624" s="55"/>
      <c r="AZ624" s="55"/>
      <c r="BA624" s="55"/>
      <c r="BB624" s="55"/>
      <c r="BC624" s="55"/>
      <c r="BD624" s="55"/>
      <c r="BE624" s="55"/>
      <c r="BF624" s="55"/>
      <c r="BG624" s="55"/>
      <c r="BH624" s="55"/>
      <c r="BI624" s="55"/>
      <c r="BJ624" s="55"/>
      <c r="BK624" s="55"/>
      <c r="BL624" s="55"/>
      <c r="BM624" s="55"/>
      <c r="BN624" s="55"/>
      <c r="BO624" s="55"/>
      <c r="BP624" s="55"/>
      <c r="BQ624" s="55"/>
      <c r="BR624" s="55"/>
      <c r="BS624" s="55"/>
      <c r="BT624" s="55"/>
      <c r="BU624" s="55"/>
      <c r="BV624" s="55"/>
      <c r="BW624" s="55"/>
      <c r="BX624" s="55"/>
      <c r="BY624" s="55"/>
      <c r="BZ624" s="55"/>
      <c r="CA624" s="55"/>
      <c r="CB624" s="55"/>
      <c r="CC624" s="55"/>
      <c r="CD624" s="55"/>
      <c r="CE624" s="55"/>
      <c r="CF624" s="55"/>
      <c r="CG624" s="55"/>
      <c r="CH624" s="55"/>
      <c r="CI624" s="55"/>
    </row>
    <row r="625" spans="1:87" customFormat="1" ht="15" customHeight="1" x14ac:dyDescent="0.25">
      <c r="A625" s="55"/>
      <c r="B625" s="58"/>
      <c r="C625" s="58"/>
      <c r="E625" s="57"/>
      <c r="F625" s="21"/>
      <c r="G625" s="59"/>
      <c r="H625" s="56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55"/>
      <c r="AU625" s="55"/>
      <c r="AV625" s="55"/>
      <c r="AW625" s="55"/>
      <c r="AX625" s="55"/>
      <c r="AY625" s="55"/>
      <c r="AZ625" s="55"/>
      <c r="BA625" s="55"/>
      <c r="BB625" s="55"/>
      <c r="BC625" s="55"/>
      <c r="BD625" s="55"/>
      <c r="BE625" s="55"/>
      <c r="BF625" s="55"/>
      <c r="BG625" s="55"/>
      <c r="BH625" s="55"/>
      <c r="BI625" s="55"/>
      <c r="BJ625" s="55"/>
      <c r="BK625" s="55"/>
      <c r="BL625" s="55"/>
      <c r="BM625" s="55"/>
      <c r="BN625" s="55"/>
      <c r="BO625" s="55"/>
      <c r="BP625" s="55"/>
      <c r="BQ625" s="55"/>
      <c r="BR625" s="55"/>
      <c r="BS625" s="55"/>
      <c r="BT625" s="55"/>
      <c r="BU625" s="55"/>
      <c r="BV625" s="55"/>
      <c r="BW625" s="55"/>
      <c r="BX625" s="55"/>
      <c r="BY625" s="55"/>
      <c r="BZ625" s="55"/>
      <c r="CA625" s="55"/>
      <c r="CB625" s="55"/>
      <c r="CC625" s="55"/>
      <c r="CD625" s="55"/>
      <c r="CE625" s="55"/>
      <c r="CF625" s="55"/>
      <c r="CG625" s="55"/>
      <c r="CH625" s="55"/>
      <c r="CI625" s="55"/>
    </row>
    <row r="626" spans="1:87" customFormat="1" ht="15" customHeight="1" x14ac:dyDescent="0.25">
      <c r="A626" s="55"/>
      <c r="B626" s="58"/>
      <c r="C626" s="58"/>
      <c r="E626" s="57"/>
      <c r="F626" s="21"/>
      <c r="G626" s="59"/>
      <c r="H626" s="56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  <c r="AQ626" s="55"/>
      <c r="AR626" s="55"/>
      <c r="AS626" s="55"/>
      <c r="AT626" s="55"/>
      <c r="AU626" s="55"/>
      <c r="AV626" s="55"/>
      <c r="AW626" s="55"/>
      <c r="AX626" s="55"/>
      <c r="AY626" s="55"/>
      <c r="AZ626" s="55"/>
      <c r="BA626" s="55"/>
      <c r="BB626" s="55"/>
      <c r="BC626" s="55"/>
      <c r="BD626" s="55"/>
      <c r="BE626" s="55"/>
      <c r="BF626" s="55"/>
      <c r="BG626" s="55"/>
      <c r="BH626" s="55"/>
      <c r="BI626" s="55"/>
      <c r="BJ626" s="55"/>
      <c r="BK626" s="55"/>
      <c r="BL626" s="55"/>
      <c r="BM626" s="55"/>
      <c r="BN626" s="55"/>
      <c r="BO626" s="55"/>
      <c r="BP626" s="55"/>
      <c r="BQ626" s="55"/>
      <c r="BR626" s="55"/>
      <c r="BS626" s="55"/>
      <c r="BT626" s="55"/>
      <c r="BU626" s="55"/>
      <c r="BV626" s="55"/>
      <c r="BW626" s="55"/>
      <c r="BX626" s="55"/>
      <c r="BY626" s="55"/>
      <c r="BZ626" s="55"/>
      <c r="CA626" s="55"/>
      <c r="CB626" s="55"/>
      <c r="CC626" s="55"/>
      <c r="CD626" s="55"/>
      <c r="CE626" s="55"/>
      <c r="CF626" s="55"/>
      <c r="CG626" s="55"/>
      <c r="CH626" s="55"/>
      <c r="CI626" s="55"/>
    </row>
    <row r="627" spans="1:87" customFormat="1" ht="15" customHeight="1" x14ac:dyDescent="0.25">
      <c r="A627" s="55"/>
      <c r="B627" s="58"/>
      <c r="C627" s="58"/>
      <c r="E627" s="57"/>
      <c r="F627" s="21"/>
      <c r="G627" s="59"/>
      <c r="H627" s="56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  <c r="AQ627" s="55"/>
      <c r="AR627" s="55"/>
      <c r="AS627" s="55"/>
      <c r="AT627" s="55"/>
      <c r="AU627" s="55"/>
      <c r="AV627" s="55"/>
      <c r="AW627" s="55"/>
      <c r="AX627" s="55"/>
      <c r="AY627" s="55"/>
      <c r="AZ627" s="55"/>
      <c r="BA627" s="55"/>
      <c r="BB627" s="55"/>
      <c r="BC627" s="55"/>
      <c r="BD627" s="55"/>
      <c r="BE627" s="55"/>
      <c r="BF627" s="55"/>
      <c r="BG627" s="55"/>
      <c r="BH627" s="55"/>
      <c r="BI627" s="55"/>
      <c r="BJ627" s="55"/>
      <c r="BK627" s="55"/>
      <c r="BL627" s="55"/>
      <c r="BM627" s="55"/>
      <c r="BN627" s="55"/>
      <c r="BO627" s="55"/>
      <c r="BP627" s="55"/>
      <c r="BQ627" s="55"/>
      <c r="BR627" s="55"/>
      <c r="BS627" s="55"/>
      <c r="BT627" s="55"/>
      <c r="BU627" s="55"/>
      <c r="BV627" s="55"/>
      <c r="BW627" s="55"/>
      <c r="BX627" s="55"/>
      <c r="BY627" s="55"/>
      <c r="BZ627" s="55"/>
      <c r="CA627" s="55"/>
      <c r="CB627" s="55"/>
      <c r="CC627" s="55"/>
      <c r="CD627" s="55"/>
      <c r="CE627" s="55"/>
      <c r="CF627" s="55"/>
      <c r="CG627" s="55"/>
      <c r="CH627" s="55"/>
      <c r="CI627" s="55"/>
    </row>
    <row r="628" spans="1:87" customFormat="1" ht="15" customHeight="1" x14ac:dyDescent="0.25">
      <c r="A628" s="55"/>
      <c r="B628" s="58"/>
      <c r="C628" s="58"/>
      <c r="E628" s="57"/>
      <c r="F628" s="21"/>
      <c r="G628" s="59"/>
      <c r="H628" s="56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  <c r="AQ628" s="55"/>
      <c r="AR628" s="55"/>
      <c r="AS628" s="55"/>
      <c r="AT628" s="55"/>
      <c r="AU628" s="55"/>
      <c r="AV628" s="55"/>
      <c r="AW628" s="55"/>
      <c r="AX628" s="55"/>
      <c r="AY628" s="55"/>
      <c r="AZ628" s="55"/>
      <c r="BA628" s="55"/>
      <c r="BB628" s="55"/>
      <c r="BC628" s="55"/>
      <c r="BD628" s="55"/>
      <c r="BE628" s="55"/>
      <c r="BF628" s="55"/>
      <c r="BG628" s="55"/>
      <c r="BH628" s="55"/>
      <c r="BI628" s="55"/>
      <c r="BJ628" s="55"/>
      <c r="BK628" s="55"/>
      <c r="BL628" s="55"/>
      <c r="BM628" s="55"/>
      <c r="BN628" s="55"/>
      <c r="BO628" s="55"/>
      <c r="BP628" s="55"/>
      <c r="BQ628" s="55"/>
      <c r="BR628" s="55"/>
      <c r="BS628" s="55"/>
      <c r="BT628" s="55"/>
      <c r="BU628" s="55"/>
      <c r="BV628" s="55"/>
      <c r="BW628" s="55"/>
      <c r="BX628" s="55"/>
      <c r="BY628" s="55"/>
      <c r="BZ628" s="55"/>
      <c r="CA628" s="55"/>
      <c r="CB628" s="55"/>
      <c r="CC628" s="55"/>
      <c r="CD628" s="55"/>
      <c r="CE628" s="55"/>
      <c r="CF628" s="55"/>
      <c r="CG628" s="55"/>
      <c r="CH628" s="55"/>
      <c r="CI628" s="55"/>
    </row>
    <row r="629" spans="1:87" customFormat="1" ht="15" customHeight="1" x14ac:dyDescent="0.25">
      <c r="A629" s="55"/>
      <c r="B629" s="58"/>
      <c r="C629" s="58"/>
      <c r="E629" s="57"/>
      <c r="F629" s="21"/>
      <c r="G629" s="59"/>
      <c r="H629" s="56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  <c r="AQ629" s="55"/>
      <c r="AR629" s="55"/>
      <c r="AS629" s="55"/>
      <c r="AT629" s="55"/>
      <c r="AU629" s="55"/>
      <c r="AV629" s="55"/>
      <c r="AW629" s="55"/>
      <c r="AX629" s="55"/>
      <c r="AY629" s="55"/>
      <c r="AZ629" s="55"/>
      <c r="BA629" s="55"/>
      <c r="BB629" s="55"/>
      <c r="BC629" s="55"/>
      <c r="BD629" s="55"/>
      <c r="BE629" s="55"/>
      <c r="BF629" s="55"/>
      <c r="BG629" s="55"/>
      <c r="BH629" s="55"/>
      <c r="BI629" s="55"/>
      <c r="BJ629" s="55"/>
      <c r="BK629" s="55"/>
      <c r="BL629" s="55"/>
      <c r="BM629" s="55"/>
      <c r="BN629" s="55"/>
      <c r="BO629" s="55"/>
      <c r="BP629" s="55"/>
      <c r="BQ629" s="55"/>
      <c r="BR629" s="55"/>
      <c r="BS629" s="55"/>
      <c r="BT629" s="55"/>
      <c r="BU629" s="55"/>
      <c r="BV629" s="55"/>
      <c r="BW629" s="55"/>
      <c r="BX629" s="55"/>
      <c r="BY629" s="55"/>
      <c r="BZ629" s="55"/>
      <c r="CA629" s="55"/>
      <c r="CB629" s="55"/>
      <c r="CC629" s="55"/>
      <c r="CD629" s="55"/>
      <c r="CE629" s="55"/>
      <c r="CF629" s="55"/>
      <c r="CG629" s="55"/>
      <c r="CH629" s="55"/>
      <c r="CI629" s="55"/>
    </row>
    <row r="630" spans="1:87" customFormat="1" ht="15" customHeight="1" x14ac:dyDescent="0.25">
      <c r="A630" s="55"/>
      <c r="B630" s="58"/>
      <c r="C630" s="58"/>
      <c r="E630" s="57"/>
      <c r="F630" s="21"/>
      <c r="G630" s="59"/>
      <c r="H630" s="56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  <c r="AQ630" s="55"/>
      <c r="AR630" s="55"/>
      <c r="AS630" s="55"/>
      <c r="AT630" s="55"/>
      <c r="AU630" s="55"/>
      <c r="AV630" s="55"/>
      <c r="AW630" s="55"/>
      <c r="AX630" s="55"/>
      <c r="AY630" s="55"/>
      <c r="AZ630" s="55"/>
      <c r="BA630" s="55"/>
      <c r="BB630" s="55"/>
      <c r="BC630" s="55"/>
      <c r="BD630" s="55"/>
      <c r="BE630" s="55"/>
      <c r="BF630" s="55"/>
      <c r="BG630" s="55"/>
      <c r="BH630" s="55"/>
      <c r="BI630" s="55"/>
      <c r="BJ630" s="55"/>
      <c r="BK630" s="55"/>
      <c r="BL630" s="55"/>
      <c r="BM630" s="55"/>
      <c r="BN630" s="55"/>
      <c r="BO630" s="55"/>
      <c r="BP630" s="55"/>
      <c r="BQ630" s="55"/>
      <c r="BR630" s="55"/>
      <c r="BS630" s="55"/>
      <c r="BT630" s="55"/>
      <c r="BU630" s="55"/>
      <c r="BV630" s="55"/>
      <c r="BW630" s="55"/>
      <c r="BX630" s="55"/>
      <c r="BY630" s="55"/>
      <c r="BZ630" s="55"/>
      <c r="CA630" s="55"/>
      <c r="CB630" s="55"/>
      <c r="CC630" s="55"/>
      <c r="CD630" s="55"/>
      <c r="CE630" s="55"/>
      <c r="CF630" s="55"/>
      <c r="CG630" s="55"/>
      <c r="CH630" s="55"/>
      <c r="CI630" s="55"/>
    </row>
    <row r="631" spans="1:87" customFormat="1" ht="15" customHeight="1" x14ac:dyDescent="0.25">
      <c r="A631" s="55"/>
      <c r="B631" s="58"/>
      <c r="C631" s="58"/>
      <c r="E631" s="57"/>
      <c r="F631" s="21"/>
      <c r="G631" s="59"/>
      <c r="H631" s="56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  <c r="AQ631" s="55"/>
      <c r="AR631" s="55"/>
      <c r="AS631" s="55"/>
      <c r="AT631" s="55"/>
      <c r="AU631" s="55"/>
      <c r="AV631" s="55"/>
      <c r="AW631" s="55"/>
      <c r="AX631" s="55"/>
      <c r="AY631" s="55"/>
      <c r="AZ631" s="55"/>
      <c r="BA631" s="55"/>
      <c r="BB631" s="55"/>
      <c r="BC631" s="55"/>
      <c r="BD631" s="55"/>
      <c r="BE631" s="55"/>
      <c r="BF631" s="55"/>
      <c r="BG631" s="55"/>
      <c r="BH631" s="55"/>
      <c r="BI631" s="55"/>
      <c r="BJ631" s="55"/>
      <c r="BK631" s="55"/>
      <c r="BL631" s="55"/>
      <c r="BM631" s="55"/>
      <c r="BN631" s="55"/>
      <c r="BO631" s="55"/>
      <c r="BP631" s="55"/>
      <c r="BQ631" s="55"/>
      <c r="BR631" s="55"/>
      <c r="BS631" s="55"/>
      <c r="BT631" s="55"/>
      <c r="BU631" s="55"/>
      <c r="BV631" s="55"/>
      <c r="BW631" s="55"/>
      <c r="BX631" s="55"/>
      <c r="BY631" s="55"/>
      <c r="BZ631" s="55"/>
      <c r="CA631" s="55"/>
      <c r="CB631" s="55"/>
      <c r="CC631" s="55"/>
      <c r="CD631" s="55"/>
      <c r="CE631" s="55"/>
      <c r="CF631" s="55"/>
      <c r="CG631" s="55"/>
      <c r="CH631" s="55"/>
      <c r="CI631" s="55"/>
    </row>
    <row r="632" spans="1:87" customFormat="1" ht="15" customHeight="1" x14ac:dyDescent="0.25">
      <c r="A632" s="55"/>
      <c r="B632" s="58"/>
      <c r="C632" s="58"/>
      <c r="E632" s="57"/>
      <c r="F632" s="21"/>
      <c r="G632" s="59"/>
      <c r="H632" s="56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  <c r="AQ632" s="55"/>
      <c r="AR632" s="55"/>
      <c r="AS632" s="55"/>
      <c r="AT632" s="55"/>
      <c r="AU632" s="55"/>
      <c r="AV632" s="55"/>
      <c r="AW632" s="55"/>
      <c r="AX632" s="55"/>
      <c r="AY632" s="55"/>
      <c r="AZ632" s="55"/>
      <c r="BA632" s="55"/>
      <c r="BB632" s="55"/>
      <c r="BC632" s="55"/>
      <c r="BD632" s="55"/>
      <c r="BE632" s="55"/>
      <c r="BF632" s="55"/>
      <c r="BG632" s="55"/>
      <c r="BH632" s="55"/>
      <c r="BI632" s="55"/>
      <c r="BJ632" s="55"/>
      <c r="BK632" s="55"/>
      <c r="BL632" s="55"/>
      <c r="BM632" s="55"/>
      <c r="BN632" s="55"/>
      <c r="BO632" s="55"/>
      <c r="BP632" s="55"/>
      <c r="BQ632" s="55"/>
      <c r="BR632" s="55"/>
      <c r="BS632" s="55"/>
      <c r="BT632" s="55"/>
      <c r="BU632" s="55"/>
      <c r="BV632" s="55"/>
      <c r="BW632" s="55"/>
      <c r="BX632" s="55"/>
      <c r="BY632" s="55"/>
      <c r="BZ632" s="55"/>
      <c r="CA632" s="55"/>
      <c r="CB632" s="55"/>
      <c r="CC632" s="55"/>
      <c r="CD632" s="55"/>
      <c r="CE632" s="55"/>
      <c r="CF632" s="55"/>
      <c r="CG632" s="55"/>
      <c r="CH632" s="55"/>
      <c r="CI632" s="55"/>
    </row>
    <row r="633" spans="1:87" customFormat="1" ht="15" customHeight="1" x14ac:dyDescent="0.25">
      <c r="A633" s="55"/>
      <c r="B633" s="58"/>
      <c r="C633" s="58"/>
      <c r="E633" s="57"/>
      <c r="F633" s="21"/>
      <c r="G633" s="59"/>
      <c r="H633" s="56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55"/>
      <c r="AL633" s="55"/>
      <c r="AM633" s="55"/>
      <c r="AN633" s="55"/>
      <c r="AO633" s="55"/>
      <c r="AP633" s="55"/>
      <c r="AQ633" s="55"/>
      <c r="AR633" s="55"/>
      <c r="AS633" s="55"/>
      <c r="AT633" s="55"/>
      <c r="AU633" s="55"/>
      <c r="AV633" s="55"/>
      <c r="AW633" s="55"/>
      <c r="AX633" s="55"/>
      <c r="AY633" s="55"/>
      <c r="AZ633" s="55"/>
      <c r="BA633" s="55"/>
      <c r="BB633" s="55"/>
      <c r="BC633" s="55"/>
      <c r="BD633" s="55"/>
      <c r="BE633" s="55"/>
      <c r="BF633" s="55"/>
      <c r="BG633" s="55"/>
      <c r="BH633" s="55"/>
      <c r="BI633" s="55"/>
      <c r="BJ633" s="55"/>
      <c r="BK633" s="55"/>
      <c r="BL633" s="55"/>
      <c r="BM633" s="55"/>
      <c r="BN633" s="55"/>
      <c r="BO633" s="55"/>
      <c r="BP633" s="55"/>
      <c r="BQ633" s="55"/>
      <c r="BR633" s="55"/>
      <c r="BS633" s="55"/>
      <c r="BT633" s="55"/>
      <c r="BU633" s="55"/>
      <c r="BV633" s="55"/>
      <c r="BW633" s="55"/>
      <c r="BX633" s="55"/>
      <c r="BY633" s="55"/>
      <c r="BZ633" s="55"/>
      <c r="CA633" s="55"/>
      <c r="CB633" s="55"/>
      <c r="CC633" s="55"/>
      <c r="CD633" s="55"/>
      <c r="CE633" s="55"/>
      <c r="CF633" s="55"/>
      <c r="CG633" s="55"/>
      <c r="CH633" s="55"/>
      <c r="CI633" s="55"/>
    </row>
    <row r="634" spans="1:87" customFormat="1" ht="15" customHeight="1" x14ac:dyDescent="0.25">
      <c r="A634" s="55"/>
      <c r="B634" s="58"/>
      <c r="C634" s="58"/>
      <c r="E634" s="57"/>
      <c r="F634" s="21"/>
      <c r="G634" s="59"/>
      <c r="H634" s="56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55"/>
      <c r="AL634" s="55"/>
      <c r="AM634" s="55"/>
      <c r="AN634" s="55"/>
      <c r="AO634" s="55"/>
      <c r="AP634" s="55"/>
      <c r="AQ634" s="55"/>
      <c r="AR634" s="55"/>
      <c r="AS634" s="55"/>
      <c r="AT634" s="55"/>
      <c r="AU634" s="55"/>
      <c r="AV634" s="55"/>
      <c r="AW634" s="55"/>
      <c r="AX634" s="55"/>
      <c r="AY634" s="55"/>
      <c r="AZ634" s="55"/>
      <c r="BA634" s="55"/>
      <c r="BB634" s="55"/>
      <c r="BC634" s="55"/>
      <c r="BD634" s="55"/>
      <c r="BE634" s="55"/>
      <c r="BF634" s="55"/>
      <c r="BG634" s="55"/>
      <c r="BH634" s="55"/>
      <c r="BI634" s="55"/>
      <c r="BJ634" s="55"/>
      <c r="BK634" s="55"/>
      <c r="BL634" s="55"/>
      <c r="BM634" s="55"/>
      <c r="BN634" s="55"/>
      <c r="BO634" s="55"/>
      <c r="BP634" s="55"/>
      <c r="BQ634" s="55"/>
      <c r="BR634" s="55"/>
      <c r="BS634" s="55"/>
      <c r="BT634" s="55"/>
      <c r="BU634" s="55"/>
      <c r="BV634" s="55"/>
      <c r="BW634" s="55"/>
      <c r="BX634" s="55"/>
      <c r="BY634" s="55"/>
      <c r="BZ634" s="55"/>
      <c r="CA634" s="55"/>
      <c r="CB634" s="55"/>
      <c r="CC634" s="55"/>
      <c r="CD634" s="55"/>
      <c r="CE634" s="55"/>
      <c r="CF634" s="55"/>
      <c r="CG634" s="55"/>
      <c r="CH634" s="55"/>
      <c r="CI634" s="55"/>
    </row>
    <row r="635" spans="1:87" customFormat="1" ht="15" customHeight="1" x14ac:dyDescent="0.25">
      <c r="A635" s="55"/>
      <c r="B635" s="58"/>
      <c r="C635" s="58"/>
      <c r="E635" s="57"/>
      <c r="F635" s="21"/>
      <c r="G635" s="59"/>
      <c r="H635" s="56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  <c r="AQ635" s="55"/>
      <c r="AR635" s="55"/>
      <c r="AS635" s="55"/>
      <c r="AT635" s="55"/>
      <c r="AU635" s="55"/>
      <c r="AV635" s="55"/>
      <c r="AW635" s="55"/>
      <c r="AX635" s="55"/>
      <c r="AY635" s="55"/>
      <c r="AZ635" s="55"/>
      <c r="BA635" s="55"/>
      <c r="BB635" s="55"/>
      <c r="BC635" s="55"/>
      <c r="BD635" s="55"/>
      <c r="BE635" s="55"/>
      <c r="BF635" s="55"/>
      <c r="BG635" s="55"/>
      <c r="BH635" s="55"/>
      <c r="BI635" s="55"/>
      <c r="BJ635" s="55"/>
      <c r="BK635" s="55"/>
      <c r="BL635" s="55"/>
      <c r="BM635" s="55"/>
      <c r="BN635" s="55"/>
      <c r="BO635" s="55"/>
      <c r="BP635" s="55"/>
      <c r="BQ635" s="55"/>
      <c r="BR635" s="55"/>
      <c r="BS635" s="55"/>
      <c r="BT635" s="55"/>
      <c r="BU635" s="55"/>
      <c r="BV635" s="55"/>
      <c r="BW635" s="55"/>
      <c r="BX635" s="55"/>
      <c r="BY635" s="55"/>
      <c r="BZ635" s="55"/>
      <c r="CA635" s="55"/>
      <c r="CB635" s="55"/>
      <c r="CC635" s="55"/>
      <c r="CD635" s="55"/>
      <c r="CE635" s="55"/>
      <c r="CF635" s="55"/>
      <c r="CG635" s="55"/>
      <c r="CH635" s="55"/>
      <c r="CI635" s="55"/>
    </row>
    <row r="636" spans="1:87" customFormat="1" ht="15" customHeight="1" x14ac:dyDescent="0.25">
      <c r="A636" s="55"/>
      <c r="B636" s="58"/>
      <c r="C636" s="58"/>
      <c r="E636" s="57"/>
      <c r="F636" s="21"/>
      <c r="G636" s="59"/>
      <c r="H636" s="56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  <c r="AQ636" s="55"/>
      <c r="AR636" s="55"/>
      <c r="AS636" s="55"/>
      <c r="AT636" s="55"/>
      <c r="AU636" s="55"/>
      <c r="AV636" s="55"/>
      <c r="AW636" s="55"/>
      <c r="AX636" s="55"/>
      <c r="AY636" s="55"/>
      <c r="AZ636" s="55"/>
      <c r="BA636" s="55"/>
      <c r="BB636" s="55"/>
      <c r="BC636" s="55"/>
      <c r="BD636" s="55"/>
      <c r="BE636" s="55"/>
      <c r="BF636" s="55"/>
      <c r="BG636" s="55"/>
      <c r="BH636" s="55"/>
      <c r="BI636" s="55"/>
      <c r="BJ636" s="55"/>
      <c r="BK636" s="55"/>
      <c r="BL636" s="55"/>
      <c r="BM636" s="55"/>
      <c r="BN636" s="55"/>
      <c r="BO636" s="55"/>
      <c r="BP636" s="55"/>
      <c r="BQ636" s="55"/>
      <c r="BR636" s="55"/>
      <c r="BS636" s="55"/>
      <c r="BT636" s="55"/>
      <c r="BU636" s="55"/>
      <c r="BV636" s="55"/>
      <c r="BW636" s="55"/>
      <c r="BX636" s="55"/>
      <c r="BY636" s="55"/>
      <c r="BZ636" s="55"/>
      <c r="CA636" s="55"/>
      <c r="CB636" s="55"/>
      <c r="CC636" s="55"/>
      <c r="CD636" s="55"/>
      <c r="CE636" s="55"/>
      <c r="CF636" s="55"/>
      <c r="CG636" s="55"/>
      <c r="CH636" s="55"/>
      <c r="CI636" s="55"/>
    </row>
    <row r="637" spans="1:87" customFormat="1" ht="15" customHeight="1" x14ac:dyDescent="0.25">
      <c r="A637" s="55"/>
      <c r="B637" s="58"/>
      <c r="C637" s="58"/>
      <c r="E637" s="57"/>
      <c r="F637" s="21"/>
      <c r="G637" s="59"/>
      <c r="H637" s="56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  <c r="AQ637" s="55"/>
      <c r="AR637" s="55"/>
      <c r="AS637" s="55"/>
      <c r="AT637" s="55"/>
      <c r="AU637" s="55"/>
      <c r="AV637" s="55"/>
      <c r="AW637" s="55"/>
      <c r="AX637" s="55"/>
      <c r="AY637" s="55"/>
      <c r="AZ637" s="55"/>
      <c r="BA637" s="55"/>
      <c r="BB637" s="55"/>
      <c r="BC637" s="55"/>
      <c r="BD637" s="55"/>
      <c r="BE637" s="55"/>
      <c r="BF637" s="55"/>
      <c r="BG637" s="55"/>
      <c r="BH637" s="55"/>
      <c r="BI637" s="55"/>
      <c r="BJ637" s="55"/>
      <c r="BK637" s="55"/>
      <c r="BL637" s="55"/>
      <c r="BM637" s="55"/>
      <c r="BN637" s="55"/>
      <c r="BO637" s="55"/>
      <c r="BP637" s="55"/>
      <c r="BQ637" s="55"/>
      <c r="BR637" s="55"/>
      <c r="BS637" s="55"/>
      <c r="BT637" s="55"/>
      <c r="BU637" s="55"/>
      <c r="BV637" s="55"/>
      <c r="BW637" s="55"/>
      <c r="BX637" s="55"/>
      <c r="BY637" s="55"/>
      <c r="BZ637" s="55"/>
      <c r="CA637" s="55"/>
      <c r="CB637" s="55"/>
      <c r="CC637" s="55"/>
      <c r="CD637" s="55"/>
      <c r="CE637" s="55"/>
      <c r="CF637" s="55"/>
      <c r="CG637" s="55"/>
      <c r="CH637" s="55"/>
      <c r="CI637" s="55"/>
    </row>
    <row r="638" spans="1:87" customFormat="1" ht="15" customHeight="1" x14ac:dyDescent="0.25">
      <c r="A638" s="55"/>
      <c r="B638" s="58"/>
      <c r="C638" s="58"/>
      <c r="E638" s="57"/>
      <c r="F638" s="21"/>
      <c r="G638" s="59"/>
      <c r="H638" s="56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  <c r="AQ638" s="55"/>
      <c r="AR638" s="55"/>
      <c r="AS638" s="55"/>
      <c r="AT638" s="55"/>
      <c r="AU638" s="55"/>
      <c r="AV638" s="55"/>
      <c r="AW638" s="55"/>
      <c r="AX638" s="55"/>
      <c r="AY638" s="55"/>
      <c r="AZ638" s="55"/>
      <c r="BA638" s="55"/>
      <c r="BB638" s="55"/>
      <c r="BC638" s="55"/>
      <c r="BD638" s="55"/>
      <c r="BE638" s="55"/>
      <c r="BF638" s="55"/>
      <c r="BG638" s="55"/>
      <c r="BH638" s="55"/>
      <c r="BI638" s="55"/>
      <c r="BJ638" s="55"/>
      <c r="BK638" s="55"/>
      <c r="BL638" s="55"/>
      <c r="BM638" s="55"/>
      <c r="BN638" s="55"/>
      <c r="BO638" s="55"/>
      <c r="BP638" s="55"/>
      <c r="BQ638" s="55"/>
      <c r="BR638" s="55"/>
      <c r="BS638" s="55"/>
      <c r="BT638" s="55"/>
      <c r="BU638" s="55"/>
      <c r="BV638" s="55"/>
      <c r="BW638" s="55"/>
      <c r="BX638" s="55"/>
      <c r="BY638" s="55"/>
      <c r="BZ638" s="55"/>
      <c r="CA638" s="55"/>
      <c r="CB638" s="55"/>
      <c r="CC638" s="55"/>
      <c r="CD638" s="55"/>
      <c r="CE638" s="55"/>
      <c r="CF638" s="55"/>
      <c r="CG638" s="55"/>
      <c r="CH638" s="55"/>
      <c r="CI638" s="55"/>
    </row>
    <row r="639" spans="1:87" customFormat="1" ht="15" customHeight="1" x14ac:dyDescent="0.25">
      <c r="A639" s="55"/>
      <c r="B639" s="58"/>
      <c r="C639" s="58"/>
      <c r="E639" s="57"/>
      <c r="F639" s="21"/>
      <c r="G639" s="59"/>
      <c r="H639" s="56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5"/>
      <c r="AV639" s="55"/>
      <c r="AW639" s="55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5"/>
      <c r="BJ639" s="55"/>
      <c r="BK639" s="55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5"/>
      <c r="BX639" s="55"/>
      <c r="BY639" s="55"/>
      <c r="BZ639" s="55"/>
      <c r="CA639" s="55"/>
      <c r="CB639" s="55"/>
      <c r="CC639" s="55"/>
      <c r="CD639" s="55"/>
      <c r="CE639" s="55"/>
      <c r="CF639" s="55"/>
      <c r="CG639" s="55"/>
      <c r="CH639" s="55"/>
      <c r="CI639" s="55"/>
    </row>
    <row r="640" spans="1:87" customFormat="1" ht="15" customHeight="1" x14ac:dyDescent="0.25">
      <c r="A640" s="55"/>
      <c r="B640" s="58"/>
      <c r="C640" s="58"/>
      <c r="E640" s="57"/>
      <c r="F640" s="21"/>
      <c r="G640" s="59"/>
      <c r="H640" s="56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5"/>
      <c r="AV640" s="55"/>
      <c r="AW640" s="55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5"/>
      <c r="BJ640" s="55"/>
      <c r="BK640" s="55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5"/>
      <c r="BX640" s="55"/>
      <c r="BY640" s="55"/>
      <c r="BZ640" s="55"/>
      <c r="CA640" s="55"/>
      <c r="CB640" s="55"/>
      <c r="CC640" s="55"/>
      <c r="CD640" s="55"/>
      <c r="CE640" s="55"/>
      <c r="CF640" s="55"/>
      <c r="CG640" s="55"/>
      <c r="CH640" s="55"/>
      <c r="CI640" s="55"/>
    </row>
    <row r="641" spans="1:87" customFormat="1" ht="15" customHeight="1" x14ac:dyDescent="0.25">
      <c r="A641" s="55"/>
      <c r="B641" s="58"/>
      <c r="C641" s="58"/>
      <c r="E641" s="57"/>
      <c r="F641" s="21"/>
      <c r="G641" s="59"/>
      <c r="H641" s="56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55"/>
      <c r="AL641" s="55"/>
      <c r="AM641" s="55"/>
      <c r="AN641" s="55"/>
      <c r="AO641" s="55"/>
      <c r="AP641" s="55"/>
      <c r="AQ641" s="55"/>
      <c r="AR641" s="55"/>
      <c r="AS641" s="55"/>
      <c r="AT641" s="55"/>
      <c r="AU641" s="55"/>
      <c r="AV641" s="55"/>
      <c r="AW641" s="55"/>
      <c r="AX641" s="55"/>
      <c r="AY641" s="55"/>
      <c r="AZ641" s="55"/>
      <c r="BA641" s="55"/>
      <c r="BB641" s="55"/>
      <c r="BC641" s="55"/>
      <c r="BD641" s="55"/>
      <c r="BE641" s="55"/>
      <c r="BF641" s="55"/>
      <c r="BG641" s="55"/>
      <c r="BH641" s="55"/>
      <c r="BI641" s="55"/>
      <c r="BJ641" s="55"/>
      <c r="BK641" s="55"/>
      <c r="BL641" s="55"/>
      <c r="BM641" s="55"/>
      <c r="BN641" s="55"/>
      <c r="BO641" s="55"/>
      <c r="BP641" s="55"/>
      <c r="BQ641" s="55"/>
      <c r="BR641" s="55"/>
      <c r="BS641" s="55"/>
      <c r="BT641" s="55"/>
      <c r="BU641" s="55"/>
      <c r="BV641" s="55"/>
      <c r="BW641" s="55"/>
      <c r="BX641" s="55"/>
      <c r="BY641" s="55"/>
      <c r="BZ641" s="55"/>
      <c r="CA641" s="55"/>
      <c r="CB641" s="55"/>
      <c r="CC641" s="55"/>
      <c r="CD641" s="55"/>
      <c r="CE641" s="55"/>
      <c r="CF641" s="55"/>
      <c r="CG641" s="55"/>
      <c r="CH641" s="55"/>
      <c r="CI641" s="55"/>
    </row>
    <row r="642" spans="1:87" customFormat="1" ht="15" customHeight="1" x14ac:dyDescent="0.25">
      <c r="A642" s="55"/>
      <c r="B642" s="58"/>
      <c r="C642" s="58"/>
      <c r="E642" s="57"/>
      <c r="F642" s="21"/>
      <c r="G642" s="59"/>
      <c r="H642" s="56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55"/>
      <c r="AL642" s="55"/>
      <c r="AM642" s="55"/>
      <c r="AN642" s="55"/>
      <c r="AO642" s="55"/>
      <c r="AP642" s="55"/>
      <c r="AQ642" s="55"/>
      <c r="AR642" s="55"/>
      <c r="AS642" s="55"/>
      <c r="AT642" s="55"/>
      <c r="AU642" s="55"/>
      <c r="AV642" s="55"/>
      <c r="AW642" s="55"/>
      <c r="AX642" s="55"/>
      <c r="AY642" s="55"/>
      <c r="AZ642" s="55"/>
      <c r="BA642" s="55"/>
      <c r="BB642" s="55"/>
      <c r="BC642" s="55"/>
      <c r="BD642" s="55"/>
      <c r="BE642" s="55"/>
      <c r="BF642" s="55"/>
      <c r="BG642" s="55"/>
      <c r="BH642" s="55"/>
      <c r="BI642" s="55"/>
      <c r="BJ642" s="55"/>
      <c r="BK642" s="55"/>
      <c r="BL642" s="55"/>
      <c r="BM642" s="55"/>
      <c r="BN642" s="55"/>
      <c r="BO642" s="55"/>
      <c r="BP642" s="55"/>
      <c r="BQ642" s="55"/>
      <c r="BR642" s="55"/>
      <c r="BS642" s="55"/>
      <c r="BT642" s="55"/>
      <c r="BU642" s="55"/>
      <c r="BV642" s="55"/>
      <c r="BW642" s="55"/>
      <c r="BX642" s="55"/>
      <c r="BY642" s="55"/>
      <c r="BZ642" s="55"/>
      <c r="CA642" s="55"/>
      <c r="CB642" s="55"/>
      <c r="CC642" s="55"/>
      <c r="CD642" s="55"/>
      <c r="CE642" s="55"/>
      <c r="CF642" s="55"/>
      <c r="CG642" s="55"/>
      <c r="CH642" s="55"/>
      <c r="CI642" s="55"/>
    </row>
    <row r="643" spans="1:87" customFormat="1" ht="15" customHeight="1" x14ac:dyDescent="0.25">
      <c r="A643" s="55"/>
      <c r="B643" s="58"/>
      <c r="C643" s="58"/>
      <c r="E643" s="57"/>
      <c r="F643" s="21"/>
      <c r="G643" s="59"/>
      <c r="H643" s="56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55"/>
      <c r="AL643" s="55"/>
      <c r="AM643" s="55"/>
      <c r="AN643" s="55"/>
      <c r="AO643" s="55"/>
      <c r="AP643" s="55"/>
      <c r="AQ643" s="55"/>
      <c r="AR643" s="55"/>
      <c r="AS643" s="55"/>
      <c r="AT643" s="55"/>
      <c r="AU643" s="55"/>
      <c r="AV643" s="55"/>
      <c r="AW643" s="55"/>
      <c r="AX643" s="55"/>
      <c r="AY643" s="55"/>
      <c r="AZ643" s="55"/>
      <c r="BA643" s="55"/>
      <c r="BB643" s="55"/>
      <c r="BC643" s="55"/>
      <c r="BD643" s="55"/>
      <c r="BE643" s="55"/>
      <c r="BF643" s="55"/>
      <c r="BG643" s="55"/>
      <c r="BH643" s="55"/>
      <c r="BI643" s="55"/>
      <c r="BJ643" s="55"/>
      <c r="BK643" s="55"/>
      <c r="BL643" s="55"/>
      <c r="BM643" s="55"/>
      <c r="BN643" s="55"/>
      <c r="BO643" s="55"/>
      <c r="BP643" s="55"/>
      <c r="BQ643" s="55"/>
      <c r="BR643" s="55"/>
      <c r="BS643" s="55"/>
      <c r="BT643" s="55"/>
      <c r="BU643" s="55"/>
      <c r="BV643" s="55"/>
      <c r="BW643" s="55"/>
      <c r="BX643" s="55"/>
      <c r="BY643" s="55"/>
      <c r="BZ643" s="55"/>
      <c r="CA643" s="55"/>
      <c r="CB643" s="55"/>
      <c r="CC643" s="55"/>
      <c r="CD643" s="55"/>
      <c r="CE643" s="55"/>
      <c r="CF643" s="55"/>
      <c r="CG643" s="55"/>
      <c r="CH643" s="55"/>
      <c r="CI643" s="55"/>
    </row>
    <row r="644" spans="1:87" customFormat="1" ht="15" customHeight="1" x14ac:dyDescent="0.25">
      <c r="A644" s="55"/>
      <c r="B644" s="58"/>
      <c r="C644" s="58"/>
      <c r="E644" s="57"/>
      <c r="F644" s="21"/>
      <c r="G644" s="59"/>
      <c r="H644" s="56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55"/>
      <c r="AU644" s="55"/>
      <c r="AV644" s="55"/>
      <c r="AW644" s="55"/>
      <c r="AX644" s="55"/>
      <c r="AY644" s="55"/>
      <c r="AZ644" s="55"/>
      <c r="BA644" s="55"/>
      <c r="BB644" s="55"/>
      <c r="BC644" s="55"/>
      <c r="BD644" s="55"/>
      <c r="BE644" s="55"/>
      <c r="BF644" s="55"/>
      <c r="BG644" s="55"/>
      <c r="BH644" s="55"/>
      <c r="BI644" s="55"/>
      <c r="BJ644" s="55"/>
      <c r="BK644" s="55"/>
      <c r="BL644" s="55"/>
      <c r="BM644" s="55"/>
      <c r="BN644" s="55"/>
      <c r="BO644" s="55"/>
      <c r="BP644" s="55"/>
      <c r="BQ644" s="55"/>
      <c r="BR644" s="55"/>
      <c r="BS644" s="55"/>
      <c r="BT644" s="55"/>
      <c r="BU644" s="55"/>
      <c r="BV644" s="55"/>
      <c r="BW644" s="55"/>
      <c r="BX644" s="55"/>
      <c r="BY644" s="55"/>
      <c r="BZ644" s="55"/>
      <c r="CA644" s="55"/>
      <c r="CB644" s="55"/>
      <c r="CC644" s="55"/>
      <c r="CD644" s="55"/>
      <c r="CE644" s="55"/>
      <c r="CF644" s="55"/>
      <c r="CG644" s="55"/>
      <c r="CH644" s="55"/>
      <c r="CI644" s="55"/>
    </row>
    <row r="645" spans="1:87" customFormat="1" ht="15" customHeight="1" x14ac:dyDescent="0.25">
      <c r="A645" s="55"/>
      <c r="B645" s="58"/>
      <c r="C645" s="58"/>
      <c r="E645" s="57"/>
      <c r="F645" s="21"/>
      <c r="G645" s="59"/>
      <c r="H645" s="56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55"/>
      <c r="AU645" s="55"/>
      <c r="AV645" s="55"/>
      <c r="AW645" s="55"/>
      <c r="AX645" s="55"/>
      <c r="AY645" s="55"/>
      <c r="AZ645" s="55"/>
      <c r="BA645" s="55"/>
      <c r="BB645" s="55"/>
      <c r="BC645" s="55"/>
      <c r="BD645" s="55"/>
      <c r="BE645" s="55"/>
      <c r="BF645" s="55"/>
      <c r="BG645" s="55"/>
      <c r="BH645" s="55"/>
      <c r="BI645" s="55"/>
      <c r="BJ645" s="55"/>
      <c r="BK645" s="55"/>
      <c r="BL645" s="55"/>
      <c r="BM645" s="55"/>
      <c r="BN645" s="55"/>
      <c r="BO645" s="55"/>
      <c r="BP645" s="55"/>
      <c r="BQ645" s="55"/>
      <c r="BR645" s="55"/>
      <c r="BS645" s="55"/>
      <c r="BT645" s="55"/>
      <c r="BU645" s="55"/>
      <c r="BV645" s="55"/>
      <c r="BW645" s="55"/>
      <c r="BX645" s="55"/>
      <c r="BY645" s="55"/>
      <c r="BZ645" s="55"/>
      <c r="CA645" s="55"/>
      <c r="CB645" s="55"/>
      <c r="CC645" s="55"/>
      <c r="CD645" s="55"/>
      <c r="CE645" s="55"/>
      <c r="CF645" s="55"/>
      <c r="CG645" s="55"/>
      <c r="CH645" s="55"/>
      <c r="CI645" s="55"/>
    </row>
    <row r="646" spans="1:87" customFormat="1" ht="15" customHeight="1" x14ac:dyDescent="0.25">
      <c r="A646" s="55"/>
      <c r="B646" s="58"/>
      <c r="C646" s="58"/>
      <c r="E646" s="57"/>
      <c r="F646" s="21"/>
      <c r="G646" s="59"/>
      <c r="H646" s="56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  <c r="AQ646" s="55"/>
      <c r="AR646" s="55"/>
      <c r="AS646" s="55"/>
      <c r="AT646" s="55"/>
      <c r="AU646" s="55"/>
      <c r="AV646" s="55"/>
      <c r="AW646" s="55"/>
      <c r="AX646" s="55"/>
      <c r="AY646" s="55"/>
      <c r="AZ646" s="55"/>
      <c r="BA646" s="55"/>
      <c r="BB646" s="55"/>
      <c r="BC646" s="55"/>
      <c r="BD646" s="55"/>
      <c r="BE646" s="55"/>
      <c r="BF646" s="55"/>
      <c r="BG646" s="55"/>
      <c r="BH646" s="55"/>
      <c r="BI646" s="55"/>
      <c r="BJ646" s="55"/>
      <c r="BK646" s="55"/>
      <c r="BL646" s="55"/>
      <c r="BM646" s="55"/>
      <c r="BN646" s="55"/>
      <c r="BO646" s="55"/>
      <c r="BP646" s="55"/>
      <c r="BQ646" s="55"/>
      <c r="BR646" s="55"/>
      <c r="BS646" s="55"/>
      <c r="BT646" s="55"/>
      <c r="BU646" s="55"/>
      <c r="BV646" s="55"/>
      <c r="BW646" s="55"/>
      <c r="BX646" s="55"/>
      <c r="BY646" s="55"/>
      <c r="BZ646" s="55"/>
      <c r="CA646" s="55"/>
      <c r="CB646" s="55"/>
      <c r="CC646" s="55"/>
      <c r="CD646" s="55"/>
      <c r="CE646" s="55"/>
      <c r="CF646" s="55"/>
      <c r="CG646" s="55"/>
      <c r="CH646" s="55"/>
      <c r="CI646" s="55"/>
    </row>
    <row r="647" spans="1:87" customFormat="1" ht="15" customHeight="1" x14ac:dyDescent="0.25">
      <c r="A647" s="55"/>
      <c r="B647" s="58"/>
      <c r="C647" s="58"/>
      <c r="E647" s="57"/>
      <c r="F647" s="21"/>
      <c r="G647" s="59"/>
      <c r="H647" s="56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  <c r="AQ647" s="55"/>
      <c r="AR647" s="55"/>
      <c r="AS647" s="55"/>
      <c r="AT647" s="55"/>
      <c r="AU647" s="55"/>
      <c r="AV647" s="55"/>
      <c r="AW647" s="55"/>
      <c r="AX647" s="55"/>
      <c r="AY647" s="55"/>
      <c r="AZ647" s="55"/>
      <c r="BA647" s="55"/>
      <c r="BB647" s="55"/>
      <c r="BC647" s="55"/>
      <c r="BD647" s="55"/>
      <c r="BE647" s="55"/>
      <c r="BF647" s="55"/>
      <c r="BG647" s="55"/>
      <c r="BH647" s="55"/>
      <c r="BI647" s="55"/>
      <c r="BJ647" s="55"/>
      <c r="BK647" s="55"/>
      <c r="BL647" s="55"/>
      <c r="BM647" s="55"/>
      <c r="BN647" s="55"/>
      <c r="BO647" s="55"/>
      <c r="BP647" s="55"/>
      <c r="BQ647" s="55"/>
      <c r="BR647" s="55"/>
      <c r="BS647" s="55"/>
      <c r="BT647" s="55"/>
      <c r="BU647" s="55"/>
      <c r="BV647" s="55"/>
      <c r="BW647" s="55"/>
      <c r="BX647" s="55"/>
      <c r="BY647" s="55"/>
      <c r="BZ647" s="55"/>
      <c r="CA647" s="55"/>
      <c r="CB647" s="55"/>
      <c r="CC647" s="55"/>
      <c r="CD647" s="55"/>
      <c r="CE647" s="55"/>
      <c r="CF647" s="55"/>
      <c r="CG647" s="55"/>
      <c r="CH647" s="55"/>
      <c r="CI647" s="55"/>
    </row>
    <row r="648" spans="1:87" customFormat="1" ht="15" customHeight="1" x14ac:dyDescent="0.25">
      <c r="A648" s="55"/>
      <c r="B648" s="58"/>
      <c r="C648" s="58"/>
      <c r="E648" s="57"/>
      <c r="F648" s="21"/>
      <c r="G648" s="59"/>
      <c r="H648" s="56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55"/>
      <c r="AU648" s="55"/>
      <c r="AV648" s="55"/>
      <c r="AW648" s="55"/>
      <c r="AX648" s="55"/>
      <c r="AY648" s="55"/>
      <c r="AZ648" s="55"/>
      <c r="BA648" s="55"/>
      <c r="BB648" s="55"/>
      <c r="BC648" s="55"/>
      <c r="BD648" s="55"/>
      <c r="BE648" s="55"/>
      <c r="BF648" s="55"/>
      <c r="BG648" s="55"/>
      <c r="BH648" s="55"/>
      <c r="BI648" s="55"/>
      <c r="BJ648" s="55"/>
      <c r="BK648" s="55"/>
      <c r="BL648" s="55"/>
      <c r="BM648" s="55"/>
      <c r="BN648" s="55"/>
      <c r="BO648" s="55"/>
      <c r="BP648" s="55"/>
      <c r="BQ648" s="55"/>
      <c r="BR648" s="55"/>
      <c r="BS648" s="55"/>
      <c r="BT648" s="55"/>
      <c r="BU648" s="55"/>
      <c r="BV648" s="55"/>
      <c r="BW648" s="55"/>
      <c r="BX648" s="55"/>
      <c r="BY648" s="55"/>
      <c r="BZ648" s="55"/>
      <c r="CA648" s="55"/>
      <c r="CB648" s="55"/>
      <c r="CC648" s="55"/>
      <c r="CD648" s="55"/>
      <c r="CE648" s="55"/>
      <c r="CF648" s="55"/>
      <c r="CG648" s="55"/>
      <c r="CH648" s="55"/>
      <c r="CI648" s="55"/>
    </row>
    <row r="649" spans="1:87" customFormat="1" ht="15" customHeight="1" x14ac:dyDescent="0.25">
      <c r="A649" s="55"/>
      <c r="B649" s="58"/>
      <c r="C649" s="58"/>
      <c r="E649" s="57"/>
      <c r="F649" s="21"/>
      <c r="G649" s="59"/>
      <c r="H649" s="56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5"/>
      <c r="AV649" s="55"/>
      <c r="AW649" s="55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5"/>
      <c r="BJ649" s="55"/>
      <c r="BK649" s="55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5"/>
      <c r="BX649" s="55"/>
      <c r="BY649" s="55"/>
      <c r="BZ649" s="55"/>
      <c r="CA649" s="55"/>
      <c r="CB649" s="55"/>
      <c r="CC649" s="55"/>
      <c r="CD649" s="55"/>
      <c r="CE649" s="55"/>
      <c r="CF649" s="55"/>
      <c r="CG649" s="55"/>
      <c r="CH649" s="55"/>
      <c r="CI649" s="55"/>
    </row>
    <row r="650" spans="1:87" customFormat="1" ht="15" customHeight="1" x14ac:dyDescent="0.25">
      <c r="A650" s="55"/>
      <c r="B650" s="58"/>
      <c r="C650" s="58"/>
      <c r="E650" s="57"/>
      <c r="F650" s="21"/>
      <c r="G650" s="59"/>
      <c r="H650" s="56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  <c r="AQ650" s="55"/>
      <c r="AR650" s="55"/>
      <c r="AS650" s="55"/>
      <c r="AT650" s="55"/>
      <c r="AU650" s="55"/>
      <c r="AV650" s="55"/>
      <c r="AW650" s="55"/>
      <c r="AX650" s="55"/>
      <c r="AY650" s="55"/>
      <c r="AZ650" s="55"/>
      <c r="BA650" s="55"/>
      <c r="BB650" s="55"/>
      <c r="BC650" s="55"/>
      <c r="BD650" s="55"/>
      <c r="BE650" s="55"/>
      <c r="BF650" s="55"/>
      <c r="BG650" s="55"/>
      <c r="BH650" s="55"/>
      <c r="BI650" s="55"/>
      <c r="BJ650" s="55"/>
      <c r="BK650" s="55"/>
      <c r="BL650" s="55"/>
      <c r="BM650" s="55"/>
      <c r="BN650" s="55"/>
      <c r="BO650" s="55"/>
      <c r="BP650" s="55"/>
      <c r="BQ650" s="55"/>
      <c r="BR650" s="55"/>
      <c r="BS650" s="55"/>
      <c r="BT650" s="55"/>
      <c r="BU650" s="55"/>
      <c r="BV650" s="55"/>
      <c r="BW650" s="55"/>
      <c r="BX650" s="55"/>
      <c r="BY650" s="55"/>
      <c r="BZ650" s="55"/>
      <c r="CA650" s="55"/>
      <c r="CB650" s="55"/>
      <c r="CC650" s="55"/>
      <c r="CD650" s="55"/>
      <c r="CE650" s="55"/>
      <c r="CF650" s="55"/>
      <c r="CG650" s="55"/>
      <c r="CH650" s="55"/>
      <c r="CI650" s="55"/>
    </row>
    <row r="651" spans="1:87" customFormat="1" ht="15" customHeight="1" x14ac:dyDescent="0.25">
      <c r="A651" s="55"/>
      <c r="B651" s="58"/>
      <c r="C651" s="58"/>
      <c r="E651" s="57"/>
      <c r="F651" s="21"/>
      <c r="G651" s="59"/>
      <c r="H651" s="56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  <c r="AQ651" s="55"/>
      <c r="AR651" s="55"/>
      <c r="AS651" s="55"/>
      <c r="AT651" s="55"/>
      <c r="AU651" s="55"/>
      <c r="AV651" s="55"/>
      <c r="AW651" s="55"/>
      <c r="AX651" s="55"/>
      <c r="AY651" s="55"/>
      <c r="AZ651" s="55"/>
      <c r="BA651" s="55"/>
      <c r="BB651" s="55"/>
      <c r="BC651" s="55"/>
      <c r="BD651" s="55"/>
      <c r="BE651" s="55"/>
      <c r="BF651" s="55"/>
      <c r="BG651" s="55"/>
      <c r="BH651" s="55"/>
      <c r="BI651" s="55"/>
      <c r="BJ651" s="55"/>
      <c r="BK651" s="55"/>
      <c r="BL651" s="55"/>
      <c r="BM651" s="55"/>
      <c r="BN651" s="55"/>
      <c r="BO651" s="55"/>
      <c r="BP651" s="55"/>
      <c r="BQ651" s="55"/>
      <c r="BR651" s="55"/>
      <c r="BS651" s="55"/>
      <c r="BT651" s="55"/>
      <c r="BU651" s="55"/>
      <c r="BV651" s="55"/>
      <c r="BW651" s="55"/>
      <c r="BX651" s="55"/>
      <c r="BY651" s="55"/>
      <c r="BZ651" s="55"/>
      <c r="CA651" s="55"/>
      <c r="CB651" s="55"/>
      <c r="CC651" s="55"/>
      <c r="CD651" s="55"/>
      <c r="CE651" s="55"/>
      <c r="CF651" s="55"/>
      <c r="CG651" s="55"/>
      <c r="CH651" s="55"/>
      <c r="CI651" s="55"/>
    </row>
    <row r="652" spans="1:87" customFormat="1" ht="15" customHeight="1" x14ac:dyDescent="0.25">
      <c r="A652" s="55"/>
      <c r="B652" s="58"/>
      <c r="C652" s="58"/>
      <c r="E652" s="57"/>
      <c r="F652" s="21"/>
      <c r="G652" s="59"/>
      <c r="H652" s="56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  <c r="AQ652" s="55"/>
      <c r="AR652" s="55"/>
      <c r="AS652" s="55"/>
      <c r="AT652" s="55"/>
      <c r="AU652" s="55"/>
      <c r="AV652" s="55"/>
      <c r="AW652" s="55"/>
      <c r="AX652" s="55"/>
      <c r="AY652" s="55"/>
      <c r="AZ652" s="55"/>
      <c r="BA652" s="55"/>
      <c r="BB652" s="55"/>
      <c r="BC652" s="55"/>
      <c r="BD652" s="55"/>
      <c r="BE652" s="55"/>
      <c r="BF652" s="55"/>
      <c r="BG652" s="55"/>
      <c r="BH652" s="55"/>
      <c r="BI652" s="55"/>
      <c r="BJ652" s="55"/>
      <c r="BK652" s="55"/>
      <c r="BL652" s="55"/>
      <c r="BM652" s="55"/>
      <c r="BN652" s="55"/>
      <c r="BO652" s="55"/>
      <c r="BP652" s="55"/>
      <c r="BQ652" s="55"/>
      <c r="BR652" s="55"/>
      <c r="BS652" s="55"/>
      <c r="BT652" s="55"/>
      <c r="BU652" s="55"/>
      <c r="BV652" s="55"/>
      <c r="BW652" s="55"/>
      <c r="BX652" s="55"/>
      <c r="BY652" s="55"/>
      <c r="BZ652" s="55"/>
      <c r="CA652" s="55"/>
      <c r="CB652" s="55"/>
      <c r="CC652" s="55"/>
      <c r="CD652" s="55"/>
      <c r="CE652" s="55"/>
      <c r="CF652" s="55"/>
      <c r="CG652" s="55"/>
      <c r="CH652" s="55"/>
      <c r="CI652" s="55"/>
    </row>
    <row r="653" spans="1:87" customFormat="1" ht="15" customHeight="1" x14ac:dyDescent="0.25">
      <c r="A653" s="55"/>
      <c r="B653" s="58"/>
      <c r="C653" s="58"/>
      <c r="E653" s="57"/>
      <c r="F653" s="21"/>
      <c r="G653" s="59"/>
      <c r="H653" s="56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  <c r="AQ653" s="55"/>
      <c r="AR653" s="55"/>
      <c r="AS653" s="55"/>
      <c r="AT653" s="55"/>
      <c r="AU653" s="55"/>
      <c r="AV653" s="55"/>
      <c r="AW653" s="55"/>
      <c r="AX653" s="55"/>
      <c r="AY653" s="55"/>
      <c r="AZ653" s="55"/>
      <c r="BA653" s="55"/>
      <c r="BB653" s="55"/>
      <c r="BC653" s="55"/>
      <c r="BD653" s="55"/>
      <c r="BE653" s="55"/>
      <c r="BF653" s="55"/>
      <c r="BG653" s="55"/>
      <c r="BH653" s="55"/>
      <c r="BI653" s="55"/>
      <c r="BJ653" s="55"/>
      <c r="BK653" s="55"/>
      <c r="BL653" s="55"/>
      <c r="BM653" s="55"/>
      <c r="BN653" s="55"/>
      <c r="BO653" s="55"/>
      <c r="BP653" s="55"/>
      <c r="BQ653" s="55"/>
      <c r="BR653" s="55"/>
      <c r="BS653" s="55"/>
      <c r="BT653" s="55"/>
      <c r="BU653" s="55"/>
      <c r="BV653" s="55"/>
      <c r="BW653" s="55"/>
      <c r="BX653" s="55"/>
      <c r="BY653" s="55"/>
      <c r="BZ653" s="55"/>
      <c r="CA653" s="55"/>
      <c r="CB653" s="55"/>
      <c r="CC653" s="55"/>
      <c r="CD653" s="55"/>
      <c r="CE653" s="55"/>
      <c r="CF653" s="55"/>
      <c r="CG653" s="55"/>
      <c r="CH653" s="55"/>
      <c r="CI653" s="55"/>
    </row>
    <row r="654" spans="1:87" customFormat="1" ht="15" customHeight="1" x14ac:dyDescent="0.25">
      <c r="A654" s="55"/>
      <c r="B654" s="58"/>
      <c r="C654" s="58"/>
      <c r="E654" s="57"/>
      <c r="F654" s="21"/>
      <c r="G654" s="59"/>
      <c r="H654" s="56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  <c r="AQ654" s="55"/>
      <c r="AR654" s="55"/>
      <c r="AS654" s="55"/>
      <c r="AT654" s="55"/>
      <c r="AU654" s="55"/>
      <c r="AV654" s="55"/>
      <c r="AW654" s="55"/>
      <c r="AX654" s="55"/>
      <c r="AY654" s="55"/>
      <c r="AZ654" s="55"/>
      <c r="BA654" s="55"/>
      <c r="BB654" s="55"/>
      <c r="BC654" s="55"/>
      <c r="BD654" s="55"/>
      <c r="BE654" s="55"/>
      <c r="BF654" s="55"/>
      <c r="BG654" s="55"/>
      <c r="BH654" s="55"/>
      <c r="BI654" s="55"/>
      <c r="BJ654" s="55"/>
      <c r="BK654" s="55"/>
      <c r="BL654" s="55"/>
      <c r="BM654" s="55"/>
      <c r="BN654" s="55"/>
      <c r="BO654" s="55"/>
      <c r="BP654" s="55"/>
      <c r="BQ654" s="55"/>
      <c r="BR654" s="55"/>
      <c r="BS654" s="55"/>
      <c r="BT654" s="55"/>
      <c r="BU654" s="55"/>
      <c r="BV654" s="55"/>
      <c r="BW654" s="55"/>
      <c r="BX654" s="55"/>
      <c r="BY654" s="55"/>
      <c r="BZ654" s="55"/>
      <c r="CA654" s="55"/>
      <c r="CB654" s="55"/>
      <c r="CC654" s="55"/>
      <c r="CD654" s="55"/>
      <c r="CE654" s="55"/>
      <c r="CF654" s="55"/>
      <c r="CG654" s="55"/>
      <c r="CH654" s="55"/>
      <c r="CI654" s="55"/>
    </row>
    <row r="655" spans="1:87" customFormat="1" ht="15" customHeight="1" x14ac:dyDescent="0.25">
      <c r="A655" s="55"/>
      <c r="B655" s="58"/>
      <c r="C655" s="58"/>
      <c r="E655" s="57"/>
      <c r="F655" s="21"/>
      <c r="G655" s="59"/>
      <c r="H655" s="56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  <c r="AQ655" s="55"/>
      <c r="AR655" s="55"/>
      <c r="AS655" s="55"/>
      <c r="AT655" s="55"/>
      <c r="AU655" s="55"/>
      <c r="AV655" s="55"/>
      <c r="AW655" s="55"/>
      <c r="AX655" s="55"/>
      <c r="AY655" s="55"/>
      <c r="AZ655" s="55"/>
      <c r="BA655" s="55"/>
      <c r="BB655" s="55"/>
      <c r="BC655" s="55"/>
      <c r="BD655" s="55"/>
      <c r="BE655" s="55"/>
      <c r="BF655" s="55"/>
      <c r="BG655" s="55"/>
      <c r="BH655" s="55"/>
      <c r="BI655" s="55"/>
      <c r="BJ655" s="55"/>
      <c r="BK655" s="55"/>
      <c r="BL655" s="55"/>
      <c r="BM655" s="55"/>
      <c r="BN655" s="55"/>
      <c r="BO655" s="55"/>
      <c r="BP655" s="55"/>
      <c r="BQ655" s="55"/>
      <c r="BR655" s="55"/>
      <c r="BS655" s="55"/>
      <c r="BT655" s="55"/>
      <c r="BU655" s="55"/>
      <c r="BV655" s="55"/>
      <c r="BW655" s="55"/>
      <c r="BX655" s="55"/>
      <c r="BY655" s="55"/>
      <c r="BZ655" s="55"/>
      <c r="CA655" s="55"/>
      <c r="CB655" s="55"/>
      <c r="CC655" s="55"/>
      <c r="CD655" s="55"/>
      <c r="CE655" s="55"/>
      <c r="CF655" s="55"/>
      <c r="CG655" s="55"/>
      <c r="CH655" s="55"/>
      <c r="CI655" s="55"/>
    </row>
    <row r="656" spans="1:87" customFormat="1" ht="15" customHeight="1" x14ac:dyDescent="0.25">
      <c r="A656" s="55"/>
      <c r="B656" s="58"/>
      <c r="C656" s="58"/>
      <c r="E656" s="57"/>
      <c r="F656" s="21"/>
      <c r="G656" s="59"/>
      <c r="H656" s="56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  <c r="AS656" s="55"/>
      <c r="AT656" s="55"/>
      <c r="AU656" s="55"/>
      <c r="AV656" s="55"/>
      <c r="AW656" s="55"/>
      <c r="AX656" s="55"/>
      <c r="AY656" s="55"/>
      <c r="AZ656" s="55"/>
      <c r="BA656" s="55"/>
      <c r="BB656" s="55"/>
      <c r="BC656" s="55"/>
      <c r="BD656" s="55"/>
      <c r="BE656" s="55"/>
      <c r="BF656" s="55"/>
      <c r="BG656" s="55"/>
      <c r="BH656" s="55"/>
      <c r="BI656" s="55"/>
      <c r="BJ656" s="55"/>
      <c r="BK656" s="55"/>
      <c r="BL656" s="55"/>
      <c r="BM656" s="55"/>
      <c r="BN656" s="55"/>
      <c r="BO656" s="55"/>
      <c r="BP656" s="55"/>
      <c r="BQ656" s="55"/>
      <c r="BR656" s="55"/>
      <c r="BS656" s="55"/>
      <c r="BT656" s="55"/>
      <c r="BU656" s="55"/>
      <c r="BV656" s="55"/>
      <c r="BW656" s="55"/>
      <c r="BX656" s="55"/>
      <c r="BY656" s="55"/>
      <c r="BZ656" s="55"/>
      <c r="CA656" s="55"/>
      <c r="CB656" s="55"/>
      <c r="CC656" s="55"/>
      <c r="CD656" s="55"/>
      <c r="CE656" s="55"/>
      <c r="CF656" s="55"/>
      <c r="CG656" s="55"/>
      <c r="CH656" s="55"/>
      <c r="CI656" s="55"/>
    </row>
    <row r="657" spans="1:87" customFormat="1" ht="15" customHeight="1" x14ac:dyDescent="0.25">
      <c r="A657" s="55"/>
      <c r="B657" s="58"/>
      <c r="C657" s="58"/>
      <c r="E657" s="57"/>
      <c r="F657" s="21"/>
      <c r="G657" s="59"/>
      <c r="H657" s="56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  <c r="AQ657" s="55"/>
      <c r="AR657" s="55"/>
      <c r="AS657" s="55"/>
      <c r="AT657" s="55"/>
      <c r="AU657" s="55"/>
      <c r="AV657" s="55"/>
      <c r="AW657" s="55"/>
      <c r="AX657" s="55"/>
      <c r="AY657" s="55"/>
      <c r="AZ657" s="55"/>
      <c r="BA657" s="55"/>
      <c r="BB657" s="55"/>
      <c r="BC657" s="55"/>
      <c r="BD657" s="55"/>
      <c r="BE657" s="55"/>
      <c r="BF657" s="55"/>
      <c r="BG657" s="55"/>
      <c r="BH657" s="55"/>
      <c r="BI657" s="55"/>
      <c r="BJ657" s="55"/>
      <c r="BK657" s="55"/>
      <c r="BL657" s="55"/>
      <c r="BM657" s="55"/>
      <c r="BN657" s="55"/>
      <c r="BO657" s="55"/>
      <c r="BP657" s="55"/>
      <c r="BQ657" s="55"/>
      <c r="BR657" s="55"/>
      <c r="BS657" s="55"/>
      <c r="BT657" s="55"/>
      <c r="BU657" s="55"/>
      <c r="BV657" s="55"/>
      <c r="BW657" s="55"/>
      <c r="BX657" s="55"/>
      <c r="BY657" s="55"/>
      <c r="BZ657" s="55"/>
      <c r="CA657" s="55"/>
      <c r="CB657" s="55"/>
      <c r="CC657" s="55"/>
      <c r="CD657" s="55"/>
      <c r="CE657" s="55"/>
      <c r="CF657" s="55"/>
      <c r="CG657" s="55"/>
      <c r="CH657" s="55"/>
      <c r="CI657" s="55"/>
    </row>
    <row r="658" spans="1:87" customFormat="1" ht="15" customHeight="1" x14ac:dyDescent="0.25">
      <c r="A658" s="55"/>
      <c r="B658" s="58"/>
      <c r="C658" s="58"/>
      <c r="E658" s="57"/>
      <c r="F658" s="21"/>
      <c r="G658" s="59"/>
      <c r="H658" s="56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5"/>
      <c r="AV658" s="55"/>
      <c r="AW658" s="55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5"/>
      <c r="BJ658" s="55"/>
      <c r="BK658" s="55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5"/>
      <c r="BX658" s="55"/>
      <c r="BY658" s="55"/>
      <c r="BZ658" s="55"/>
      <c r="CA658" s="55"/>
      <c r="CB658" s="55"/>
      <c r="CC658" s="55"/>
      <c r="CD658" s="55"/>
      <c r="CE658" s="55"/>
      <c r="CF658" s="55"/>
      <c r="CG658" s="55"/>
      <c r="CH658" s="55"/>
      <c r="CI658" s="55"/>
    </row>
    <row r="659" spans="1:87" customFormat="1" ht="15" customHeight="1" x14ac:dyDescent="0.25">
      <c r="A659" s="55"/>
      <c r="B659" s="58"/>
      <c r="C659" s="58"/>
      <c r="E659" s="57"/>
      <c r="F659" s="21"/>
      <c r="G659" s="59"/>
      <c r="H659" s="56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5"/>
      <c r="AV659" s="55"/>
      <c r="AW659" s="55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5"/>
      <c r="BJ659" s="55"/>
      <c r="BK659" s="55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5"/>
      <c r="BX659" s="55"/>
      <c r="BY659" s="55"/>
      <c r="BZ659" s="55"/>
      <c r="CA659" s="55"/>
      <c r="CB659" s="55"/>
      <c r="CC659" s="55"/>
      <c r="CD659" s="55"/>
      <c r="CE659" s="55"/>
      <c r="CF659" s="55"/>
      <c r="CG659" s="55"/>
      <c r="CH659" s="55"/>
      <c r="CI659" s="55"/>
    </row>
    <row r="660" spans="1:87" customFormat="1" ht="15" customHeight="1" x14ac:dyDescent="0.25">
      <c r="A660" s="55"/>
      <c r="B660" s="58"/>
      <c r="C660" s="58"/>
      <c r="E660" s="57"/>
      <c r="F660" s="21"/>
      <c r="G660" s="59"/>
      <c r="H660" s="56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55"/>
      <c r="BE660" s="55"/>
      <c r="BF660" s="55"/>
      <c r="BG660" s="55"/>
      <c r="BH660" s="55"/>
      <c r="BI660" s="55"/>
      <c r="BJ660" s="55"/>
      <c r="BK660" s="55"/>
      <c r="BL660" s="55"/>
      <c r="BM660" s="55"/>
      <c r="BN660" s="55"/>
      <c r="BO660" s="55"/>
      <c r="BP660" s="55"/>
      <c r="BQ660" s="55"/>
      <c r="BR660" s="55"/>
      <c r="BS660" s="55"/>
      <c r="BT660" s="55"/>
      <c r="BU660" s="55"/>
      <c r="BV660" s="55"/>
      <c r="BW660" s="55"/>
      <c r="BX660" s="55"/>
      <c r="BY660" s="55"/>
      <c r="BZ660" s="55"/>
      <c r="CA660" s="55"/>
      <c r="CB660" s="55"/>
      <c r="CC660" s="55"/>
      <c r="CD660" s="55"/>
      <c r="CE660" s="55"/>
      <c r="CF660" s="55"/>
      <c r="CG660" s="55"/>
      <c r="CH660" s="55"/>
      <c r="CI660" s="55"/>
    </row>
    <row r="661" spans="1:87" customFormat="1" ht="15" customHeight="1" x14ac:dyDescent="0.25">
      <c r="A661" s="55"/>
      <c r="B661" s="58"/>
      <c r="C661" s="58"/>
      <c r="E661" s="57"/>
      <c r="F661" s="21"/>
      <c r="G661" s="59"/>
      <c r="H661" s="56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55"/>
      <c r="BE661" s="55"/>
      <c r="BF661" s="55"/>
      <c r="BG661" s="55"/>
      <c r="BH661" s="55"/>
      <c r="BI661" s="55"/>
      <c r="BJ661" s="55"/>
      <c r="BK661" s="55"/>
      <c r="BL661" s="55"/>
      <c r="BM661" s="55"/>
      <c r="BN661" s="55"/>
      <c r="BO661" s="55"/>
      <c r="BP661" s="55"/>
      <c r="BQ661" s="55"/>
      <c r="BR661" s="55"/>
      <c r="BS661" s="55"/>
      <c r="BT661" s="55"/>
      <c r="BU661" s="55"/>
      <c r="BV661" s="55"/>
      <c r="BW661" s="55"/>
      <c r="BX661" s="55"/>
      <c r="BY661" s="55"/>
      <c r="BZ661" s="55"/>
      <c r="CA661" s="55"/>
      <c r="CB661" s="55"/>
      <c r="CC661" s="55"/>
      <c r="CD661" s="55"/>
      <c r="CE661" s="55"/>
      <c r="CF661" s="55"/>
      <c r="CG661" s="55"/>
      <c r="CH661" s="55"/>
      <c r="CI661" s="55"/>
    </row>
    <row r="662" spans="1:87" customFormat="1" ht="15" customHeight="1" x14ac:dyDescent="0.25">
      <c r="A662" s="55"/>
      <c r="B662" s="58"/>
      <c r="C662" s="58"/>
      <c r="E662" s="57"/>
      <c r="F662" s="21"/>
      <c r="G662" s="59"/>
      <c r="H662" s="56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  <c r="AQ662" s="55"/>
      <c r="AR662" s="55"/>
      <c r="AS662" s="55"/>
      <c r="AT662" s="55"/>
      <c r="AU662" s="55"/>
      <c r="AV662" s="55"/>
      <c r="AW662" s="55"/>
      <c r="AX662" s="55"/>
      <c r="AY662" s="55"/>
      <c r="AZ662" s="55"/>
      <c r="BA662" s="55"/>
      <c r="BB662" s="55"/>
      <c r="BC662" s="55"/>
      <c r="BD662" s="55"/>
      <c r="BE662" s="55"/>
      <c r="BF662" s="55"/>
      <c r="BG662" s="55"/>
      <c r="BH662" s="55"/>
      <c r="BI662" s="55"/>
      <c r="BJ662" s="55"/>
      <c r="BK662" s="55"/>
      <c r="BL662" s="55"/>
      <c r="BM662" s="55"/>
      <c r="BN662" s="55"/>
      <c r="BO662" s="55"/>
      <c r="BP662" s="55"/>
      <c r="BQ662" s="55"/>
      <c r="BR662" s="55"/>
      <c r="BS662" s="55"/>
      <c r="BT662" s="55"/>
      <c r="BU662" s="55"/>
      <c r="BV662" s="55"/>
      <c r="BW662" s="55"/>
      <c r="BX662" s="55"/>
      <c r="BY662" s="55"/>
      <c r="BZ662" s="55"/>
      <c r="CA662" s="55"/>
      <c r="CB662" s="55"/>
      <c r="CC662" s="55"/>
      <c r="CD662" s="55"/>
      <c r="CE662" s="55"/>
      <c r="CF662" s="55"/>
      <c r="CG662" s="55"/>
      <c r="CH662" s="55"/>
      <c r="CI662" s="55"/>
    </row>
    <row r="663" spans="1:87" customFormat="1" ht="15" customHeight="1" x14ac:dyDescent="0.25">
      <c r="A663" s="55"/>
      <c r="B663" s="58"/>
      <c r="C663" s="58"/>
      <c r="E663" s="57"/>
      <c r="F663" s="21"/>
      <c r="G663" s="59"/>
      <c r="H663" s="56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55"/>
      <c r="AL663" s="55"/>
      <c r="AM663" s="55"/>
      <c r="AN663" s="55"/>
      <c r="AO663" s="55"/>
      <c r="AP663" s="55"/>
      <c r="AQ663" s="55"/>
      <c r="AR663" s="55"/>
      <c r="AS663" s="55"/>
      <c r="AT663" s="55"/>
      <c r="AU663" s="55"/>
      <c r="AV663" s="55"/>
      <c r="AW663" s="55"/>
      <c r="AX663" s="55"/>
      <c r="AY663" s="55"/>
      <c r="AZ663" s="55"/>
      <c r="BA663" s="55"/>
      <c r="BB663" s="55"/>
      <c r="BC663" s="55"/>
      <c r="BD663" s="55"/>
      <c r="BE663" s="55"/>
      <c r="BF663" s="55"/>
      <c r="BG663" s="55"/>
      <c r="BH663" s="55"/>
      <c r="BI663" s="55"/>
      <c r="BJ663" s="55"/>
      <c r="BK663" s="55"/>
      <c r="BL663" s="55"/>
      <c r="BM663" s="55"/>
      <c r="BN663" s="55"/>
      <c r="BO663" s="55"/>
      <c r="BP663" s="55"/>
      <c r="BQ663" s="55"/>
      <c r="BR663" s="55"/>
      <c r="BS663" s="55"/>
      <c r="BT663" s="55"/>
      <c r="BU663" s="55"/>
      <c r="BV663" s="55"/>
      <c r="BW663" s="55"/>
      <c r="BX663" s="55"/>
      <c r="BY663" s="55"/>
      <c r="BZ663" s="55"/>
      <c r="CA663" s="55"/>
      <c r="CB663" s="55"/>
      <c r="CC663" s="55"/>
      <c r="CD663" s="55"/>
      <c r="CE663" s="55"/>
      <c r="CF663" s="55"/>
      <c r="CG663" s="55"/>
      <c r="CH663" s="55"/>
      <c r="CI663" s="55"/>
    </row>
    <row r="664" spans="1:87" customFormat="1" ht="15" customHeight="1" x14ac:dyDescent="0.25">
      <c r="A664" s="55"/>
      <c r="B664" s="58"/>
      <c r="C664" s="58"/>
      <c r="E664" s="57"/>
      <c r="F664" s="21"/>
      <c r="G664" s="59"/>
      <c r="H664" s="56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55"/>
      <c r="AL664" s="55"/>
      <c r="AM664" s="55"/>
      <c r="AN664" s="55"/>
      <c r="AO664" s="55"/>
      <c r="AP664" s="55"/>
      <c r="AQ664" s="55"/>
      <c r="AR664" s="55"/>
      <c r="AS664" s="55"/>
      <c r="AT664" s="55"/>
      <c r="AU664" s="55"/>
      <c r="AV664" s="55"/>
      <c r="AW664" s="55"/>
      <c r="AX664" s="55"/>
      <c r="AY664" s="55"/>
      <c r="AZ664" s="55"/>
      <c r="BA664" s="55"/>
      <c r="BB664" s="55"/>
      <c r="BC664" s="55"/>
      <c r="BD664" s="55"/>
      <c r="BE664" s="55"/>
      <c r="BF664" s="55"/>
      <c r="BG664" s="55"/>
      <c r="BH664" s="55"/>
      <c r="BI664" s="55"/>
      <c r="BJ664" s="55"/>
      <c r="BK664" s="55"/>
      <c r="BL664" s="55"/>
      <c r="BM664" s="55"/>
      <c r="BN664" s="55"/>
      <c r="BO664" s="55"/>
      <c r="BP664" s="55"/>
      <c r="BQ664" s="55"/>
      <c r="BR664" s="55"/>
      <c r="BS664" s="55"/>
      <c r="BT664" s="55"/>
      <c r="BU664" s="55"/>
      <c r="BV664" s="55"/>
      <c r="BW664" s="55"/>
      <c r="BX664" s="55"/>
      <c r="BY664" s="55"/>
      <c r="BZ664" s="55"/>
      <c r="CA664" s="55"/>
      <c r="CB664" s="55"/>
      <c r="CC664" s="55"/>
      <c r="CD664" s="55"/>
      <c r="CE664" s="55"/>
      <c r="CF664" s="55"/>
      <c r="CG664" s="55"/>
      <c r="CH664" s="55"/>
      <c r="CI664" s="55"/>
    </row>
    <row r="665" spans="1:87" customFormat="1" ht="15" customHeight="1" x14ac:dyDescent="0.25">
      <c r="A665" s="55"/>
      <c r="B665" s="58"/>
      <c r="C665" s="58"/>
      <c r="E665" s="57"/>
      <c r="F665" s="21"/>
      <c r="G665" s="59"/>
      <c r="H665" s="56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55"/>
      <c r="AO665" s="55"/>
      <c r="AP665" s="55"/>
      <c r="AQ665" s="55"/>
      <c r="AR665" s="55"/>
      <c r="AS665" s="55"/>
      <c r="AT665" s="55"/>
      <c r="AU665" s="55"/>
      <c r="AV665" s="55"/>
      <c r="AW665" s="55"/>
      <c r="AX665" s="55"/>
      <c r="AY665" s="55"/>
      <c r="AZ665" s="55"/>
      <c r="BA665" s="55"/>
      <c r="BB665" s="55"/>
      <c r="BC665" s="55"/>
      <c r="BD665" s="55"/>
      <c r="BE665" s="55"/>
      <c r="BF665" s="55"/>
      <c r="BG665" s="55"/>
      <c r="BH665" s="55"/>
      <c r="BI665" s="55"/>
      <c r="BJ665" s="55"/>
      <c r="BK665" s="55"/>
      <c r="BL665" s="55"/>
      <c r="BM665" s="55"/>
      <c r="BN665" s="55"/>
      <c r="BO665" s="55"/>
      <c r="BP665" s="55"/>
      <c r="BQ665" s="55"/>
      <c r="BR665" s="55"/>
      <c r="BS665" s="55"/>
      <c r="BT665" s="55"/>
      <c r="BU665" s="55"/>
      <c r="BV665" s="55"/>
      <c r="BW665" s="55"/>
      <c r="BX665" s="55"/>
      <c r="BY665" s="55"/>
      <c r="BZ665" s="55"/>
      <c r="CA665" s="55"/>
      <c r="CB665" s="55"/>
      <c r="CC665" s="55"/>
      <c r="CD665" s="55"/>
      <c r="CE665" s="55"/>
      <c r="CF665" s="55"/>
      <c r="CG665" s="55"/>
      <c r="CH665" s="55"/>
      <c r="CI665" s="55"/>
    </row>
    <row r="666" spans="1:87" customFormat="1" ht="15" customHeight="1" x14ac:dyDescent="0.25">
      <c r="A666" s="55"/>
      <c r="B666" s="58"/>
      <c r="C666" s="58"/>
      <c r="E666" s="57"/>
      <c r="F666" s="21"/>
      <c r="G666" s="59"/>
      <c r="H666" s="56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  <c r="AQ666" s="55"/>
      <c r="AR666" s="55"/>
      <c r="AS666" s="55"/>
      <c r="AT666" s="55"/>
      <c r="AU666" s="55"/>
      <c r="AV666" s="55"/>
      <c r="AW666" s="55"/>
      <c r="AX666" s="55"/>
      <c r="AY666" s="55"/>
      <c r="AZ666" s="55"/>
      <c r="BA666" s="55"/>
      <c r="BB666" s="55"/>
      <c r="BC666" s="55"/>
      <c r="BD666" s="55"/>
      <c r="BE666" s="55"/>
      <c r="BF666" s="55"/>
      <c r="BG666" s="55"/>
      <c r="BH666" s="55"/>
      <c r="BI666" s="55"/>
      <c r="BJ666" s="55"/>
      <c r="BK666" s="55"/>
      <c r="BL666" s="55"/>
      <c r="BM666" s="55"/>
      <c r="BN666" s="55"/>
      <c r="BO666" s="55"/>
      <c r="BP666" s="55"/>
      <c r="BQ666" s="55"/>
      <c r="BR666" s="55"/>
      <c r="BS666" s="55"/>
      <c r="BT666" s="55"/>
      <c r="BU666" s="55"/>
      <c r="BV666" s="55"/>
      <c r="BW666" s="55"/>
      <c r="BX666" s="55"/>
      <c r="BY666" s="55"/>
      <c r="BZ666" s="55"/>
      <c r="CA666" s="55"/>
      <c r="CB666" s="55"/>
      <c r="CC666" s="55"/>
      <c r="CD666" s="55"/>
      <c r="CE666" s="55"/>
      <c r="CF666" s="55"/>
      <c r="CG666" s="55"/>
      <c r="CH666" s="55"/>
      <c r="CI666" s="55"/>
    </row>
    <row r="667" spans="1:87" customFormat="1" ht="15" customHeight="1" x14ac:dyDescent="0.25">
      <c r="A667" s="55"/>
      <c r="B667" s="58"/>
      <c r="C667" s="58"/>
      <c r="E667" s="57"/>
      <c r="F667" s="21"/>
      <c r="G667" s="59"/>
      <c r="H667" s="56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  <c r="AQ667" s="55"/>
      <c r="AR667" s="55"/>
      <c r="AS667" s="55"/>
      <c r="AT667" s="55"/>
      <c r="AU667" s="55"/>
      <c r="AV667" s="55"/>
      <c r="AW667" s="55"/>
      <c r="AX667" s="55"/>
      <c r="AY667" s="55"/>
      <c r="AZ667" s="55"/>
      <c r="BA667" s="55"/>
      <c r="BB667" s="55"/>
      <c r="BC667" s="55"/>
      <c r="BD667" s="55"/>
      <c r="BE667" s="55"/>
      <c r="BF667" s="55"/>
      <c r="BG667" s="55"/>
      <c r="BH667" s="55"/>
      <c r="BI667" s="55"/>
      <c r="BJ667" s="55"/>
      <c r="BK667" s="55"/>
      <c r="BL667" s="55"/>
      <c r="BM667" s="55"/>
      <c r="BN667" s="55"/>
      <c r="BO667" s="55"/>
      <c r="BP667" s="55"/>
      <c r="BQ667" s="55"/>
      <c r="BR667" s="55"/>
      <c r="BS667" s="55"/>
      <c r="BT667" s="55"/>
      <c r="BU667" s="55"/>
      <c r="BV667" s="55"/>
      <c r="BW667" s="55"/>
      <c r="BX667" s="55"/>
      <c r="BY667" s="55"/>
      <c r="BZ667" s="55"/>
      <c r="CA667" s="55"/>
      <c r="CB667" s="55"/>
      <c r="CC667" s="55"/>
      <c r="CD667" s="55"/>
      <c r="CE667" s="55"/>
      <c r="CF667" s="55"/>
      <c r="CG667" s="55"/>
      <c r="CH667" s="55"/>
      <c r="CI667" s="55"/>
    </row>
    <row r="668" spans="1:87" customFormat="1" ht="15" customHeight="1" x14ac:dyDescent="0.25">
      <c r="A668" s="55"/>
      <c r="B668" s="58"/>
      <c r="C668" s="58"/>
      <c r="E668" s="57"/>
      <c r="F668" s="21"/>
      <c r="G668" s="59"/>
      <c r="H668" s="56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5"/>
      <c r="AV668" s="55"/>
      <c r="AW668" s="55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5"/>
      <c r="BJ668" s="55"/>
      <c r="BK668" s="55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5"/>
      <c r="BX668" s="55"/>
      <c r="BY668" s="55"/>
      <c r="BZ668" s="55"/>
      <c r="CA668" s="55"/>
      <c r="CB668" s="55"/>
      <c r="CC668" s="55"/>
      <c r="CD668" s="55"/>
      <c r="CE668" s="55"/>
      <c r="CF668" s="55"/>
      <c r="CG668" s="55"/>
      <c r="CH668" s="55"/>
      <c r="CI668" s="55"/>
    </row>
    <row r="669" spans="1:87" customFormat="1" ht="15" customHeight="1" x14ac:dyDescent="0.25">
      <c r="A669" s="55"/>
      <c r="B669" s="58"/>
      <c r="C669" s="58"/>
      <c r="E669" s="57"/>
      <c r="F669" s="21"/>
      <c r="G669" s="59"/>
      <c r="H669" s="56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  <c r="AQ669" s="55"/>
      <c r="AR669" s="55"/>
      <c r="AS669" s="55"/>
      <c r="AT669" s="55"/>
      <c r="AU669" s="55"/>
      <c r="AV669" s="55"/>
      <c r="AW669" s="55"/>
      <c r="AX669" s="55"/>
      <c r="AY669" s="55"/>
      <c r="AZ669" s="55"/>
      <c r="BA669" s="55"/>
      <c r="BB669" s="55"/>
      <c r="BC669" s="55"/>
      <c r="BD669" s="55"/>
      <c r="BE669" s="55"/>
      <c r="BF669" s="55"/>
      <c r="BG669" s="55"/>
      <c r="BH669" s="55"/>
      <c r="BI669" s="55"/>
      <c r="BJ669" s="55"/>
      <c r="BK669" s="55"/>
      <c r="BL669" s="55"/>
      <c r="BM669" s="55"/>
      <c r="BN669" s="55"/>
      <c r="BO669" s="55"/>
      <c r="BP669" s="55"/>
      <c r="BQ669" s="55"/>
      <c r="BR669" s="55"/>
      <c r="BS669" s="55"/>
      <c r="BT669" s="55"/>
      <c r="BU669" s="55"/>
      <c r="BV669" s="55"/>
      <c r="BW669" s="55"/>
      <c r="BX669" s="55"/>
      <c r="BY669" s="55"/>
      <c r="BZ669" s="55"/>
      <c r="CA669" s="55"/>
      <c r="CB669" s="55"/>
      <c r="CC669" s="55"/>
      <c r="CD669" s="55"/>
      <c r="CE669" s="55"/>
      <c r="CF669" s="55"/>
      <c r="CG669" s="55"/>
      <c r="CH669" s="55"/>
      <c r="CI669" s="55"/>
    </row>
    <row r="670" spans="1:87" customFormat="1" ht="15" customHeight="1" x14ac:dyDescent="0.25">
      <c r="A670" s="55"/>
      <c r="B670" s="58"/>
      <c r="C670" s="58"/>
      <c r="E670" s="57"/>
      <c r="F670" s="21"/>
      <c r="G670" s="59"/>
      <c r="H670" s="56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  <c r="AQ670" s="55"/>
      <c r="AR670" s="55"/>
      <c r="AS670" s="55"/>
      <c r="AT670" s="55"/>
      <c r="AU670" s="55"/>
      <c r="AV670" s="55"/>
      <c r="AW670" s="55"/>
      <c r="AX670" s="55"/>
      <c r="AY670" s="55"/>
      <c r="AZ670" s="55"/>
      <c r="BA670" s="55"/>
      <c r="BB670" s="55"/>
      <c r="BC670" s="55"/>
      <c r="BD670" s="55"/>
      <c r="BE670" s="55"/>
      <c r="BF670" s="55"/>
      <c r="BG670" s="55"/>
      <c r="BH670" s="55"/>
      <c r="BI670" s="55"/>
      <c r="BJ670" s="55"/>
      <c r="BK670" s="55"/>
      <c r="BL670" s="55"/>
      <c r="BM670" s="55"/>
      <c r="BN670" s="55"/>
      <c r="BO670" s="55"/>
      <c r="BP670" s="55"/>
      <c r="BQ670" s="55"/>
      <c r="BR670" s="55"/>
      <c r="BS670" s="55"/>
      <c r="BT670" s="55"/>
      <c r="BU670" s="55"/>
      <c r="BV670" s="55"/>
      <c r="BW670" s="55"/>
      <c r="BX670" s="55"/>
      <c r="BY670" s="55"/>
      <c r="BZ670" s="55"/>
      <c r="CA670" s="55"/>
      <c r="CB670" s="55"/>
      <c r="CC670" s="55"/>
      <c r="CD670" s="55"/>
      <c r="CE670" s="55"/>
      <c r="CF670" s="55"/>
      <c r="CG670" s="55"/>
      <c r="CH670" s="55"/>
      <c r="CI670" s="55"/>
    </row>
    <row r="671" spans="1:87" customFormat="1" ht="15" customHeight="1" x14ac:dyDescent="0.25">
      <c r="A671" s="55"/>
      <c r="B671" s="58"/>
      <c r="C671" s="58"/>
      <c r="E671" s="57"/>
      <c r="F671" s="21"/>
      <c r="G671" s="59"/>
      <c r="H671" s="56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  <c r="AQ671" s="55"/>
      <c r="AR671" s="55"/>
      <c r="AS671" s="55"/>
      <c r="AT671" s="55"/>
      <c r="AU671" s="55"/>
      <c r="AV671" s="55"/>
      <c r="AW671" s="55"/>
      <c r="AX671" s="55"/>
      <c r="AY671" s="55"/>
      <c r="AZ671" s="55"/>
      <c r="BA671" s="55"/>
      <c r="BB671" s="55"/>
      <c r="BC671" s="55"/>
      <c r="BD671" s="55"/>
      <c r="BE671" s="55"/>
      <c r="BF671" s="55"/>
      <c r="BG671" s="55"/>
      <c r="BH671" s="55"/>
      <c r="BI671" s="55"/>
      <c r="BJ671" s="55"/>
      <c r="BK671" s="55"/>
      <c r="BL671" s="55"/>
      <c r="BM671" s="55"/>
      <c r="BN671" s="55"/>
      <c r="BO671" s="55"/>
      <c r="BP671" s="55"/>
      <c r="BQ671" s="55"/>
      <c r="BR671" s="55"/>
      <c r="BS671" s="55"/>
      <c r="BT671" s="55"/>
      <c r="BU671" s="55"/>
      <c r="BV671" s="55"/>
      <c r="BW671" s="55"/>
      <c r="BX671" s="55"/>
      <c r="BY671" s="55"/>
      <c r="BZ671" s="55"/>
      <c r="CA671" s="55"/>
      <c r="CB671" s="55"/>
      <c r="CC671" s="55"/>
      <c r="CD671" s="55"/>
      <c r="CE671" s="55"/>
      <c r="CF671" s="55"/>
      <c r="CG671" s="55"/>
      <c r="CH671" s="55"/>
      <c r="CI671" s="55"/>
    </row>
    <row r="672" spans="1:87" customFormat="1" ht="15" customHeight="1" x14ac:dyDescent="0.25">
      <c r="A672" s="55"/>
      <c r="B672" s="58"/>
      <c r="C672" s="58"/>
      <c r="E672" s="57"/>
      <c r="F672" s="21"/>
      <c r="G672" s="59"/>
      <c r="H672" s="56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  <c r="AQ672" s="55"/>
      <c r="AR672" s="55"/>
      <c r="AS672" s="55"/>
      <c r="AT672" s="55"/>
      <c r="AU672" s="55"/>
      <c r="AV672" s="55"/>
      <c r="AW672" s="55"/>
      <c r="AX672" s="55"/>
      <c r="AY672" s="55"/>
      <c r="AZ672" s="55"/>
      <c r="BA672" s="55"/>
      <c r="BB672" s="55"/>
      <c r="BC672" s="55"/>
      <c r="BD672" s="55"/>
      <c r="BE672" s="55"/>
      <c r="BF672" s="55"/>
      <c r="BG672" s="55"/>
      <c r="BH672" s="55"/>
      <c r="BI672" s="55"/>
      <c r="BJ672" s="55"/>
      <c r="BK672" s="55"/>
      <c r="BL672" s="55"/>
      <c r="BM672" s="55"/>
      <c r="BN672" s="55"/>
      <c r="BO672" s="55"/>
      <c r="BP672" s="55"/>
      <c r="BQ672" s="55"/>
      <c r="BR672" s="55"/>
      <c r="BS672" s="55"/>
      <c r="BT672" s="55"/>
      <c r="BU672" s="55"/>
      <c r="BV672" s="55"/>
      <c r="BW672" s="55"/>
      <c r="BX672" s="55"/>
      <c r="BY672" s="55"/>
      <c r="BZ672" s="55"/>
      <c r="CA672" s="55"/>
      <c r="CB672" s="55"/>
      <c r="CC672" s="55"/>
      <c r="CD672" s="55"/>
      <c r="CE672" s="55"/>
      <c r="CF672" s="55"/>
      <c r="CG672" s="55"/>
      <c r="CH672" s="55"/>
      <c r="CI672" s="55"/>
    </row>
    <row r="673" spans="1:87" customFormat="1" ht="15" customHeight="1" x14ac:dyDescent="0.25">
      <c r="A673" s="55"/>
      <c r="B673" s="58"/>
      <c r="C673" s="58"/>
      <c r="E673" s="57"/>
      <c r="F673" s="21"/>
      <c r="G673" s="59"/>
      <c r="H673" s="56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  <c r="AQ673" s="55"/>
      <c r="AR673" s="55"/>
      <c r="AS673" s="55"/>
      <c r="AT673" s="55"/>
      <c r="AU673" s="55"/>
      <c r="AV673" s="55"/>
      <c r="AW673" s="55"/>
      <c r="AX673" s="55"/>
      <c r="AY673" s="55"/>
      <c r="AZ673" s="55"/>
      <c r="BA673" s="55"/>
      <c r="BB673" s="55"/>
      <c r="BC673" s="55"/>
      <c r="BD673" s="55"/>
      <c r="BE673" s="55"/>
      <c r="BF673" s="55"/>
      <c r="BG673" s="55"/>
      <c r="BH673" s="55"/>
      <c r="BI673" s="55"/>
      <c r="BJ673" s="55"/>
      <c r="BK673" s="55"/>
      <c r="BL673" s="55"/>
      <c r="BM673" s="55"/>
      <c r="BN673" s="55"/>
      <c r="BO673" s="55"/>
      <c r="BP673" s="55"/>
      <c r="BQ673" s="55"/>
      <c r="BR673" s="55"/>
      <c r="BS673" s="55"/>
      <c r="BT673" s="55"/>
      <c r="BU673" s="55"/>
      <c r="BV673" s="55"/>
      <c r="BW673" s="55"/>
      <c r="BX673" s="55"/>
      <c r="BY673" s="55"/>
      <c r="BZ673" s="55"/>
      <c r="CA673" s="55"/>
      <c r="CB673" s="55"/>
      <c r="CC673" s="55"/>
      <c r="CD673" s="55"/>
      <c r="CE673" s="55"/>
      <c r="CF673" s="55"/>
      <c r="CG673" s="55"/>
      <c r="CH673" s="55"/>
      <c r="CI673" s="55"/>
    </row>
    <row r="674" spans="1:87" customFormat="1" ht="15" customHeight="1" x14ac:dyDescent="0.25">
      <c r="A674" s="55"/>
      <c r="B674" s="58"/>
      <c r="C674" s="58"/>
      <c r="E674" s="57"/>
      <c r="F674" s="21"/>
      <c r="G674" s="59"/>
      <c r="H674" s="56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  <c r="AQ674" s="55"/>
      <c r="AR674" s="55"/>
      <c r="AS674" s="55"/>
      <c r="AT674" s="55"/>
      <c r="AU674" s="55"/>
      <c r="AV674" s="55"/>
      <c r="AW674" s="55"/>
      <c r="AX674" s="55"/>
      <c r="AY674" s="55"/>
      <c r="AZ674" s="55"/>
      <c r="BA674" s="55"/>
      <c r="BB674" s="55"/>
      <c r="BC674" s="55"/>
      <c r="BD674" s="55"/>
      <c r="BE674" s="55"/>
      <c r="BF674" s="55"/>
      <c r="BG674" s="55"/>
      <c r="BH674" s="55"/>
      <c r="BI674" s="55"/>
      <c r="BJ674" s="55"/>
      <c r="BK674" s="55"/>
      <c r="BL674" s="55"/>
      <c r="BM674" s="55"/>
      <c r="BN674" s="55"/>
      <c r="BO674" s="55"/>
      <c r="BP674" s="55"/>
      <c r="BQ674" s="55"/>
      <c r="BR674" s="55"/>
      <c r="BS674" s="55"/>
      <c r="BT674" s="55"/>
      <c r="BU674" s="55"/>
      <c r="BV674" s="55"/>
      <c r="BW674" s="55"/>
      <c r="BX674" s="55"/>
      <c r="BY674" s="55"/>
      <c r="BZ674" s="55"/>
      <c r="CA674" s="55"/>
      <c r="CB674" s="55"/>
      <c r="CC674" s="55"/>
      <c r="CD674" s="55"/>
      <c r="CE674" s="55"/>
      <c r="CF674" s="55"/>
      <c r="CG674" s="55"/>
      <c r="CH674" s="55"/>
      <c r="CI674" s="55"/>
    </row>
    <row r="675" spans="1:87" customFormat="1" ht="15" customHeight="1" x14ac:dyDescent="0.25">
      <c r="A675" s="55"/>
      <c r="B675" s="58"/>
      <c r="C675" s="58"/>
      <c r="E675" s="57"/>
      <c r="F675" s="21"/>
      <c r="G675" s="59"/>
      <c r="H675" s="56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  <c r="AQ675" s="55"/>
      <c r="AR675" s="55"/>
      <c r="AS675" s="55"/>
      <c r="AT675" s="55"/>
      <c r="AU675" s="55"/>
      <c r="AV675" s="55"/>
      <c r="AW675" s="55"/>
      <c r="AX675" s="55"/>
      <c r="AY675" s="55"/>
      <c r="AZ675" s="55"/>
      <c r="BA675" s="55"/>
      <c r="BB675" s="55"/>
      <c r="BC675" s="55"/>
      <c r="BD675" s="55"/>
      <c r="BE675" s="55"/>
      <c r="BF675" s="55"/>
      <c r="BG675" s="55"/>
      <c r="BH675" s="55"/>
      <c r="BI675" s="55"/>
      <c r="BJ675" s="55"/>
      <c r="BK675" s="55"/>
      <c r="BL675" s="55"/>
      <c r="BM675" s="55"/>
      <c r="BN675" s="55"/>
      <c r="BO675" s="55"/>
      <c r="BP675" s="55"/>
      <c r="BQ675" s="55"/>
      <c r="BR675" s="55"/>
      <c r="BS675" s="55"/>
      <c r="BT675" s="55"/>
      <c r="BU675" s="55"/>
      <c r="BV675" s="55"/>
      <c r="BW675" s="55"/>
      <c r="BX675" s="55"/>
      <c r="BY675" s="55"/>
      <c r="BZ675" s="55"/>
      <c r="CA675" s="55"/>
      <c r="CB675" s="55"/>
      <c r="CC675" s="55"/>
      <c r="CD675" s="55"/>
      <c r="CE675" s="55"/>
      <c r="CF675" s="55"/>
      <c r="CG675" s="55"/>
      <c r="CH675" s="55"/>
      <c r="CI675" s="55"/>
    </row>
    <row r="676" spans="1:87" customFormat="1" ht="15" customHeight="1" x14ac:dyDescent="0.25">
      <c r="A676" s="55"/>
      <c r="B676" s="58"/>
      <c r="C676" s="58"/>
      <c r="E676" s="57"/>
      <c r="F676" s="21"/>
      <c r="G676" s="59"/>
      <c r="H676" s="56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55"/>
      <c r="AL676" s="55"/>
      <c r="AM676" s="55"/>
      <c r="AN676" s="55"/>
      <c r="AO676" s="55"/>
      <c r="AP676" s="55"/>
      <c r="AQ676" s="55"/>
      <c r="AR676" s="55"/>
      <c r="AS676" s="55"/>
      <c r="AT676" s="55"/>
      <c r="AU676" s="55"/>
      <c r="AV676" s="55"/>
      <c r="AW676" s="55"/>
      <c r="AX676" s="55"/>
      <c r="AY676" s="55"/>
      <c r="AZ676" s="55"/>
      <c r="BA676" s="55"/>
      <c r="BB676" s="55"/>
      <c r="BC676" s="55"/>
      <c r="BD676" s="55"/>
      <c r="BE676" s="55"/>
      <c r="BF676" s="55"/>
      <c r="BG676" s="55"/>
      <c r="BH676" s="55"/>
      <c r="BI676" s="55"/>
      <c r="BJ676" s="55"/>
      <c r="BK676" s="55"/>
      <c r="BL676" s="55"/>
      <c r="BM676" s="55"/>
      <c r="BN676" s="55"/>
      <c r="BO676" s="55"/>
      <c r="BP676" s="55"/>
      <c r="BQ676" s="55"/>
      <c r="BR676" s="55"/>
      <c r="BS676" s="55"/>
      <c r="BT676" s="55"/>
      <c r="BU676" s="55"/>
      <c r="BV676" s="55"/>
      <c r="BW676" s="55"/>
      <c r="BX676" s="55"/>
      <c r="BY676" s="55"/>
      <c r="BZ676" s="55"/>
      <c r="CA676" s="55"/>
      <c r="CB676" s="55"/>
      <c r="CC676" s="55"/>
      <c r="CD676" s="55"/>
      <c r="CE676" s="55"/>
      <c r="CF676" s="55"/>
      <c r="CG676" s="55"/>
      <c r="CH676" s="55"/>
      <c r="CI676" s="55"/>
    </row>
    <row r="677" spans="1:87" customFormat="1" ht="15" customHeight="1" x14ac:dyDescent="0.25">
      <c r="A677" s="55"/>
      <c r="B677" s="58"/>
      <c r="C677" s="58"/>
      <c r="E677" s="57"/>
      <c r="F677" s="21"/>
      <c r="G677" s="59"/>
      <c r="H677" s="56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55"/>
      <c r="AL677" s="55"/>
      <c r="AM677" s="55"/>
      <c r="AN677" s="55"/>
      <c r="AO677" s="55"/>
      <c r="AP677" s="55"/>
      <c r="AQ677" s="55"/>
      <c r="AR677" s="55"/>
      <c r="AS677" s="55"/>
      <c r="AT677" s="55"/>
      <c r="AU677" s="55"/>
      <c r="AV677" s="55"/>
      <c r="AW677" s="55"/>
      <c r="AX677" s="55"/>
      <c r="AY677" s="55"/>
      <c r="AZ677" s="55"/>
      <c r="BA677" s="55"/>
      <c r="BB677" s="55"/>
      <c r="BC677" s="55"/>
      <c r="BD677" s="55"/>
      <c r="BE677" s="55"/>
      <c r="BF677" s="55"/>
      <c r="BG677" s="55"/>
      <c r="BH677" s="55"/>
      <c r="BI677" s="55"/>
      <c r="BJ677" s="55"/>
      <c r="BK677" s="55"/>
      <c r="BL677" s="55"/>
      <c r="BM677" s="55"/>
      <c r="BN677" s="55"/>
      <c r="BO677" s="55"/>
      <c r="BP677" s="55"/>
      <c r="BQ677" s="55"/>
      <c r="BR677" s="55"/>
      <c r="BS677" s="55"/>
      <c r="BT677" s="55"/>
      <c r="BU677" s="55"/>
      <c r="BV677" s="55"/>
      <c r="BW677" s="55"/>
      <c r="BX677" s="55"/>
      <c r="BY677" s="55"/>
      <c r="BZ677" s="55"/>
      <c r="CA677" s="55"/>
      <c r="CB677" s="55"/>
      <c r="CC677" s="55"/>
      <c r="CD677" s="55"/>
      <c r="CE677" s="55"/>
      <c r="CF677" s="55"/>
      <c r="CG677" s="55"/>
      <c r="CH677" s="55"/>
      <c r="CI677" s="55"/>
    </row>
    <row r="678" spans="1:87" customFormat="1" ht="15" customHeight="1" x14ac:dyDescent="0.25">
      <c r="A678" s="55"/>
      <c r="B678" s="58"/>
      <c r="C678" s="58"/>
      <c r="E678" s="57"/>
      <c r="F678" s="21"/>
      <c r="G678" s="59"/>
      <c r="H678" s="56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  <c r="AQ678" s="55"/>
      <c r="AR678" s="55"/>
      <c r="AS678" s="55"/>
      <c r="AT678" s="55"/>
      <c r="AU678" s="55"/>
      <c r="AV678" s="55"/>
      <c r="AW678" s="55"/>
      <c r="AX678" s="55"/>
      <c r="AY678" s="55"/>
      <c r="AZ678" s="55"/>
      <c r="BA678" s="55"/>
      <c r="BB678" s="55"/>
      <c r="BC678" s="55"/>
      <c r="BD678" s="55"/>
      <c r="BE678" s="55"/>
      <c r="BF678" s="55"/>
      <c r="BG678" s="55"/>
      <c r="BH678" s="55"/>
      <c r="BI678" s="55"/>
      <c r="BJ678" s="55"/>
      <c r="BK678" s="55"/>
      <c r="BL678" s="55"/>
      <c r="BM678" s="55"/>
      <c r="BN678" s="55"/>
      <c r="BO678" s="55"/>
      <c r="BP678" s="55"/>
      <c r="BQ678" s="55"/>
      <c r="BR678" s="55"/>
      <c r="BS678" s="55"/>
      <c r="BT678" s="55"/>
      <c r="BU678" s="55"/>
      <c r="BV678" s="55"/>
      <c r="BW678" s="55"/>
      <c r="BX678" s="55"/>
      <c r="BY678" s="55"/>
      <c r="BZ678" s="55"/>
      <c r="CA678" s="55"/>
      <c r="CB678" s="55"/>
      <c r="CC678" s="55"/>
      <c r="CD678" s="55"/>
      <c r="CE678" s="55"/>
      <c r="CF678" s="55"/>
      <c r="CG678" s="55"/>
      <c r="CH678" s="55"/>
      <c r="CI678" s="55"/>
    </row>
    <row r="679" spans="1:87" customFormat="1" ht="15" customHeight="1" x14ac:dyDescent="0.25">
      <c r="A679" s="55"/>
      <c r="B679" s="58"/>
      <c r="C679" s="58"/>
      <c r="E679" s="57"/>
      <c r="F679" s="21"/>
      <c r="G679" s="59"/>
      <c r="H679" s="56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  <c r="AQ679" s="55"/>
      <c r="AR679" s="55"/>
      <c r="AS679" s="55"/>
      <c r="AT679" s="55"/>
      <c r="AU679" s="55"/>
      <c r="AV679" s="55"/>
      <c r="AW679" s="55"/>
      <c r="AX679" s="55"/>
      <c r="AY679" s="55"/>
      <c r="AZ679" s="55"/>
      <c r="BA679" s="55"/>
      <c r="BB679" s="55"/>
      <c r="BC679" s="55"/>
      <c r="BD679" s="55"/>
      <c r="BE679" s="55"/>
      <c r="BF679" s="55"/>
      <c r="BG679" s="55"/>
      <c r="BH679" s="55"/>
      <c r="BI679" s="55"/>
      <c r="BJ679" s="55"/>
      <c r="BK679" s="55"/>
      <c r="BL679" s="55"/>
      <c r="BM679" s="55"/>
      <c r="BN679" s="55"/>
      <c r="BO679" s="55"/>
      <c r="BP679" s="55"/>
      <c r="BQ679" s="55"/>
      <c r="BR679" s="55"/>
      <c r="BS679" s="55"/>
      <c r="BT679" s="55"/>
      <c r="BU679" s="55"/>
      <c r="BV679" s="55"/>
      <c r="BW679" s="55"/>
      <c r="BX679" s="55"/>
      <c r="BY679" s="55"/>
      <c r="BZ679" s="55"/>
      <c r="CA679" s="55"/>
      <c r="CB679" s="55"/>
      <c r="CC679" s="55"/>
      <c r="CD679" s="55"/>
      <c r="CE679" s="55"/>
      <c r="CF679" s="55"/>
      <c r="CG679" s="55"/>
      <c r="CH679" s="55"/>
      <c r="CI679" s="55"/>
    </row>
    <row r="680" spans="1:87" customFormat="1" ht="15" customHeight="1" x14ac:dyDescent="0.25">
      <c r="A680" s="55"/>
      <c r="B680" s="58"/>
      <c r="C680" s="58"/>
      <c r="E680" s="57"/>
      <c r="F680" s="21"/>
      <c r="G680" s="59"/>
      <c r="H680" s="56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  <c r="AQ680" s="55"/>
      <c r="AR680" s="55"/>
      <c r="AS680" s="55"/>
      <c r="AT680" s="55"/>
      <c r="AU680" s="55"/>
      <c r="AV680" s="55"/>
      <c r="AW680" s="55"/>
      <c r="AX680" s="55"/>
      <c r="AY680" s="55"/>
      <c r="AZ680" s="55"/>
      <c r="BA680" s="55"/>
      <c r="BB680" s="55"/>
      <c r="BC680" s="55"/>
      <c r="BD680" s="55"/>
      <c r="BE680" s="55"/>
      <c r="BF680" s="55"/>
      <c r="BG680" s="55"/>
      <c r="BH680" s="55"/>
      <c r="BI680" s="55"/>
      <c r="BJ680" s="55"/>
      <c r="BK680" s="55"/>
      <c r="BL680" s="55"/>
      <c r="BM680" s="55"/>
      <c r="BN680" s="55"/>
      <c r="BO680" s="55"/>
      <c r="BP680" s="55"/>
      <c r="BQ680" s="55"/>
      <c r="BR680" s="55"/>
      <c r="BS680" s="55"/>
      <c r="BT680" s="55"/>
      <c r="BU680" s="55"/>
      <c r="BV680" s="55"/>
      <c r="BW680" s="55"/>
      <c r="BX680" s="55"/>
      <c r="BY680" s="55"/>
      <c r="BZ680" s="55"/>
      <c r="CA680" s="55"/>
      <c r="CB680" s="55"/>
      <c r="CC680" s="55"/>
      <c r="CD680" s="55"/>
      <c r="CE680" s="55"/>
      <c r="CF680" s="55"/>
      <c r="CG680" s="55"/>
      <c r="CH680" s="55"/>
      <c r="CI680" s="55"/>
    </row>
    <row r="681" spans="1:87" customFormat="1" ht="15" customHeight="1" x14ac:dyDescent="0.25">
      <c r="A681" s="55"/>
      <c r="B681" s="58"/>
      <c r="C681" s="58"/>
      <c r="E681" s="57"/>
      <c r="F681" s="21"/>
      <c r="G681" s="59"/>
      <c r="H681" s="56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  <c r="AQ681" s="55"/>
      <c r="AR681" s="55"/>
      <c r="AS681" s="55"/>
      <c r="AT681" s="55"/>
      <c r="AU681" s="55"/>
      <c r="AV681" s="55"/>
      <c r="AW681" s="55"/>
      <c r="AX681" s="55"/>
      <c r="AY681" s="55"/>
      <c r="AZ681" s="55"/>
      <c r="BA681" s="55"/>
      <c r="BB681" s="55"/>
      <c r="BC681" s="55"/>
      <c r="BD681" s="55"/>
      <c r="BE681" s="55"/>
      <c r="BF681" s="55"/>
      <c r="BG681" s="55"/>
      <c r="BH681" s="55"/>
      <c r="BI681" s="55"/>
      <c r="BJ681" s="55"/>
      <c r="BK681" s="55"/>
      <c r="BL681" s="55"/>
      <c r="BM681" s="55"/>
      <c r="BN681" s="55"/>
      <c r="BO681" s="55"/>
      <c r="BP681" s="55"/>
      <c r="BQ681" s="55"/>
      <c r="BR681" s="55"/>
      <c r="BS681" s="55"/>
      <c r="BT681" s="55"/>
      <c r="BU681" s="55"/>
      <c r="BV681" s="55"/>
      <c r="BW681" s="55"/>
      <c r="BX681" s="55"/>
      <c r="BY681" s="55"/>
      <c r="BZ681" s="55"/>
      <c r="CA681" s="55"/>
      <c r="CB681" s="55"/>
      <c r="CC681" s="55"/>
      <c r="CD681" s="55"/>
      <c r="CE681" s="55"/>
      <c r="CF681" s="55"/>
      <c r="CG681" s="55"/>
      <c r="CH681" s="55"/>
      <c r="CI681" s="55"/>
    </row>
    <row r="682" spans="1:87" customFormat="1" ht="15" customHeight="1" x14ac:dyDescent="0.25">
      <c r="A682" s="55"/>
      <c r="B682" s="58"/>
      <c r="C682" s="58"/>
      <c r="E682" s="57"/>
      <c r="F682" s="21"/>
      <c r="G682" s="59"/>
      <c r="H682" s="56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  <c r="AQ682" s="55"/>
      <c r="AR682" s="55"/>
      <c r="AS682" s="55"/>
      <c r="AT682" s="55"/>
      <c r="AU682" s="55"/>
      <c r="AV682" s="55"/>
      <c r="AW682" s="55"/>
      <c r="AX682" s="55"/>
      <c r="AY682" s="55"/>
      <c r="AZ682" s="55"/>
      <c r="BA682" s="55"/>
      <c r="BB682" s="55"/>
      <c r="BC682" s="55"/>
      <c r="BD682" s="55"/>
      <c r="BE682" s="55"/>
      <c r="BF682" s="55"/>
      <c r="BG682" s="55"/>
      <c r="BH682" s="55"/>
      <c r="BI682" s="55"/>
      <c r="BJ682" s="55"/>
      <c r="BK682" s="55"/>
      <c r="BL682" s="55"/>
      <c r="BM682" s="55"/>
      <c r="BN682" s="55"/>
      <c r="BO682" s="55"/>
      <c r="BP682" s="55"/>
      <c r="BQ682" s="55"/>
      <c r="BR682" s="55"/>
      <c r="BS682" s="55"/>
      <c r="BT682" s="55"/>
      <c r="BU682" s="55"/>
      <c r="BV682" s="55"/>
      <c r="BW682" s="55"/>
      <c r="BX682" s="55"/>
      <c r="BY682" s="55"/>
      <c r="BZ682" s="55"/>
      <c r="CA682" s="55"/>
      <c r="CB682" s="55"/>
      <c r="CC682" s="55"/>
      <c r="CD682" s="55"/>
      <c r="CE682" s="55"/>
      <c r="CF682" s="55"/>
      <c r="CG682" s="55"/>
      <c r="CH682" s="55"/>
      <c r="CI682" s="55"/>
    </row>
    <row r="683" spans="1:87" customFormat="1" ht="15" customHeight="1" x14ac:dyDescent="0.25">
      <c r="A683" s="55"/>
      <c r="B683" s="58"/>
      <c r="C683" s="58"/>
      <c r="E683" s="57"/>
      <c r="F683" s="21"/>
      <c r="G683" s="59"/>
      <c r="H683" s="56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</row>
    <row r="684" spans="1:87" customFormat="1" ht="15" customHeight="1" x14ac:dyDescent="0.25">
      <c r="A684" s="55"/>
      <c r="B684" s="58"/>
      <c r="C684" s="58"/>
      <c r="E684" s="57"/>
      <c r="F684" s="21"/>
      <c r="G684" s="59"/>
      <c r="H684" s="56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</row>
    <row r="685" spans="1:87" customFormat="1" ht="15" customHeight="1" x14ac:dyDescent="0.25">
      <c r="A685" s="55"/>
      <c r="B685" s="58"/>
      <c r="C685" s="58"/>
      <c r="E685" s="57"/>
      <c r="F685" s="21"/>
      <c r="G685" s="59"/>
      <c r="H685" s="56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  <c r="AQ685" s="55"/>
      <c r="AR685" s="55"/>
      <c r="AS685" s="55"/>
      <c r="AT685" s="55"/>
      <c r="AU685" s="55"/>
      <c r="AV685" s="55"/>
      <c r="AW685" s="55"/>
      <c r="AX685" s="55"/>
      <c r="AY685" s="55"/>
      <c r="AZ685" s="55"/>
      <c r="BA685" s="55"/>
      <c r="BB685" s="55"/>
      <c r="BC685" s="55"/>
      <c r="BD685" s="55"/>
      <c r="BE685" s="55"/>
      <c r="BF685" s="55"/>
      <c r="BG685" s="55"/>
      <c r="BH685" s="55"/>
      <c r="BI685" s="55"/>
      <c r="BJ685" s="55"/>
      <c r="BK685" s="55"/>
      <c r="BL685" s="55"/>
      <c r="BM685" s="55"/>
      <c r="BN685" s="55"/>
      <c r="BO685" s="55"/>
      <c r="BP685" s="55"/>
      <c r="BQ685" s="55"/>
      <c r="BR685" s="55"/>
      <c r="BS685" s="55"/>
      <c r="BT685" s="55"/>
      <c r="BU685" s="55"/>
      <c r="BV685" s="55"/>
      <c r="BW685" s="55"/>
      <c r="BX685" s="55"/>
      <c r="BY685" s="55"/>
      <c r="BZ685" s="55"/>
      <c r="CA685" s="55"/>
      <c r="CB685" s="55"/>
      <c r="CC685" s="55"/>
      <c r="CD685" s="55"/>
      <c r="CE685" s="55"/>
      <c r="CF685" s="55"/>
      <c r="CG685" s="55"/>
      <c r="CH685" s="55"/>
      <c r="CI685" s="55"/>
    </row>
    <row r="686" spans="1:87" customFormat="1" ht="15" customHeight="1" x14ac:dyDescent="0.25">
      <c r="A686" s="55"/>
      <c r="B686" s="58"/>
      <c r="C686" s="58"/>
      <c r="E686" s="57"/>
      <c r="F686" s="21"/>
      <c r="G686" s="59"/>
      <c r="H686" s="56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  <c r="AQ686" s="55"/>
      <c r="AR686" s="55"/>
      <c r="AS686" s="55"/>
      <c r="AT686" s="55"/>
      <c r="AU686" s="55"/>
      <c r="AV686" s="55"/>
      <c r="AW686" s="55"/>
      <c r="AX686" s="55"/>
      <c r="AY686" s="55"/>
      <c r="AZ686" s="55"/>
      <c r="BA686" s="55"/>
      <c r="BB686" s="55"/>
      <c r="BC686" s="55"/>
      <c r="BD686" s="55"/>
      <c r="BE686" s="55"/>
      <c r="BF686" s="55"/>
      <c r="BG686" s="55"/>
      <c r="BH686" s="55"/>
      <c r="BI686" s="55"/>
      <c r="BJ686" s="55"/>
      <c r="BK686" s="55"/>
      <c r="BL686" s="55"/>
      <c r="BM686" s="55"/>
      <c r="BN686" s="55"/>
      <c r="BO686" s="55"/>
      <c r="BP686" s="55"/>
      <c r="BQ686" s="55"/>
      <c r="BR686" s="55"/>
      <c r="BS686" s="55"/>
      <c r="BT686" s="55"/>
      <c r="BU686" s="55"/>
      <c r="BV686" s="55"/>
      <c r="BW686" s="55"/>
      <c r="BX686" s="55"/>
      <c r="BY686" s="55"/>
      <c r="BZ686" s="55"/>
      <c r="CA686" s="55"/>
      <c r="CB686" s="55"/>
      <c r="CC686" s="55"/>
      <c r="CD686" s="55"/>
      <c r="CE686" s="55"/>
      <c r="CF686" s="55"/>
      <c r="CG686" s="55"/>
      <c r="CH686" s="55"/>
      <c r="CI686" s="55"/>
    </row>
    <row r="687" spans="1:87" customFormat="1" ht="15" customHeight="1" x14ac:dyDescent="0.25">
      <c r="A687" s="55"/>
      <c r="B687" s="58"/>
      <c r="C687" s="58"/>
      <c r="E687" s="57"/>
      <c r="F687" s="21"/>
      <c r="G687" s="59"/>
      <c r="H687" s="56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5"/>
      <c r="AV687" s="55"/>
      <c r="AW687" s="55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5"/>
      <c r="BJ687" s="55"/>
      <c r="BK687" s="55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5"/>
      <c r="BX687" s="55"/>
      <c r="BY687" s="55"/>
      <c r="BZ687" s="55"/>
      <c r="CA687" s="55"/>
      <c r="CB687" s="55"/>
      <c r="CC687" s="55"/>
      <c r="CD687" s="55"/>
      <c r="CE687" s="55"/>
      <c r="CF687" s="55"/>
      <c r="CG687" s="55"/>
      <c r="CH687" s="55"/>
      <c r="CI687" s="55"/>
    </row>
    <row r="688" spans="1:87" customFormat="1" ht="15" customHeight="1" x14ac:dyDescent="0.25">
      <c r="A688" s="55"/>
      <c r="B688" s="58"/>
      <c r="C688" s="58"/>
      <c r="E688" s="57"/>
      <c r="F688" s="21"/>
      <c r="G688" s="59"/>
      <c r="H688" s="56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5"/>
      <c r="AV688" s="55"/>
      <c r="AW688" s="55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5"/>
      <c r="BJ688" s="55"/>
      <c r="BK688" s="55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5"/>
      <c r="BX688" s="55"/>
      <c r="BY688" s="55"/>
      <c r="BZ688" s="55"/>
      <c r="CA688" s="55"/>
      <c r="CB688" s="55"/>
      <c r="CC688" s="55"/>
      <c r="CD688" s="55"/>
      <c r="CE688" s="55"/>
      <c r="CF688" s="55"/>
      <c r="CG688" s="55"/>
      <c r="CH688" s="55"/>
      <c r="CI688" s="55"/>
    </row>
    <row r="689" spans="1:87" customFormat="1" ht="15" customHeight="1" x14ac:dyDescent="0.25">
      <c r="A689" s="55"/>
      <c r="B689" s="58"/>
      <c r="C689" s="58"/>
      <c r="E689" s="57"/>
      <c r="F689" s="21"/>
      <c r="G689" s="59"/>
      <c r="H689" s="56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  <c r="AQ689" s="55"/>
      <c r="AR689" s="55"/>
      <c r="AS689" s="55"/>
      <c r="AT689" s="55"/>
      <c r="AU689" s="55"/>
      <c r="AV689" s="55"/>
      <c r="AW689" s="55"/>
      <c r="AX689" s="55"/>
      <c r="AY689" s="55"/>
      <c r="AZ689" s="55"/>
      <c r="BA689" s="55"/>
      <c r="BB689" s="55"/>
      <c r="BC689" s="55"/>
      <c r="BD689" s="55"/>
      <c r="BE689" s="55"/>
      <c r="BF689" s="55"/>
      <c r="BG689" s="55"/>
      <c r="BH689" s="55"/>
      <c r="BI689" s="55"/>
      <c r="BJ689" s="55"/>
      <c r="BK689" s="55"/>
      <c r="BL689" s="55"/>
      <c r="BM689" s="55"/>
      <c r="BN689" s="55"/>
      <c r="BO689" s="55"/>
      <c r="BP689" s="55"/>
      <c r="BQ689" s="55"/>
      <c r="BR689" s="55"/>
      <c r="BS689" s="55"/>
      <c r="BT689" s="55"/>
      <c r="BU689" s="55"/>
      <c r="BV689" s="55"/>
      <c r="BW689" s="55"/>
      <c r="BX689" s="55"/>
      <c r="BY689" s="55"/>
      <c r="BZ689" s="55"/>
      <c r="CA689" s="55"/>
      <c r="CB689" s="55"/>
      <c r="CC689" s="55"/>
      <c r="CD689" s="55"/>
      <c r="CE689" s="55"/>
      <c r="CF689" s="55"/>
      <c r="CG689" s="55"/>
      <c r="CH689" s="55"/>
      <c r="CI689" s="55"/>
    </row>
    <row r="690" spans="1:87" customFormat="1" ht="15" customHeight="1" x14ac:dyDescent="0.25">
      <c r="A690" s="55"/>
      <c r="B690" s="58"/>
      <c r="C690" s="58"/>
      <c r="E690" s="57"/>
      <c r="F690" s="21"/>
      <c r="G690" s="59"/>
      <c r="H690" s="56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  <c r="AQ690" s="55"/>
      <c r="AR690" s="55"/>
      <c r="AS690" s="55"/>
      <c r="AT690" s="55"/>
      <c r="AU690" s="55"/>
      <c r="AV690" s="55"/>
      <c r="AW690" s="55"/>
      <c r="AX690" s="55"/>
      <c r="AY690" s="55"/>
      <c r="AZ690" s="55"/>
      <c r="BA690" s="55"/>
      <c r="BB690" s="55"/>
      <c r="BC690" s="55"/>
      <c r="BD690" s="55"/>
      <c r="BE690" s="55"/>
      <c r="BF690" s="55"/>
      <c r="BG690" s="55"/>
      <c r="BH690" s="55"/>
      <c r="BI690" s="55"/>
      <c r="BJ690" s="55"/>
      <c r="BK690" s="55"/>
      <c r="BL690" s="55"/>
      <c r="BM690" s="55"/>
      <c r="BN690" s="55"/>
      <c r="BO690" s="55"/>
      <c r="BP690" s="55"/>
      <c r="BQ690" s="55"/>
      <c r="BR690" s="55"/>
      <c r="BS690" s="55"/>
      <c r="BT690" s="55"/>
      <c r="BU690" s="55"/>
      <c r="BV690" s="55"/>
      <c r="BW690" s="55"/>
      <c r="BX690" s="55"/>
      <c r="BY690" s="55"/>
      <c r="BZ690" s="55"/>
      <c r="CA690" s="55"/>
      <c r="CB690" s="55"/>
      <c r="CC690" s="55"/>
      <c r="CD690" s="55"/>
      <c r="CE690" s="55"/>
      <c r="CF690" s="55"/>
      <c r="CG690" s="55"/>
      <c r="CH690" s="55"/>
      <c r="CI690" s="55"/>
    </row>
    <row r="691" spans="1:87" customFormat="1" ht="15" customHeight="1" x14ac:dyDescent="0.25">
      <c r="A691" s="55"/>
      <c r="B691" s="58"/>
      <c r="C691" s="58"/>
      <c r="E691" s="57"/>
      <c r="F691" s="21"/>
      <c r="G691" s="59"/>
      <c r="H691" s="56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</row>
    <row r="692" spans="1:87" customFormat="1" ht="15" customHeight="1" x14ac:dyDescent="0.25">
      <c r="A692" s="55"/>
      <c r="B692" s="58"/>
      <c r="C692" s="58"/>
      <c r="E692" s="57"/>
      <c r="F692" s="21"/>
      <c r="G692" s="59"/>
      <c r="H692" s="56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</row>
    <row r="693" spans="1:87" customFormat="1" ht="15" customHeight="1" x14ac:dyDescent="0.25">
      <c r="A693" s="55"/>
      <c r="B693" s="58"/>
      <c r="C693" s="58"/>
      <c r="E693" s="57"/>
      <c r="F693" s="21"/>
      <c r="G693" s="59"/>
      <c r="H693" s="56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</row>
    <row r="694" spans="1:87" customFormat="1" ht="15" customHeight="1" x14ac:dyDescent="0.25">
      <c r="A694" s="55"/>
      <c r="B694" s="58"/>
      <c r="C694" s="58"/>
      <c r="E694" s="57"/>
      <c r="F694" s="21"/>
      <c r="G694" s="59"/>
      <c r="H694" s="56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55"/>
      <c r="BE694" s="55"/>
      <c r="BF694" s="55"/>
      <c r="BG694" s="55"/>
      <c r="BH694" s="55"/>
      <c r="BI694" s="55"/>
      <c r="BJ694" s="55"/>
      <c r="BK694" s="55"/>
      <c r="BL694" s="55"/>
      <c r="BM694" s="55"/>
      <c r="BN694" s="55"/>
      <c r="BO694" s="55"/>
      <c r="BP694" s="55"/>
      <c r="BQ694" s="55"/>
      <c r="BR694" s="55"/>
      <c r="BS694" s="55"/>
      <c r="BT694" s="55"/>
      <c r="BU694" s="55"/>
      <c r="BV694" s="55"/>
      <c r="BW694" s="55"/>
      <c r="BX694" s="55"/>
      <c r="BY694" s="55"/>
      <c r="BZ694" s="55"/>
      <c r="CA694" s="55"/>
      <c r="CB694" s="55"/>
      <c r="CC694" s="55"/>
      <c r="CD694" s="55"/>
      <c r="CE694" s="55"/>
      <c r="CF694" s="55"/>
      <c r="CG694" s="55"/>
      <c r="CH694" s="55"/>
      <c r="CI694" s="55"/>
    </row>
    <row r="695" spans="1:87" customFormat="1" ht="15" customHeight="1" x14ac:dyDescent="0.25">
      <c r="A695" s="55"/>
      <c r="B695" s="58"/>
      <c r="C695" s="58"/>
      <c r="E695" s="57"/>
      <c r="F695" s="21"/>
      <c r="G695" s="59"/>
      <c r="H695" s="56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  <c r="AQ695" s="55"/>
      <c r="AR695" s="55"/>
      <c r="AS695" s="55"/>
      <c r="AT695" s="55"/>
      <c r="AU695" s="55"/>
      <c r="AV695" s="55"/>
      <c r="AW695" s="55"/>
      <c r="AX695" s="55"/>
      <c r="AY695" s="55"/>
      <c r="AZ695" s="55"/>
      <c r="BA695" s="55"/>
      <c r="BB695" s="55"/>
      <c r="BC695" s="55"/>
      <c r="BD695" s="55"/>
      <c r="BE695" s="55"/>
      <c r="BF695" s="55"/>
      <c r="BG695" s="55"/>
      <c r="BH695" s="55"/>
      <c r="BI695" s="55"/>
      <c r="BJ695" s="55"/>
      <c r="BK695" s="55"/>
      <c r="BL695" s="55"/>
      <c r="BM695" s="55"/>
      <c r="BN695" s="55"/>
      <c r="BO695" s="55"/>
      <c r="BP695" s="55"/>
      <c r="BQ695" s="55"/>
      <c r="BR695" s="55"/>
      <c r="BS695" s="55"/>
      <c r="BT695" s="55"/>
      <c r="BU695" s="55"/>
      <c r="BV695" s="55"/>
      <c r="BW695" s="55"/>
      <c r="BX695" s="55"/>
      <c r="BY695" s="55"/>
      <c r="BZ695" s="55"/>
      <c r="CA695" s="55"/>
      <c r="CB695" s="55"/>
      <c r="CC695" s="55"/>
      <c r="CD695" s="55"/>
      <c r="CE695" s="55"/>
      <c r="CF695" s="55"/>
      <c r="CG695" s="55"/>
      <c r="CH695" s="55"/>
      <c r="CI695" s="55"/>
    </row>
    <row r="696" spans="1:87" customFormat="1" ht="15" customHeight="1" x14ac:dyDescent="0.25">
      <c r="A696" s="55"/>
      <c r="B696" s="58"/>
      <c r="C696" s="58"/>
      <c r="E696" s="57"/>
      <c r="F696" s="21"/>
      <c r="G696" s="59"/>
      <c r="H696" s="56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  <c r="AQ696" s="55"/>
      <c r="AR696" s="55"/>
      <c r="AS696" s="55"/>
      <c r="AT696" s="55"/>
      <c r="AU696" s="55"/>
      <c r="AV696" s="55"/>
      <c r="AW696" s="55"/>
      <c r="AX696" s="55"/>
      <c r="AY696" s="55"/>
      <c r="AZ696" s="55"/>
      <c r="BA696" s="55"/>
      <c r="BB696" s="55"/>
      <c r="BC696" s="55"/>
      <c r="BD696" s="55"/>
      <c r="BE696" s="55"/>
      <c r="BF696" s="55"/>
      <c r="BG696" s="55"/>
      <c r="BH696" s="55"/>
      <c r="BI696" s="55"/>
      <c r="BJ696" s="55"/>
      <c r="BK696" s="55"/>
      <c r="BL696" s="55"/>
      <c r="BM696" s="55"/>
      <c r="BN696" s="55"/>
      <c r="BO696" s="55"/>
      <c r="BP696" s="55"/>
      <c r="BQ696" s="55"/>
      <c r="BR696" s="55"/>
      <c r="BS696" s="55"/>
      <c r="BT696" s="55"/>
      <c r="BU696" s="55"/>
      <c r="BV696" s="55"/>
      <c r="BW696" s="55"/>
      <c r="BX696" s="55"/>
      <c r="BY696" s="55"/>
      <c r="BZ696" s="55"/>
      <c r="CA696" s="55"/>
      <c r="CB696" s="55"/>
      <c r="CC696" s="55"/>
      <c r="CD696" s="55"/>
      <c r="CE696" s="55"/>
      <c r="CF696" s="55"/>
      <c r="CG696" s="55"/>
      <c r="CH696" s="55"/>
      <c r="CI696" s="55"/>
    </row>
    <row r="697" spans="1:87" customFormat="1" ht="15" customHeight="1" x14ac:dyDescent="0.25">
      <c r="A697" s="55"/>
      <c r="B697" s="58"/>
      <c r="C697" s="58"/>
      <c r="E697" s="57"/>
      <c r="F697" s="21"/>
      <c r="G697" s="59"/>
      <c r="H697" s="56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  <c r="AQ697" s="55"/>
      <c r="AR697" s="55"/>
      <c r="AS697" s="55"/>
      <c r="AT697" s="55"/>
      <c r="AU697" s="55"/>
      <c r="AV697" s="55"/>
      <c r="AW697" s="55"/>
      <c r="AX697" s="55"/>
      <c r="AY697" s="55"/>
      <c r="AZ697" s="55"/>
      <c r="BA697" s="55"/>
      <c r="BB697" s="55"/>
      <c r="BC697" s="55"/>
      <c r="BD697" s="55"/>
      <c r="BE697" s="55"/>
      <c r="BF697" s="55"/>
      <c r="BG697" s="55"/>
      <c r="BH697" s="55"/>
      <c r="BI697" s="55"/>
      <c r="BJ697" s="55"/>
      <c r="BK697" s="55"/>
      <c r="BL697" s="55"/>
      <c r="BM697" s="55"/>
      <c r="BN697" s="55"/>
      <c r="BO697" s="55"/>
      <c r="BP697" s="55"/>
      <c r="BQ697" s="55"/>
      <c r="BR697" s="55"/>
      <c r="BS697" s="55"/>
      <c r="BT697" s="55"/>
      <c r="BU697" s="55"/>
      <c r="BV697" s="55"/>
      <c r="BW697" s="55"/>
      <c r="BX697" s="55"/>
      <c r="BY697" s="55"/>
      <c r="BZ697" s="55"/>
      <c r="CA697" s="55"/>
      <c r="CB697" s="55"/>
      <c r="CC697" s="55"/>
      <c r="CD697" s="55"/>
      <c r="CE697" s="55"/>
      <c r="CF697" s="55"/>
      <c r="CG697" s="55"/>
      <c r="CH697" s="55"/>
      <c r="CI697" s="55"/>
    </row>
    <row r="698" spans="1:87" customFormat="1" ht="15" customHeight="1" x14ac:dyDescent="0.25">
      <c r="A698" s="55"/>
      <c r="B698" s="58"/>
      <c r="C698" s="58"/>
      <c r="E698" s="57"/>
      <c r="F698" s="21"/>
      <c r="G698" s="59"/>
      <c r="H698" s="56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5"/>
      <c r="AV698" s="55"/>
      <c r="AW698" s="55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5"/>
      <c r="BJ698" s="55"/>
      <c r="BK698" s="55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5"/>
      <c r="BX698" s="55"/>
      <c r="BY698" s="55"/>
      <c r="BZ698" s="55"/>
      <c r="CA698" s="55"/>
      <c r="CB698" s="55"/>
      <c r="CC698" s="55"/>
      <c r="CD698" s="55"/>
      <c r="CE698" s="55"/>
      <c r="CF698" s="55"/>
      <c r="CG698" s="55"/>
      <c r="CH698" s="55"/>
      <c r="CI698" s="55"/>
    </row>
    <row r="699" spans="1:87" customFormat="1" ht="15" customHeight="1" x14ac:dyDescent="0.25">
      <c r="A699" s="55"/>
      <c r="B699" s="58"/>
      <c r="C699" s="58"/>
      <c r="E699" s="57"/>
      <c r="F699" s="21"/>
      <c r="G699" s="59"/>
      <c r="H699" s="56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  <c r="AQ699" s="55"/>
      <c r="AR699" s="55"/>
      <c r="AS699" s="55"/>
      <c r="AT699" s="55"/>
      <c r="AU699" s="55"/>
      <c r="AV699" s="55"/>
      <c r="AW699" s="55"/>
      <c r="AX699" s="55"/>
      <c r="AY699" s="55"/>
      <c r="AZ699" s="55"/>
      <c r="BA699" s="55"/>
      <c r="BB699" s="55"/>
      <c r="BC699" s="55"/>
      <c r="BD699" s="55"/>
      <c r="BE699" s="55"/>
      <c r="BF699" s="55"/>
      <c r="BG699" s="55"/>
      <c r="BH699" s="55"/>
      <c r="BI699" s="55"/>
      <c r="BJ699" s="55"/>
      <c r="BK699" s="55"/>
      <c r="BL699" s="55"/>
      <c r="BM699" s="55"/>
      <c r="BN699" s="55"/>
      <c r="BO699" s="55"/>
      <c r="BP699" s="55"/>
      <c r="BQ699" s="55"/>
      <c r="BR699" s="55"/>
      <c r="BS699" s="55"/>
      <c r="BT699" s="55"/>
      <c r="BU699" s="55"/>
      <c r="BV699" s="55"/>
      <c r="BW699" s="55"/>
      <c r="BX699" s="55"/>
      <c r="BY699" s="55"/>
      <c r="BZ699" s="55"/>
      <c r="CA699" s="55"/>
      <c r="CB699" s="55"/>
      <c r="CC699" s="55"/>
      <c r="CD699" s="55"/>
      <c r="CE699" s="55"/>
      <c r="CF699" s="55"/>
      <c r="CG699" s="55"/>
      <c r="CH699" s="55"/>
      <c r="CI699" s="55"/>
    </row>
    <row r="700" spans="1:87" customFormat="1" ht="15" customHeight="1" x14ac:dyDescent="0.25">
      <c r="A700" s="55"/>
      <c r="B700" s="58"/>
      <c r="C700" s="58"/>
      <c r="E700" s="57"/>
      <c r="F700" s="21"/>
      <c r="G700" s="59"/>
      <c r="H700" s="56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  <c r="AQ700" s="55"/>
      <c r="AR700" s="55"/>
      <c r="AS700" s="55"/>
      <c r="AT700" s="55"/>
      <c r="AU700" s="55"/>
      <c r="AV700" s="55"/>
      <c r="AW700" s="55"/>
      <c r="AX700" s="55"/>
      <c r="AY700" s="55"/>
      <c r="AZ700" s="55"/>
      <c r="BA700" s="55"/>
      <c r="BB700" s="55"/>
      <c r="BC700" s="55"/>
      <c r="BD700" s="55"/>
      <c r="BE700" s="55"/>
      <c r="BF700" s="55"/>
      <c r="BG700" s="55"/>
      <c r="BH700" s="55"/>
      <c r="BI700" s="55"/>
      <c r="BJ700" s="55"/>
      <c r="BK700" s="55"/>
      <c r="BL700" s="55"/>
      <c r="BM700" s="55"/>
      <c r="BN700" s="55"/>
      <c r="BO700" s="55"/>
      <c r="BP700" s="55"/>
      <c r="BQ700" s="55"/>
      <c r="BR700" s="55"/>
      <c r="BS700" s="55"/>
      <c r="BT700" s="55"/>
      <c r="BU700" s="55"/>
      <c r="BV700" s="55"/>
      <c r="BW700" s="55"/>
      <c r="BX700" s="55"/>
      <c r="BY700" s="55"/>
      <c r="BZ700" s="55"/>
      <c r="CA700" s="55"/>
      <c r="CB700" s="55"/>
      <c r="CC700" s="55"/>
      <c r="CD700" s="55"/>
      <c r="CE700" s="55"/>
      <c r="CF700" s="55"/>
      <c r="CG700" s="55"/>
      <c r="CH700" s="55"/>
      <c r="CI700" s="55"/>
    </row>
    <row r="701" spans="1:87" customFormat="1" ht="15" customHeight="1" x14ac:dyDescent="0.25">
      <c r="A701" s="55"/>
      <c r="B701" s="58"/>
      <c r="C701" s="58"/>
      <c r="E701" s="57"/>
      <c r="F701" s="21"/>
      <c r="G701" s="59"/>
      <c r="H701" s="56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  <c r="AQ701" s="55"/>
      <c r="AR701" s="55"/>
      <c r="AS701" s="55"/>
      <c r="AT701" s="55"/>
      <c r="AU701" s="55"/>
      <c r="AV701" s="55"/>
      <c r="AW701" s="55"/>
      <c r="AX701" s="55"/>
      <c r="AY701" s="55"/>
      <c r="AZ701" s="55"/>
      <c r="BA701" s="55"/>
      <c r="BB701" s="55"/>
      <c r="BC701" s="55"/>
      <c r="BD701" s="55"/>
      <c r="BE701" s="55"/>
      <c r="BF701" s="55"/>
      <c r="BG701" s="55"/>
      <c r="BH701" s="55"/>
      <c r="BI701" s="55"/>
      <c r="BJ701" s="55"/>
      <c r="BK701" s="55"/>
      <c r="BL701" s="55"/>
      <c r="BM701" s="55"/>
      <c r="BN701" s="55"/>
      <c r="BO701" s="55"/>
      <c r="BP701" s="55"/>
      <c r="BQ701" s="55"/>
      <c r="BR701" s="55"/>
      <c r="BS701" s="55"/>
      <c r="BT701" s="55"/>
      <c r="BU701" s="55"/>
      <c r="BV701" s="55"/>
      <c r="BW701" s="55"/>
      <c r="BX701" s="55"/>
      <c r="BY701" s="55"/>
      <c r="BZ701" s="55"/>
      <c r="CA701" s="55"/>
      <c r="CB701" s="55"/>
      <c r="CC701" s="55"/>
      <c r="CD701" s="55"/>
      <c r="CE701" s="55"/>
      <c r="CF701" s="55"/>
      <c r="CG701" s="55"/>
      <c r="CH701" s="55"/>
      <c r="CI701" s="55"/>
    </row>
    <row r="702" spans="1:87" customFormat="1" ht="15" customHeight="1" x14ac:dyDescent="0.25">
      <c r="A702" s="55"/>
      <c r="B702" s="58"/>
      <c r="C702" s="58"/>
      <c r="E702" s="57"/>
      <c r="F702" s="21"/>
      <c r="G702" s="59"/>
      <c r="H702" s="56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  <c r="AQ702" s="55"/>
      <c r="AR702" s="55"/>
      <c r="AS702" s="55"/>
      <c r="AT702" s="55"/>
      <c r="AU702" s="55"/>
      <c r="AV702" s="55"/>
      <c r="AW702" s="55"/>
      <c r="AX702" s="55"/>
      <c r="AY702" s="55"/>
      <c r="AZ702" s="55"/>
      <c r="BA702" s="55"/>
      <c r="BB702" s="55"/>
      <c r="BC702" s="55"/>
      <c r="BD702" s="55"/>
      <c r="BE702" s="55"/>
      <c r="BF702" s="55"/>
      <c r="BG702" s="55"/>
      <c r="BH702" s="55"/>
      <c r="BI702" s="55"/>
      <c r="BJ702" s="55"/>
      <c r="BK702" s="55"/>
      <c r="BL702" s="55"/>
      <c r="BM702" s="55"/>
      <c r="BN702" s="55"/>
      <c r="BO702" s="55"/>
      <c r="BP702" s="55"/>
      <c r="BQ702" s="55"/>
      <c r="BR702" s="55"/>
      <c r="BS702" s="55"/>
      <c r="BT702" s="55"/>
      <c r="BU702" s="55"/>
      <c r="BV702" s="55"/>
      <c r="BW702" s="55"/>
      <c r="BX702" s="55"/>
      <c r="BY702" s="55"/>
      <c r="BZ702" s="55"/>
      <c r="CA702" s="55"/>
      <c r="CB702" s="55"/>
      <c r="CC702" s="55"/>
      <c r="CD702" s="55"/>
      <c r="CE702" s="55"/>
      <c r="CF702" s="55"/>
      <c r="CG702" s="55"/>
      <c r="CH702" s="55"/>
      <c r="CI702" s="55"/>
    </row>
    <row r="703" spans="1:87" customFormat="1" ht="15" customHeight="1" x14ac:dyDescent="0.25">
      <c r="A703" s="55"/>
      <c r="B703" s="58"/>
      <c r="C703" s="58"/>
      <c r="E703" s="57"/>
      <c r="F703" s="21"/>
      <c r="G703" s="59"/>
      <c r="H703" s="56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  <c r="AQ703" s="55"/>
      <c r="AR703" s="55"/>
      <c r="AS703" s="55"/>
      <c r="AT703" s="55"/>
      <c r="AU703" s="55"/>
      <c r="AV703" s="55"/>
      <c r="AW703" s="55"/>
      <c r="AX703" s="55"/>
      <c r="AY703" s="55"/>
      <c r="AZ703" s="55"/>
      <c r="BA703" s="55"/>
      <c r="BB703" s="55"/>
      <c r="BC703" s="55"/>
      <c r="BD703" s="55"/>
      <c r="BE703" s="55"/>
      <c r="BF703" s="55"/>
      <c r="BG703" s="55"/>
      <c r="BH703" s="55"/>
      <c r="BI703" s="55"/>
      <c r="BJ703" s="55"/>
      <c r="BK703" s="55"/>
      <c r="BL703" s="55"/>
      <c r="BM703" s="55"/>
      <c r="BN703" s="55"/>
      <c r="BO703" s="55"/>
      <c r="BP703" s="55"/>
      <c r="BQ703" s="55"/>
      <c r="BR703" s="55"/>
      <c r="BS703" s="55"/>
      <c r="BT703" s="55"/>
      <c r="BU703" s="55"/>
      <c r="BV703" s="55"/>
      <c r="BW703" s="55"/>
      <c r="BX703" s="55"/>
      <c r="BY703" s="55"/>
      <c r="BZ703" s="55"/>
      <c r="CA703" s="55"/>
      <c r="CB703" s="55"/>
      <c r="CC703" s="55"/>
      <c r="CD703" s="55"/>
      <c r="CE703" s="55"/>
      <c r="CF703" s="55"/>
      <c r="CG703" s="55"/>
      <c r="CH703" s="55"/>
      <c r="CI703" s="55"/>
    </row>
    <row r="704" spans="1:87" customFormat="1" ht="15" customHeight="1" x14ac:dyDescent="0.25">
      <c r="A704" s="55"/>
      <c r="B704" s="58"/>
      <c r="C704" s="58"/>
      <c r="E704" s="57"/>
      <c r="F704" s="21"/>
      <c r="G704" s="59"/>
      <c r="H704" s="56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  <c r="AQ704" s="55"/>
      <c r="AR704" s="55"/>
      <c r="AS704" s="55"/>
      <c r="AT704" s="55"/>
      <c r="AU704" s="55"/>
      <c r="AV704" s="55"/>
      <c r="AW704" s="55"/>
      <c r="AX704" s="55"/>
      <c r="AY704" s="55"/>
      <c r="AZ704" s="55"/>
      <c r="BA704" s="55"/>
      <c r="BB704" s="55"/>
      <c r="BC704" s="55"/>
      <c r="BD704" s="55"/>
      <c r="BE704" s="55"/>
      <c r="BF704" s="55"/>
      <c r="BG704" s="55"/>
      <c r="BH704" s="55"/>
      <c r="BI704" s="55"/>
      <c r="BJ704" s="55"/>
      <c r="BK704" s="55"/>
      <c r="BL704" s="55"/>
      <c r="BM704" s="55"/>
      <c r="BN704" s="55"/>
      <c r="BO704" s="55"/>
      <c r="BP704" s="55"/>
      <c r="BQ704" s="55"/>
      <c r="BR704" s="55"/>
      <c r="BS704" s="55"/>
      <c r="BT704" s="55"/>
      <c r="BU704" s="55"/>
      <c r="BV704" s="55"/>
      <c r="BW704" s="55"/>
      <c r="BX704" s="55"/>
      <c r="BY704" s="55"/>
      <c r="BZ704" s="55"/>
      <c r="CA704" s="55"/>
      <c r="CB704" s="55"/>
      <c r="CC704" s="55"/>
      <c r="CD704" s="55"/>
      <c r="CE704" s="55"/>
      <c r="CF704" s="55"/>
      <c r="CG704" s="55"/>
      <c r="CH704" s="55"/>
      <c r="CI704" s="55"/>
    </row>
    <row r="705" spans="1:87" customFormat="1" ht="15" customHeight="1" x14ac:dyDescent="0.25">
      <c r="A705" s="55"/>
      <c r="B705" s="58"/>
      <c r="C705" s="58"/>
      <c r="E705" s="57"/>
      <c r="F705" s="21"/>
      <c r="G705" s="59"/>
      <c r="H705" s="56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  <c r="AQ705" s="55"/>
      <c r="AR705" s="55"/>
      <c r="AS705" s="55"/>
      <c r="AT705" s="55"/>
      <c r="AU705" s="55"/>
      <c r="AV705" s="55"/>
      <c r="AW705" s="55"/>
      <c r="AX705" s="55"/>
      <c r="AY705" s="55"/>
      <c r="AZ705" s="55"/>
      <c r="BA705" s="55"/>
      <c r="BB705" s="55"/>
      <c r="BC705" s="55"/>
      <c r="BD705" s="55"/>
      <c r="BE705" s="55"/>
      <c r="BF705" s="55"/>
      <c r="BG705" s="55"/>
      <c r="BH705" s="55"/>
      <c r="BI705" s="55"/>
      <c r="BJ705" s="55"/>
      <c r="BK705" s="55"/>
      <c r="BL705" s="55"/>
      <c r="BM705" s="55"/>
      <c r="BN705" s="55"/>
      <c r="BO705" s="55"/>
      <c r="BP705" s="55"/>
      <c r="BQ705" s="55"/>
      <c r="BR705" s="55"/>
      <c r="BS705" s="55"/>
      <c r="BT705" s="55"/>
      <c r="BU705" s="55"/>
      <c r="BV705" s="55"/>
      <c r="BW705" s="55"/>
      <c r="BX705" s="55"/>
      <c r="BY705" s="55"/>
      <c r="BZ705" s="55"/>
      <c r="CA705" s="55"/>
      <c r="CB705" s="55"/>
      <c r="CC705" s="55"/>
      <c r="CD705" s="55"/>
      <c r="CE705" s="55"/>
      <c r="CF705" s="55"/>
      <c r="CG705" s="55"/>
      <c r="CH705" s="55"/>
      <c r="CI705" s="55"/>
    </row>
    <row r="706" spans="1:87" customFormat="1" ht="15" customHeight="1" x14ac:dyDescent="0.25">
      <c r="A706" s="55"/>
      <c r="B706" s="58"/>
      <c r="C706" s="58"/>
      <c r="E706" s="57"/>
      <c r="F706" s="21"/>
      <c r="G706" s="59"/>
      <c r="H706" s="56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55"/>
      <c r="AL706" s="55"/>
      <c r="AM706" s="55"/>
      <c r="AN706" s="55"/>
      <c r="AO706" s="55"/>
      <c r="AP706" s="55"/>
      <c r="AQ706" s="55"/>
      <c r="AR706" s="55"/>
      <c r="AS706" s="55"/>
      <c r="AT706" s="55"/>
      <c r="AU706" s="55"/>
      <c r="AV706" s="55"/>
      <c r="AW706" s="55"/>
      <c r="AX706" s="55"/>
      <c r="AY706" s="55"/>
      <c r="AZ706" s="55"/>
      <c r="BA706" s="55"/>
      <c r="BB706" s="55"/>
      <c r="BC706" s="55"/>
      <c r="BD706" s="55"/>
      <c r="BE706" s="55"/>
      <c r="BF706" s="55"/>
      <c r="BG706" s="55"/>
      <c r="BH706" s="55"/>
      <c r="BI706" s="55"/>
      <c r="BJ706" s="55"/>
      <c r="BK706" s="55"/>
      <c r="BL706" s="55"/>
      <c r="BM706" s="55"/>
      <c r="BN706" s="55"/>
      <c r="BO706" s="55"/>
      <c r="BP706" s="55"/>
      <c r="BQ706" s="55"/>
      <c r="BR706" s="55"/>
      <c r="BS706" s="55"/>
      <c r="BT706" s="55"/>
      <c r="BU706" s="55"/>
      <c r="BV706" s="55"/>
      <c r="BW706" s="55"/>
      <c r="BX706" s="55"/>
      <c r="BY706" s="55"/>
      <c r="BZ706" s="55"/>
      <c r="CA706" s="55"/>
      <c r="CB706" s="55"/>
      <c r="CC706" s="55"/>
      <c r="CD706" s="55"/>
      <c r="CE706" s="55"/>
      <c r="CF706" s="55"/>
      <c r="CG706" s="55"/>
      <c r="CH706" s="55"/>
      <c r="CI706" s="55"/>
    </row>
    <row r="707" spans="1:87" customFormat="1" ht="15" customHeight="1" x14ac:dyDescent="0.25">
      <c r="A707" s="55"/>
      <c r="B707" s="58"/>
      <c r="C707" s="58"/>
      <c r="E707" s="57"/>
      <c r="F707" s="21"/>
      <c r="G707" s="59"/>
      <c r="H707" s="56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55"/>
      <c r="AL707" s="55"/>
      <c r="AM707" s="55"/>
      <c r="AN707" s="55"/>
      <c r="AO707" s="55"/>
      <c r="AP707" s="55"/>
      <c r="AQ707" s="55"/>
      <c r="AR707" s="55"/>
      <c r="AS707" s="55"/>
      <c r="AT707" s="55"/>
      <c r="AU707" s="55"/>
      <c r="AV707" s="55"/>
      <c r="AW707" s="55"/>
      <c r="AX707" s="55"/>
      <c r="AY707" s="55"/>
      <c r="AZ707" s="55"/>
      <c r="BA707" s="55"/>
      <c r="BB707" s="55"/>
      <c r="BC707" s="55"/>
      <c r="BD707" s="55"/>
      <c r="BE707" s="55"/>
      <c r="BF707" s="55"/>
      <c r="BG707" s="55"/>
      <c r="BH707" s="55"/>
      <c r="BI707" s="55"/>
      <c r="BJ707" s="55"/>
      <c r="BK707" s="55"/>
      <c r="BL707" s="55"/>
      <c r="BM707" s="55"/>
      <c r="BN707" s="55"/>
      <c r="BO707" s="55"/>
      <c r="BP707" s="55"/>
      <c r="BQ707" s="55"/>
      <c r="BR707" s="55"/>
      <c r="BS707" s="55"/>
      <c r="BT707" s="55"/>
      <c r="BU707" s="55"/>
      <c r="BV707" s="55"/>
      <c r="BW707" s="55"/>
      <c r="BX707" s="55"/>
      <c r="BY707" s="55"/>
      <c r="BZ707" s="55"/>
      <c r="CA707" s="55"/>
      <c r="CB707" s="55"/>
      <c r="CC707" s="55"/>
      <c r="CD707" s="55"/>
      <c r="CE707" s="55"/>
      <c r="CF707" s="55"/>
      <c r="CG707" s="55"/>
      <c r="CH707" s="55"/>
      <c r="CI707" s="55"/>
    </row>
    <row r="708" spans="1:87" customFormat="1" ht="15" customHeight="1" x14ac:dyDescent="0.25">
      <c r="A708" s="55"/>
      <c r="B708" s="58"/>
      <c r="C708" s="58"/>
      <c r="E708" s="57"/>
      <c r="F708" s="21"/>
      <c r="G708" s="59"/>
      <c r="H708" s="56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5"/>
      <c r="AV708" s="55"/>
      <c r="AW708" s="55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5"/>
      <c r="BJ708" s="55"/>
      <c r="BK708" s="55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5"/>
      <c r="BX708" s="55"/>
      <c r="BY708" s="55"/>
      <c r="BZ708" s="55"/>
      <c r="CA708" s="55"/>
      <c r="CB708" s="55"/>
      <c r="CC708" s="55"/>
      <c r="CD708" s="55"/>
      <c r="CE708" s="55"/>
      <c r="CF708" s="55"/>
      <c r="CG708" s="55"/>
      <c r="CH708" s="55"/>
      <c r="CI708" s="55"/>
    </row>
    <row r="709" spans="1:87" customFormat="1" ht="15" customHeight="1" x14ac:dyDescent="0.25">
      <c r="A709" s="55"/>
      <c r="B709" s="58"/>
      <c r="C709" s="58"/>
      <c r="E709" s="57"/>
      <c r="F709" s="21"/>
      <c r="G709" s="59"/>
      <c r="H709" s="56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5"/>
      <c r="BJ709" s="55"/>
      <c r="BK709" s="55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5"/>
      <c r="BX709" s="55"/>
      <c r="BY709" s="55"/>
      <c r="BZ709" s="55"/>
      <c r="CA709" s="55"/>
      <c r="CB709" s="55"/>
      <c r="CC709" s="55"/>
      <c r="CD709" s="55"/>
      <c r="CE709" s="55"/>
      <c r="CF709" s="55"/>
      <c r="CG709" s="55"/>
      <c r="CH709" s="55"/>
      <c r="CI709" s="55"/>
    </row>
    <row r="710" spans="1:87" customFormat="1" ht="15" customHeight="1" x14ac:dyDescent="0.25">
      <c r="A710" s="55"/>
      <c r="B710" s="58"/>
      <c r="C710" s="58"/>
      <c r="E710" s="57"/>
      <c r="F710" s="21"/>
      <c r="G710" s="59"/>
      <c r="H710" s="56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  <c r="AQ710" s="55"/>
      <c r="AR710" s="55"/>
      <c r="AS710" s="55"/>
      <c r="AT710" s="55"/>
      <c r="AU710" s="55"/>
      <c r="AV710" s="55"/>
      <c r="AW710" s="55"/>
      <c r="AX710" s="55"/>
      <c r="AY710" s="55"/>
      <c r="AZ710" s="55"/>
      <c r="BA710" s="55"/>
      <c r="BB710" s="55"/>
      <c r="BC710" s="55"/>
      <c r="BD710" s="55"/>
      <c r="BE710" s="55"/>
      <c r="BF710" s="55"/>
      <c r="BG710" s="55"/>
      <c r="BH710" s="55"/>
      <c r="BI710" s="55"/>
      <c r="BJ710" s="55"/>
      <c r="BK710" s="55"/>
      <c r="BL710" s="55"/>
      <c r="BM710" s="55"/>
      <c r="BN710" s="55"/>
      <c r="BO710" s="55"/>
      <c r="BP710" s="55"/>
      <c r="BQ710" s="55"/>
      <c r="BR710" s="55"/>
      <c r="BS710" s="55"/>
      <c r="BT710" s="55"/>
      <c r="BU710" s="55"/>
      <c r="BV710" s="55"/>
      <c r="BW710" s="55"/>
      <c r="BX710" s="55"/>
      <c r="BY710" s="55"/>
      <c r="BZ710" s="55"/>
      <c r="CA710" s="55"/>
      <c r="CB710" s="55"/>
      <c r="CC710" s="55"/>
      <c r="CD710" s="55"/>
      <c r="CE710" s="55"/>
      <c r="CF710" s="55"/>
      <c r="CG710" s="55"/>
      <c r="CH710" s="55"/>
      <c r="CI710" s="55"/>
    </row>
    <row r="711" spans="1:87" customFormat="1" ht="15" customHeight="1" x14ac:dyDescent="0.25">
      <c r="A711" s="55"/>
      <c r="B711" s="58"/>
      <c r="C711" s="58"/>
      <c r="E711" s="57"/>
      <c r="F711" s="21"/>
      <c r="G711" s="59"/>
      <c r="H711" s="56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</row>
    <row r="712" spans="1:87" customFormat="1" ht="15" customHeight="1" x14ac:dyDescent="0.25">
      <c r="A712" s="55"/>
      <c r="B712" s="58"/>
      <c r="C712" s="58"/>
      <c r="E712" s="57"/>
      <c r="F712" s="21"/>
      <c r="G712" s="59"/>
      <c r="H712" s="56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</row>
    <row r="713" spans="1:87" customFormat="1" ht="15" customHeight="1" x14ac:dyDescent="0.25">
      <c r="A713" s="55"/>
      <c r="B713" s="58"/>
      <c r="C713" s="58"/>
      <c r="E713" s="57"/>
      <c r="F713" s="21"/>
      <c r="G713" s="59"/>
      <c r="H713" s="56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</row>
    <row r="714" spans="1:87" customFormat="1" ht="15" customHeight="1" x14ac:dyDescent="0.25">
      <c r="A714" s="55"/>
      <c r="B714" s="58"/>
      <c r="C714" s="58"/>
      <c r="E714" s="57"/>
      <c r="F714" s="21"/>
      <c r="G714" s="59"/>
      <c r="H714" s="56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</row>
    <row r="715" spans="1:87" customFormat="1" ht="15" customHeight="1" x14ac:dyDescent="0.25">
      <c r="A715" s="55"/>
      <c r="B715" s="58"/>
      <c r="C715" s="58"/>
      <c r="E715" s="57"/>
      <c r="F715" s="21"/>
      <c r="G715" s="59"/>
      <c r="H715" s="56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</row>
    <row r="716" spans="1:87" customFormat="1" ht="15" customHeight="1" x14ac:dyDescent="0.25">
      <c r="A716" s="55"/>
      <c r="B716" s="58"/>
      <c r="C716" s="58"/>
      <c r="E716" s="57"/>
      <c r="F716" s="21"/>
      <c r="G716" s="59"/>
      <c r="H716" s="56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</row>
    <row r="717" spans="1:87" customFormat="1" ht="15" customHeight="1" x14ac:dyDescent="0.25">
      <c r="A717" s="55"/>
      <c r="B717" s="58"/>
      <c r="C717" s="58"/>
      <c r="E717" s="57"/>
      <c r="F717" s="21"/>
      <c r="G717" s="59"/>
      <c r="H717" s="56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</row>
    <row r="718" spans="1:87" customFormat="1" ht="15" customHeight="1" x14ac:dyDescent="0.25">
      <c r="A718" s="55"/>
      <c r="B718" s="58"/>
      <c r="C718" s="58"/>
      <c r="E718" s="57"/>
      <c r="F718" s="21"/>
      <c r="G718" s="59"/>
      <c r="H718" s="56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</row>
    <row r="719" spans="1:87" customFormat="1" ht="15" customHeight="1" x14ac:dyDescent="0.25">
      <c r="A719" s="55"/>
      <c r="B719" s="58"/>
      <c r="C719" s="58"/>
      <c r="E719" s="57"/>
      <c r="F719" s="21"/>
      <c r="G719" s="59"/>
      <c r="H719" s="56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</row>
    <row r="720" spans="1:87" customFormat="1" ht="15" customHeight="1" x14ac:dyDescent="0.25">
      <c r="A720" s="55"/>
      <c r="B720" s="58"/>
      <c r="C720" s="58"/>
      <c r="E720" s="57"/>
      <c r="F720" s="21"/>
      <c r="G720" s="59"/>
      <c r="H720" s="56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</row>
    <row r="721" spans="1:87" customFormat="1" ht="15" customHeight="1" x14ac:dyDescent="0.25">
      <c r="A721" s="55"/>
      <c r="B721" s="58"/>
      <c r="C721" s="58"/>
      <c r="E721" s="57"/>
      <c r="F721" s="21"/>
      <c r="G721" s="59"/>
      <c r="H721" s="56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</row>
    <row r="722" spans="1:87" customFormat="1" ht="15" customHeight="1" x14ac:dyDescent="0.25">
      <c r="A722" s="55"/>
      <c r="B722" s="58"/>
      <c r="C722" s="58"/>
      <c r="E722" s="57"/>
      <c r="F722" s="21"/>
      <c r="G722" s="59"/>
      <c r="H722" s="56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</row>
    <row r="723" spans="1:87" customFormat="1" ht="15" customHeight="1" x14ac:dyDescent="0.25">
      <c r="A723" s="55"/>
      <c r="B723" s="58"/>
      <c r="C723" s="58"/>
      <c r="E723" s="57"/>
      <c r="F723" s="21"/>
      <c r="G723" s="59"/>
      <c r="H723" s="56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</row>
    <row r="724" spans="1:87" customFormat="1" ht="15" customHeight="1" x14ac:dyDescent="0.25">
      <c r="A724" s="55"/>
      <c r="B724" s="58"/>
      <c r="C724" s="58"/>
      <c r="E724" s="57"/>
      <c r="F724" s="21"/>
      <c r="G724" s="59"/>
      <c r="H724" s="56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</row>
    <row r="725" spans="1:87" customFormat="1" ht="15" customHeight="1" x14ac:dyDescent="0.25">
      <c r="A725" s="55"/>
      <c r="B725" s="58"/>
      <c r="C725" s="58"/>
      <c r="E725" s="57"/>
      <c r="F725" s="21"/>
      <c r="G725" s="59"/>
      <c r="H725" s="56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</row>
    <row r="726" spans="1:87" customFormat="1" ht="15" customHeight="1" x14ac:dyDescent="0.25">
      <c r="A726" s="55"/>
      <c r="B726" s="58"/>
      <c r="C726" s="58"/>
      <c r="E726" s="57"/>
      <c r="F726" s="21"/>
      <c r="G726" s="59"/>
      <c r="H726" s="56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</row>
    <row r="727" spans="1:87" customFormat="1" ht="15" customHeight="1" x14ac:dyDescent="0.25">
      <c r="A727" s="55"/>
      <c r="B727" s="58"/>
      <c r="C727" s="58"/>
      <c r="E727" s="57"/>
      <c r="F727" s="21"/>
      <c r="G727" s="59"/>
      <c r="H727" s="56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</row>
    <row r="728" spans="1:87" customFormat="1" ht="15" customHeight="1" x14ac:dyDescent="0.25">
      <c r="A728" s="55"/>
      <c r="B728" s="58"/>
      <c r="C728" s="58"/>
      <c r="E728" s="57"/>
      <c r="F728" s="21"/>
      <c r="G728" s="59"/>
      <c r="H728" s="56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</row>
    <row r="729" spans="1:87" customFormat="1" ht="15" customHeight="1" x14ac:dyDescent="0.25">
      <c r="A729" s="55"/>
      <c r="B729" s="58"/>
      <c r="C729" s="58"/>
      <c r="E729" s="57"/>
      <c r="F729" s="21"/>
      <c r="G729" s="59"/>
      <c r="H729" s="56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</row>
    <row r="730" spans="1:87" customFormat="1" ht="15" customHeight="1" x14ac:dyDescent="0.25">
      <c r="A730" s="55"/>
      <c r="B730" s="58"/>
      <c r="C730" s="58"/>
      <c r="E730" s="57"/>
      <c r="F730" s="21"/>
      <c r="G730" s="59"/>
      <c r="H730" s="56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</row>
    <row r="731" spans="1:87" customFormat="1" ht="15" customHeight="1" x14ac:dyDescent="0.25">
      <c r="A731" s="55"/>
      <c r="B731" s="58"/>
      <c r="C731" s="58"/>
      <c r="E731" s="57"/>
      <c r="F731" s="21"/>
      <c r="G731" s="59"/>
      <c r="H731" s="56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</row>
    <row r="732" spans="1:87" customFormat="1" ht="15" customHeight="1" x14ac:dyDescent="0.25">
      <c r="A732" s="55"/>
      <c r="B732" s="58"/>
      <c r="C732" s="58"/>
      <c r="E732" s="57"/>
      <c r="F732" s="21"/>
      <c r="G732" s="59"/>
      <c r="H732" s="56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</row>
    <row r="733" spans="1:87" customFormat="1" ht="15" customHeight="1" x14ac:dyDescent="0.25">
      <c r="A733" s="55"/>
      <c r="B733" s="58"/>
      <c r="C733" s="58"/>
      <c r="E733" s="57"/>
      <c r="F733" s="21"/>
      <c r="G733" s="59"/>
      <c r="H733" s="56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</row>
    <row r="734" spans="1:87" customFormat="1" ht="15" customHeight="1" x14ac:dyDescent="0.25">
      <c r="A734" s="55"/>
      <c r="B734" s="58"/>
      <c r="C734" s="58"/>
      <c r="E734" s="57"/>
      <c r="F734" s="21"/>
      <c r="G734" s="59"/>
      <c r="H734" s="56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</row>
    <row r="735" spans="1:87" customFormat="1" ht="15" customHeight="1" x14ac:dyDescent="0.25">
      <c r="A735" s="55"/>
      <c r="B735" s="58"/>
      <c r="C735" s="58"/>
      <c r="E735" s="57"/>
      <c r="F735" s="21"/>
      <c r="G735" s="59"/>
      <c r="H735" s="56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</row>
    <row r="736" spans="1:87" customFormat="1" ht="15" customHeight="1" x14ac:dyDescent="0.25">
      <c r="A736" s="55"/>
      <c r="B736" s="58"/>
      <c r="C736" s="58"/>
      <c r="E736" s="57"/>
      <c r="F736" s="21"/>
      <c r="G736" s="59"/>
      <c r="H736" s="56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</row>
    <row r="737" spans="1:87" customFormat="1" ht="15" customHeight="1" x14ac:dyDescent="0.25">
      <c r="A737" s="55"/>
      <c r="B737" s="58"/>
      <c r="C737" s="58"/>
      <c r="E737" s="57"/>
      <c r="F737" s="21"/>
      <c r="G737" s="59"/>
      <c r="H737" s="56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</row>
    <row r="738" spans="1:87" customFormat="1" ht="15" customHeight="1" x14ac:dyDescent="0.25">
      <c r="A738" s="55"/>
      <c r="B738" s="58"/>
      <c r="C738" s="58"/>
      <c r="E738" s="57"/>
      <c r="F738" s="21"/>
      <c r="G738" s="59"/>
      <c r="H738" s="56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</row>
    <row r="739" spans="1:87" customFormat="1" ht="15" customHeight="1" x14ac:dyDescent="0.25">
      <c r="A739" s="55"/>
      <c r="B739" s="58"/>
      <c r="C739" s="58"/>
      <c r="E739" s="57"/>
      <c r="F739" s="21"/>
      <c r="G739" s="59"/>
      <c r="H739" s="56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</row>
    <row r="740" spans="1:87" customFormat="1" ht="15" customHeight="1" x14ac:dyDescent="0.25">
      <c r="A740" s="55"/>
      <c r="B740" s="58"/>
      <c r="C740" s="58"/>
      <c r="E740" s="57"/>
      <c r="F740" s="21"/>
      <c r="G740" s="59"/>
      <c r="H740" s="56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</row>
    <row r="741" spans="1:87" customFormat="1" ht="15" customHeight="1" x14ac:dyDescent="0.25">
      <c r="A741" s="55"/>
      <c r="B741" s="58"/>
      <c r="C741" s="58"/>
      <c r="E741" s="57"/>
      <c r="F741" s="21"/>
      <c r="G741" s="59"/>
      <c r="H741" s="56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</row>
    <row r="742" spans="1:87" customFormat="1" ht="15" customHeight="1" x14ac:dyDescent="0.25">
      <c r="A742" s="55"/>
      <c r="B742" s="58"/>
      <c r="C742" s="58"/>
      <c r="E742" s="57"/>
      <c r="F742" s="21"/>
      <c r="G742" s="59"/>
      <c r="H742" s="56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</row>
    <row r="743" spans="1:87" customFormat="1" ht="15" customHeight="1" x14ac:dyDescent="0.25">
      <c r="A743" s="55"/>
      <c r="B743" s="58"/>
      <c r="C743" s="58"/>
      <c r="E743" s="57"/>
      <c r="F743" s="21"/>
      <c r="G743" s="59"/>
      <c r="H743" s="56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</row>
    <row r="744" spans="1:87" customFormat="1" ht="15" customHeight="1" x14ac:dyDescent="0.25">
      <c r="A744" s="55"/>
      <c r="B744" s="58"/>
      <c r="C744" s="58"/>
      <c r="E744" s="57"/>
      <c r="F744" s="21"/>
      <c r="G744" s="59"/>
      <c r="H744" s="56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</row>
    <row r="745" spans="1:87" customFormat="1" ht="15" customHeight="1" x14ac:dyDescent="0.25">
      <c r="A745" s="55"/>
      <c r="B745" s="58"/>
      <c r="C745" s="58"/>
      <c r="E745" s="57"/>
      <c r="F745" s="21"/>
      <c r="G745" s="59"/>
      <c r="H745" s="56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</row>
    <row r="746" spans="1:87" customFormat="1" ht="15" customHeight="1" x14ac:dyDescent="0.25">
      <c r="A746" s="55"/>
      <c r="B746" s="58"/>
      <c r="C746" s="58"/>
      <c r="E746" s="57"/>
      <c r="F746" s="21"/>
      <c r="G746" s="59"/>
      <c r="H746" s="56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</row>
    <row r="747" spans="1:87" customFormat="1" ht="15" customHeight="1" x14ac:dyDescent="0.25">
      <c r="A747" s="55"/>
      <c r="B747" s="58"/>
      <c r="C747" s="58"/>
      <c r="E747" s="57"/>
      <c r="F747" s="21"/>
      <c r="G747" s="59"/>
      <c r="H747" s="56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</row>
    <row r="748" spans="1:87" customFormat="1" ht="15" customHeight="1" x14ac:dyDescent="0.25">
      <c r="A748" s="55"/>
      <c r="B748" s="58"/>
      <c r="C748" s="58"/>
      <c r="E748" s="57"/>
      <c r="F748" s="21"/>
      <c r="G748" s="59"/>
      <c r="H748" s="56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</row>
    <row r="749" spans="1:87" customFormat="1" ht="15" customHeight="1" x14ac:dyDescent="0.25">
      <c r="A749" s="55"/>
      <c r="B749" s="58"/>
      <c r="C749" s="58"/>
      <c r="E749" s="57"/>
      <c r="F749" s="21"/>
      <c r="G749" s="59"/>
      <c r="H749" s="56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</row>
    <row r="750" spans="1:87" customFormat="1" ht="15" customHeight="1" x14ac:dyDescent="0.25">
      <c r="A750" s="55"/>
      <c r="B750" s="58"/>
      <c r="C750" s="58"/>
      <c r="E750" s="57"/>
      <c r="F750" s="21"/>
      <c r="G750" s="59"/>
      <c r="H750" s="56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</row>
    <row r="751" spans="1:87" customFormat="1" ht="15" customHeight="1" x14ac:dyDescent="0.25">
      <c r="A751" s="55"/>
      <c r="B751" s="58"/>
      <c r="C751" s="58"/>
      <c r="E751" s="57"/>
      <c r="F751" s="21"/>
      <c r="G751" s="59"/>
      <c r="H751" s="56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</row>
    <row r="752" spans="1:87" customFormat="1" ht="15" customHeight="1" x14ac:dyDescent="0.25">
      <c r="A752" s="55"/>
      <c r="B752" s="58"/>
      <c r="C752" s="58"/>
      <c r="E752" s="57"/>
      <c r="F752" s="21"/>
      <c r="G752" s="59"/>
      <c r="H752" s="56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</row>
    <row r="753" spans="1:87" customFormat="1" ht="15" customHeight="1" x14ac:dyDescent="0.25">
      <c r="A753" s="55"/>
      <c r="B753" s="58"/>
      <c r="C753" s="58"/>
      <c r="E753" s="57"/>
      <c r="F753" s="21"/>
      <c r="G753" s="59"/>
      <c r="H753" s="56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</row>
    <row r="754" spans="1:87" customFormat="1" ht="15" customHeight="1" x14ac:dyDescent="0.25">
      <c r="A754" s="55"/>
      <c r="B754" s="58"/>
      <c r="C754" s="58"/>
      <c r="E754" s="57"/>
      <c r="F754" s="21"/>
      <c r="G754" s="59"/>
      <c r="H754" s="56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</row>
    <row r="755" spans="1:87" customFormat="1" ht="15" customHeight="1" x14ac:dyDescent="0.25">
      <c r="A755" s="55"/>
      <c r="B755" s="58"/>
      <c r="C755" s="58"/>
      <c r="E755" s="57"/>
      <c r="F755" s="21"/>
      <c r="G755" s="59"/>
      <c r="H755" s="56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</row>
    <row r="756" spans="1:87" customFormat="1" ht="15" customHeight="1" x14ac:dyDescent="0.25">
      <c r="A756" s="55"/>
      <c r="B756" s="58"/>
      <c r="C756" s="58"/>
      <c r="E756" s="57"/>
      <c r="F756" s="21"/>
      <c r="G756" s="59"/>
      <c r="H756" s="56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</row>
    <row r="757" spans="1:87" customFormat="1" ht="15" customHeight="1" x14ac:dyDescent="0.25">
      <c r="A757" s="55"/>
      <c r="B757" s="58"/>
      <c r="C757" s="58"/>
      <c r="E757" s="57"/>
      <c r="F757" s="21"/>
      <c r="G757" s="59"/>
      <c r="H757" s="56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</row>
    <row r="758" spans="1:87" customFormat="1" ht="15" customHeight="1" x14ac:dyDescent="0.25">
      <c r="A758" s="55"/>
      <c r="B758" s="58"/>
      <c r="C758" s="58"/>
      <c r="E758" s="57"/>
      <c r="F758" s="21"/>
      <c r="G758" s="59"/>
      <c r="H758" s="56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</row>
    <row r="759" spans="1:87" customFormat="1" ht="15" customHeight="1" x14ac:dyDescent="0.25">
      <c r="A759" s="55"/>
      <c r="B759" s="58"/>
      <c r="C759" s="58"/>
      <c r="E759" s="57"/>
      <c r="F759" s="21"/>
      <c r="G759" s="59"/>
      <c r="H759" s="56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</row>
    <row r="760" spans="1:87" customFormat="1" ht="15" customHeight="1" x14ac:dyDescent="0.25">
      <c r="A760" s="55"/>
      <c r="B760" s="58"/>
      <c r="C760" s="58"/>
      <c r="E760" s="57"/>
      <c r="F760" s="21"/>
      <c r="G760" s="59"/>
      <c r="H760" s="56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</row>
    <row r="761" spans="1:87" customFormat="1" ht="15" customHeight="1" x14ac:dyDescent="0.25">
      <c r="A761" s="55"/>
      <c r="B761" s="58"/>
      <c r="C761" s="58"/>
      <c r="E761" s="57"/>
      <c r="F761" s="21"/>
      <c r="G761" s="59"/>
      <c r="H761" s="56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</row>
    <row r="762" spans="1:87" customFormat="1" ht="15" customHeight="1" x14ac:dyDescent="0.25">
      <c r="A762" s="55"/>
      <c r="B762" s="58"/>
      <c r="C762" s="58"/>
      <c r="E762" s="57"/>
      <c r="F762" s="21"/>
      <c r="G762" s="59"/>
      <c r="H762" s="56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</row>
    <row r="763" spans="1:87" customFormat="1" ht="15" customHeight="1" x14ac:dyDescent="0.25">
      <c r="A763" s="55"/>
      <c r="B763" s="58"/>
      <c r="C763" s="58"/>
      <c r="E763" s="57"/>
      <c r="F763" s="21"/>
      <c r="G763" s="59"/>
      <c r="H763" s="56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</row>
    <row r="764" spans="1:87" customFormat="1" ht="15" customHeight="1" x14ac:dyDescent="0.25">
      <c r="A764" s="55"/>
      <c r="B764" s="58"/>
      <c r="C764" s="58"/>
      <c r="E764" s="57"/>
      <c r="F764" s="21"/>
      <c r="G764" s="59"/>
      <c r="H764" s="56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</row>
    <row r="765" spans="1:87" customFormat="1" ht="15" customHeight="1" x14ac:dyDescent="0.25">
      <c r="A765" s="55"/>
      <c r="B765" s="58"/>
      <c r="C765" s="58"/>
      <c r="E765" s="57"/>
      <c r="F765" s="21"/>
      <c r="G765" s="59"/>
      <c r="H765" s="56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</row>
    <row r="766" spans="1:87" customFormat="1" ht="15" customHeight="1" x14ac:dyDescent="0.25">
      <c r="A766" s="55"/>
      <c r="B766" s="58"/>
      <c r="C766" s="58"/>
      <c r="E766" s="57"/>
      <c r="F766" s="21"/>
      <c r="G766" s="59"/>
      <c r="H766" s="56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</row>
    <row r="767" spans="1:87" customFormat="1" ht="15" customHeight="1" x14ac:dyDescent="0.25">
      <c r="A767" s="55"/>
      <c r="B767" s="58"/>
      <c r="C767" s="58"/>
      <c r="E767" s="57"/>
      <c r="F767" s="21"/>
      <c r="G767" s="59"/>
      <c r="H767" s="56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</row>
    <row r="768" spans="1:87" customFormat="1" ht="15" customHeight="1" x14ac:dyDescent="0.25">
      <c r="A768" s="55"/>
      <c r="B768" s="58"/>
      <c r="C768" s="58"/>
      <c r="E768" s="57"/>
      <c r="F768" s="21"/>
      <c r="G768" s="59"/>
      <c r="H768" s="56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</row>
    <row r="769" spans="1:87" customFormat="1" ht="15" customHeight="1" x14ac:dyDescent="0.25">
      <c r="A769" s="55"/>
      <c r="B769" s="58"/>
      <c r="C769" s="58"/>
      <c r="E769" s="57"/>
      <c r="F769" s="21"/>
      <c r="G769" s="59"/>
      <c r="H769" s="56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</row>
    <row r="770" spans="1:87" customFormat="1" ht="15" customHeight="1" x14ac:dyDescent="0.25">
      <c r="A770" s="55"/>
      <c r="B770" s="58"/>
      <c r="C770" s="58"/>
      <c r="E770" s="57"/>
      <c r="F770" s="21"/>
      <c r="G770" s="59"/>
      <c r="H770" s="56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</row>
    <row r="771" spans="1:87" customFormat="1" ht="15" customHeight="1" x14ac:dyDescent="0.25">
      <c r="A771" s="55"/>
      <c r="B771" s="58"/>
      <c r="C771" s="58"/>
      <c r="E771" s="57"/>
      <c r="F771" s="21"/>
      <c r="G771" s="59"/>
      <c r="H771" s="56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</row>
    <row r="772" spans="1:87" customFormat="1" ht="15" customHeight="1" x14ac:dyDescent="0.25">
      <c r="A772" s="55"/>
      <c r="B772" s="58"/>
      <c r="C772" s="58"/>
      <c r="E772" s="57"/>
      <c r="F772" s="21"/>
      <c r="G772" s="59"/>
      <c r="H772" s="56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</row>
    <row r="773" spans="1:87" customFormat="1" ht="15" customHeight="1" x14ac:dyDescent="0.25">
      <c r="A773" s="55"/>
      <c r="B773" s="58"/>
      <c r="C773" s="58"/>
      <c r="E773" s="57"/>
      <c r="F773" s="21"/>
      <c r="G773" s="59"/>
      <c r="H773" s="56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</row>
    <row r="774" spans="1:87" customFormat="1" ht="15" customHeight="1" x14ac:dyDescent="0.25">
      <c r="A774" s="55"/>
      <c r="B774" s="58"/>
      <c r="C774" s="58"/>
      <c r="E774" s="57"/>
      <c r="F774" s="21"/>
      <c r="G774" s="59"/>
      <c r="H774" s="56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</row>
    <row r="775" spans="1:87" customFormat="1" ht="15" customHeight="1" x14ac:dyDescent="0.25">
      <c r="A775" s="55"/>
      <c r="B775" s="58"/>
      <c r="C775" s="58"/>
      <c r="E775" s="57"/>
      <c r="F775" s="21"/>
      <c r="G775" s="59"/>
      <c r="H775" s="56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</row>
    <row r="776" spans="1:87" customFormat="1" ht="15" customHeight="1" x14ac:dyDescent="0.25">
      <c r="A776" s="55"/>
      <c r="B776" s="58"/>
      <c r="C776" s="58"/>
      <c r="E776" s="57"/>
      <c r="F776" s="21"/>
      <c r="G776" s="59"/>
      <c r="H776" s="56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</row>
    <row r="777" spans="1:87" customFormat="1" ht="15" customHeight="1" x14ac:dyDescent="0.25">
      <c r="A777" s="55"/>
      <c r="B777" s="58"/>
      <c r="C777" s="58"/>
      <c r="E777" s="57"/>
      <c r="F777" s="21"/>
      <c r="G777" s="59"/>
      <c r="H777" s="56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</row>
    <row r="778" spans="1:87" customFormat="1" ht="15" customHeight="1" x14ac:dyDescent="0.25">
      <c r="A778" s="55"/>
      <c r="B778" s="58"/>
      <c r="C778" s="58"/>
      <c r="E778" s="57"/>
      <c r="F778" s="21"/>
      <c r="G778" s="59"/>
      <c r="H778" s="56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</row>
    <row r="779" spans="1:87" customFormat="1" ht="15" customHeight="1" x14ac:dyDescent="0.25">
      <c r="A779" s="55"/>
      <c r="B779" s="58"/>
      <c r="C779" s="58"/>
      <c r="E779" s="57"/>
      <c r="F779" s="21"/>
      <c r="G779" s="59"/>
      <c r="H779" s="56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</row>
    <row r="780" spans="1:87" customFormat="1" ht="15" customHeight="1" x14ac:dyDescent="0.25">
      <c r="A780" s="55"/>
      <c r="B780" s="58"/>
      <c r="C780" s="58"/>
      <c r="E780" s="57"/>
      <c r="F780" s="21"/>
      <c r="G780" s="59"/>
      <c r="H780" s="56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</row>
    <row r="781" spans="1:87" customFormat="1" ht="15" customHeight="1" x14ac:dyDescent="0.25">
      <c r="A781" s="55"/>
      <c r="B781" s="58"/>
      <c r="C781" s="58"/>
      <c r="E781" s="57"/>
      <c r="F781" s="21"/>
      <c r="G781" s="59"/>
      <c r="H781" s="56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  <c r="AQ781" s="55"/>
      <c r="AR781" s="55"/>
      <c r="AS781" s="55"/>
      <c r="AT781" s="55"/>
      <c r="AU781" s="55"/>
      <c r="AV781" s="55"/>
      <c r="AW781" s="55"/>
      <c r="AX781" s="55"/>
      <c r="AY781" s="55"/>
      <c r="AZ781" s="55"/>
      <c r="BA781" s="55"/>
      <c r="BB781" s="55"/>
      <c r="BC781" s="55"/>
      <c r="BD781" s="55"/>
      <c r="BE781" s="55"/>
      <c r="BF781" s="55"/>
      <c r="BG781" s="55"/>
      <c r="BH781" s="55"/>
      <c r="BI781" s="55"/>
      <c r="BJ781" s="55"/>
      <c r="BK781" s="55"/>
      <c r="BL781" s="55"/>
      <c r="BM781" s="55"/>
      <c r="BN781" s="55"/>
      <c r="BO781" s="55"/>
      <c r="BP781" s="55"/>
      <c r="BQ781" s="55"/>
      <c r="BR781" s="55"/>
      <c r="BS781" s="55"/>
      <c r="BT781" s="55"/>
      <c r="BU781" s="55"/>
      <c r="BV781" s="55"/>
      <c r="BW781" s="55"/>
      <c r="BX781" s="55"/>
      <c r="BY781" s="55"/>
      <c r="BZ781" s="55"/>
      <c r="CA781" s="55"/>
      <c r="CB781" s="55"/>
      <c r="CC781" s="55"/>
      <c r="CD781" s="55"/>
      <c r="CE781" s="55"/>
      <c r="CF781" s="55"/>
      <c r="CG781" s="55"/>
      <c r="CH781" s="55"/>
      <c r="CI781" s="55"/>
    </row>
    <row r="782" spans="1:87" customFormat="1" ht="15" customHeight="1" x14ac:dyDescent="0.25">
      <c r="A782" s="55"/>
      <c r="B782" s="58"/>
      <c r="C782" s="58"/>
      <c r="E782" s="57"/>
      <c r="F782" s="21"/>
      <c r="G782" s="59"/>
      <c r="H782" s="56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  <c r="AQ782" s="55"/>
      <c r="AR782" s="55"/>
      <c r="AS782" s="55"/>
      <c r="AT782" s="55"/>
      <c r="AU782" s="55"/>
      <c r="AV782" s="55"/>
      <c r="AW782" s="55"/>
      <c r="AX782" s="55"/>
      <c r="AY782" s="55"/>
      <c r="AZ782" s="55"/>
      <c r="BA782" s="55"/>
      <c r="BB782" s="55"/>
      <c r="BC782" s="55"/>
      <c r="BD782" s="55"/>
      <c r="BE782" s="55"/>
      <c r="BF782" s="55"/>
      <c r="BG782" s="55"/>
      <c r="BH782" s="55"/>
      <c r="BI782" s="55"/>
      <c r="BJ782" s="55"/>
      <c r="BK782" s="55"/>
      <c r="BL782" s="55"/>
      <c r="BM782" s="55"/>
      <c r="BN782" s="55"/>
      <c r="BO782" s="55"/>
      <c r="BP782" s="55"/>
      <c r="BQ782" s="55"/>
      <c r="BR782" s="55"/>
      <c r="BS782" s="55"/>
      <c r="BT782" s="55"/>
      <c r="BU782" s="55"/>
      <c r="BV782" s="55"/>
      <c r="BW782" s="55"/>
      <c r="BX782" s="55"/>
      <c r="BY782" s="55"/>
      <c r="BZ782" s="55"/>
      <c r="CA782" s="55"/>
      <c r="CB782" s="55"/>
      <c r="CC782" s="55"/>
      <c r="CD782" s="55"/>
      <c r="CE782" s="55"/>
      <c r="CF782" s="55"/>
      <c r="CG782" s="55"/>
      <c r="CH782" s="55"/>
      <c r="CI782" s="55"/>
    </row>
    <row r="783" spans="1:87" customFormat="1" ht="15" customHeight="1" x14ac:dyDescent="0.25">
      <c r="A783" s="55"/>
      <c r="B783" s="58"/>
      <c r="C783" s="58"/>
      <c r="E783" s="57"/>
      <c r="F783" s="21"/>
      <c r="G783" s="59"/>
      <c r="H783" s="56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5"/>
      <c r="BJ783" s="55"/>
      <c r="BK783" s="55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5"/>
      <c r="BX783" s="55"/>
      <c r="BY783" s="55"/>
      <c r="BZ783" s="55"/>
      <c r="CA783" s="55"/>
      <c r="CB783" s="55"/>
      <c r="CC783" s="55"/>
      <c r="CD783" s="55"/>
      <c r="CE783" s="55"/>
      <c r="CF783" s="55"/>
      <c r="CG783" s="55"/>
      <c r="CH783" s="55"/>
      <c r="CI783" s="55"/>
    </row>
    <row r="784" spans="1:87" customFormat="1" ht="15" customHeight="1" x14ac:dyDescent="0.25">
      <c r="A784" s="55"/>
      <c r="B784" s="58"/>
      <c r="C784" s="58"/>
      <c r="E784" s="57"/>
      <c r="F784" s="21"/>
      <c r="G784" s="59"/>
      <c r="H784" s="56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55"/>
      <c r="AL784" s="55"/>
      <c r="AM784" s="55"/>
      <c r="AN784" s="55"/>
      <c r="AO784" s="55"/>
      <c r="AP784" s="55"/>
      <c r="AQ784" s="55"/>
      <c r="AR784" s="55"/>
      <c r="AS784" s="55"/>
      <c r="AT784" s="55"/>
      <c r="AU784" s="55"/>
      <c r="AV784" s="55"/>
      <c r="AW784" s="55"/>
      <c r="AX784" s="55"/>
      <c r="AY784" s="55"/>
      <c r="AZ784" s="55"/>
      <c r="BA784" s="55"/>
      <c r="BB784" s="55"/>
      <c r="BC784" s="55"/>
      <c r="BD784" s="55"/>
      <c r="BE784" s="55"/>
      <c r="BF784" s="55"/>
      <c r="BG784" s="55"/>
      <c r="BH784" s="55"/>
      <c r="BI784" s="55"/>
      <c r="BJ784" s="55"/>
      <c r="BK784" s="55"/>
      <c r="BL784" s="55"/>
      <c r="BM784" s="55"/>
      <c r="BN784" s="55"/>
      <c r="BO784" s="55"/>
      <c r="BP784" s="55"/>
      <c r="BQ784" s="55"/>
      <c r="BR784" s="55"/>
      <c r="BS784" s="55"/>
      <c r="BT784" s="55"/>
      <c r="BU784" s="55"/>
      <c r="BV784" s="55"/>
      <c r="BW784" s="55"/>
      <c r="BX784" s="55"/>
      <c r="BY784" s="55"/>
      <c r="BZ784" s="55"/>
      <c r="CA784" s="55"/>
      <c r="CB784" s="55"/>
      <c r="CC784" s="55"/>
      <c r="CD784" s="55"/>
      <c r="CE784" s="55"/>
      <c r="CF784" s="55"/>
      <c r="CG784" s="55"/>
      <c r="CH784" s="55"/>
      <c r="CI784" s="55"/>
    </row>
    <row r="785" spans="1:87" customFormat="1" ht="15" customHeight="1" x14ac:dyDescent="0.25">
      <c r="A785" s="55"/>
      <c r="B785" s="58"/>
      <c r="C785" s="58"/>
      <c r="E785" s="57"/>
      <c r="F785" s="21"/>
      <c r="G785" s="59"/>
      <c r="H785" s="56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55"/>
      <c r="AL785" s="55"/>
      <c r="AM785" s="55"/>
      <c r="AN785" s="55"/>
      <c r="AO785" s="55"/>
      <c r="AP785" s="55"/>
      <c r="AQ785" s="55"/>
      <c r="AR785" s="55"/>
      <c r="AS785" s="55"/>
      <c r="AT785" s="55"/>
      <c r="AU785" s="55"/>
      <c r="AV785" s="55"/>
      <c r="AW785" s="55"/>
      <c r="AX785" s="55"/>
      <c r="AY785" s="55"/>
      <c r="AZ785" s="55"/>
      <c r="BA785" s="55"/>
      <c r="BB785" s="55"/>
      <c r="BC785" s="55"/>
      <c r="BD785" s="55"/>
      <c r="BE785" s="55"/>
      <c r="BF785" s="55"/>
      <c r="BG785" s="55"/>
      <c r="BH785" s="55"/>
      <c r="BI785" s="55"/>
      <c r="BJ785" s="55"/>
      <c r="BK785" s="55"/>
      <c r="BL785" s="55"/>
      <c r="BM785" s="55"/>
      <c r="BN785" s="55"/>
      <c r="BO785" s="55"/>
      <c r="BP785" s="55"/>
      <c r="BQ785" s="55"/>
      <c r="BR785" s="55"/>
      <c r="BS785" s="55"/>
      <c r="BT785" s="55"/>
      <c r="BU785" s="55"/>
      <c r="BV785" s="55"/>
      <c r="BW785" s="55"/>
      <c r="BX785" s="55"/>
      <c r="BY785" s="55"/>
      <c r="BZ785" s="55"/>
      <c r="CA785" s="55"/>
      <c r="CB785" s="55"/>
      <c r="CC785" s="55"/>
      <c r="CD785" s="55"/>
      <c r="CE785" s="55"/>
      <c r="CF785" s="55"/>
      <c r="CG785" s="55"/>
      <c r="CH785" s="55"/>
      <c r="CI785" s="55"/>
    </row>
    <row r="786" spans="1:87" customFormat="1" ht="15" customHeight="1" x14ac:dyDescent="0.25">
      <c r="A786" s="55"/>
      <c r="B786" s="58"/>
      <c r="C786" s="58"/>
      <c r="E786" s="57"/>
      <c r="F786" s="21"/>
      <c r="G786" s="59"/>
      <c r="H786" s="56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  <c r="AQ786" s="55"/>
      <c r="AR786" s="55"/>
      <c r="AS786" s="55"/>
      <c r="AT786" s="55"/>
      <c r="AU786" s="55"/>
      <c r="AV786" s="55"/>
      <c r="AW786" s="55"/>
      <c r="AX786" s="55"/>
      <c r="AY786" s="55"/>
      <c r="AZ786" s="55"/>
      <c r="BA786" s="55"/>
      <c r="BB786" s="55"/>
      <c r="BC786" s="55"/>
      <c r="BD786" s="55"/>
      <c r="BE786" s="55"/>
      <c r="BF786" s="55"/>
      <c r="BG786" s="55"/>
      <c r="BH786" s="55"/>
      <c r="BI786" s="55"/>
      <c r="BJ786" s="55"/>
      <c r="BK786" s="55"/>
      <c r="BL786" s="55"/>
      <c r="BM786" s="55"/>
      <c r="BN786" s="55"/>
      <c r="BO786" s="55"/>
      <c r="BP786" s="55"/>
      <c r="BQ786" s="55"/>
      <c r="BR786" s="55"/>
      <c r="BS786" s="55"/>
      <c r="BT786" s="55"/>
      <c r="BU786" s="55"/>
      <c r="BV786" s="55"/>
      <c r="BW786" s="55"/>
      <c r="BX786" s="55"/>
      <c r="BY786" s="55"/>
      <c r="BZ786" s="55"/>
      <c r="CA786" s="55"/>
      <c r="CB786" s="55"/>
      <c r="CC786" s="55"/>
      <c r="CD786" s="55"/>
      <c r="CE786" s="55"/>
      <c r="CF786" s="55"/>
      <c r="CG786" s="55"/>
      <c r="CH786" s="55"/>
      <c r="CI786" s="55"/>
    </row>
    <row r="787" spans="1:87" customFormat="1" ht="15" customHeight="1" x14ac:dyDescent="0.25">
      <c r="A787" s="55"/>
      <c r="B787" s="58"/>
      <c r="C787" s="58"/>
      <c r="E787" s="57"/>
      <c r="F787" s="21"/>
      <c r="G787" s="59"/>
      <c r="H787" s="56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  <c r="AQ787" s="55"/>
      <c r="AR787" s="55"/>
      <c r="AS787" s="55"/>
      <c r="AT787" s="55"/>
      <c r="AU787" s="55"/>
      <c r="AV787" s="55"/>
      <c r="AW787" s="55"/>
      <c r="AX787" s="55"/>
      <c r="AY787" s="55"/>
      <c r="AZ787" s="55"/>
      <c r="BA787" s="55"/>
      <c r="BB787" s="55"/>
      <c r="BC787" s="55"/>
      <c r="BD787" s="55"/>
      <c r="BE787" s="55"/>
      <c r="BF787" s="55"/>
      <c r="BG787" s="55"/>
      <c r="BH787" s="55"/>
      <c r="BI787" s="55"/>
      <c r="BJ787" s="55"/>
      <c r="BK787" s="55"/>
      <c r="BL787" s="55"/>
      <c r="BM787" s="55"/>
      <c r="BN787" s="55"/>
      <c r="BO787" s="55"/>
      <c r="BP787" s="55"/>
      <c r="BQ787" s="55"/>
      <c r="BR787" s="55"/>
      <c r="BS787" s="55"/>
      <c r="BT787" s="55"/>
      <c r="BU787" s="55"/>
      <c r="BV787" s="55"/>
      <c r="BW787" s="55"/>
      <c r="BX787" s="55"/>
      <c r="BY787" s="55"/>
      <c r="BZ787" s="55"/>
      <c r="CA787" s="55"/>
      <c r="CB787" s="55"/>
      <c r="CC787" s="55"/>
      <c r="CD787" s="55"/>
      <c r="CE787" s="55"/>
      <c r="CF787" s="55"/>
      <c r="CG787" s="55"/>
      <c r="CH787" s="55"/>
      <c r="CI787" s="55"/>
    </row>
    <row r="788" spans="1:87" customFormat="1" ht="15" customHeight="1" x14ac:dyDescent="0.25">
      <c r="A788" s="55"/>
      <c r="B788" s="58"/>
      <c r="C788" s="58"/>
      <c r="E788" s="57"/>
      <c r="F788" s="21"/>
      <c r="G788" s="59"/>
      <c r="H788" s="56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  <c r="AQ788" s="55"/>
      <c r="AR788" s="55"/>
      <c r="AS788" s="55"/>
      <c r="AT788" s="55"/>
      <c r="AU788" s="55"/>
      <c r="AV788" s="55"/>
      <c r="AW788" s="55"/>
      <c r="AX788" s="55"/>
      <c r="AY788" s="55"/>
      <c r="AZ788" s="55"/>
      <c r="BA788" s="55"/>
      <c r="BB788" s="55"/>
      <c r="BC788" s="55"/>
      <c r="BD788" s="55"/>
      <c r="BE788" s="55"/>
      <c r="BF788" s="55"/>
      <c r="BG788" s="55"/>
      <c r="BH788" s="55"/>
      <c r="BI788" s="55"/>
      <c r="BJ788" s="55"/>
      <c r="BK788" s="55"/>
      <c r="BL788" s="55"/>
      <c r="BM788" s="55"/>
      <c r="BN788" s="55"/>
      <c r="BO788" s="55"/>
      <c r="BP788" s="55"/>
      <c r="BQ788" s="55"/>
      <c r="BR788" s="55"/>
      <c r="BS788" s="55"/>
      <c r="BT788" s="55"/>
      <c r="BU788" s="55"/>
      <c r="BV788" s="55"/>
      <c r="BW788" s="55"/>
      <c r="BX788" s="55"/>
      <c r="BY788" s="55"/>
      <c r="BZ788" s="55"/>
      <c r="CA788" s="55"/>
      <c r="CB788" s="55"/>
      <c r="CC788" s="55"/>
      <c r="CD788" s="55"/>
      <c r="CE788" s="55"/>
      <c r="CF788" s="55"/>
      <c r="CG788" s="55"/>
      <c r="CH788" s="55"/>
      <c r="CI788" s="55"/>
    </row>
    <row r="789" spans="1:87" customFormat="1" ht="15" customHeight="1" x14ac:dyDescent="0.25">
      <c r="A789" s="55"/>
      <c r="B789" s="58"/>
      <c r="C789" s="58"/>
      <c r="E789" s="57"/>
      <c r="F789" s="21"/>
      <c r="G789" s="59"/>
      <c r="H789" s="56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5"/>
      <c r="AV789" s="55"/>
      <c r="AW789" s="55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5"/>
      <c r="BJ789" s="55"/>
      <c r="BK789" s="55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5"/>
      <c r="BX789" s="55"/>
      <c r="BY789" s="55"/>
      <c r="BZ789" s="55"/>
      <c r="CA789" s="55"/>
      <c r="CB789" s="55"/>
      <c r="CC789" s="55"/>
      <c r="CD789" s="55"/>
      <c r="CE789" s="55"/>
      <c r="CF789" s="55"/>
      <c r="CG789" s="55"/>
      <c r="CH789" s="55"/>
      <c r="CI789" s="55"/>
    </row>
    <row r="790" spans="1:87" customFormat="1" ht="15" customHeight="1" x14ac:dyDescent="0.25">
      <c r="A790" s="55"/>
      <c r="B790" s="58"/>
      <c r="C790" s="58"/>
      <c r="E790" s="57"/>
      <c r="F790" s="21"/>
      <c r="G790" s="59"/>
      <c r="H790" s="56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  <c r="AQ790" s="55"/>
      <c r="AR790" s="55"/>
      <c r="AS790" s="55"/>
      <c r="AT790" s="55"/>
      <c r="AU790" s="55"/>
      <c r="AV790" s="55"/>
      <c r="AW790" s="55"/>
      <c r="AX790" s="55"/>
      <c r="AY790" s="55"/>
      <c r="AZ790" s="55"/>
      <c r="BA790" s="55"/>
      <c r="BB790" s="55"/>
      <c r="BC790" s="55"/>
      <c r="BD790" s="55"/>
      <c r="BE790" s="55"/>
      <c r="BF790" s="55"/>
      <c r="BG790" s="55"/>
      <c r="BH790" s="55"/>
      <c r="BI790" s="55"/>
      <c r="BJ790" s="55"/>
      <c r="BK790" s="55"/>
      <c r="BL790" s="55"/>
      <c r="BM790" s="55"/>
      <c r="BN790" s="55"/>
      <c r="BO790" s="55"/>
      <c r="BP790" s="55"/>
      <c r="BQ790" s="55"/>
      <c r="BR790" s="55"/>
      <c r="BS790" s="55"/>
      <c r="BT790" s="55"/>
      <c r="BU790" s="55"/>
      <c r="BV790" s="55"/>
      <c r="BW790" s="55"/>
      <c r="BX790" s="55"/>
      <c r="BY790" s="55"/>
      <c r="BZ790" s="55"/>
      <c r="CA790" s="55"/>
      <c r="CB790" s="55"/>
      <c r="CC790" s="55"/>
      <c r="CD790" s="55"/>
      <c r="CE790" s="55"/>
      <c r="CF790" s="55"/>
      <c r="CG790" s="55"/>
      <c r="CH790" s="55"/>
      <c r="CI790" s="55"/>
    </row>
    <row r="791" spans="1:87" customFormat="1" ht="15" customHeight="1" x14ac:dyDescent="0.25">
      <c r="A791" s="55"/>
      <c r="B791" s="58"/>
      <c r="C791" s="58"/>
      <c r="E791" s="57"/>
      <c r="F791" s="21"/>
      <c r="G791" s="59"/>
      <c r="H791" s="56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  <c r="AQ791" s="55"/>
      <c r="AR791" s="55"/>
      <c r="AS791" s="55"/>
      <c r="AT791" s="55"/>
      <c r="AU791" s="55"/>
      <c r="AV791" s="55"/>
      <c r="AW791" s="55"/>
      <c r="AX791" s="55"/>
      <c r="AY791" s="55"/>
      <c r="AZ791" s="55"/>
      <c r="BA791" s="55"/>
      <c r="BB791" s="55"/>
      <c r="BC791" s="55"/>
      <c r="BD791" s="55"/>
      <c r="BE791" s="55"/>
      <c r="BF791" s="55"/>
      <c r="BG791" s="55"/>
      <c r="BH791" s="55"/>
      <c r="BI791" s="55"/>
      <c r="BJ791" s="55"/>
      <c r="BK791" s="55"/>
      <c r="BL791" s="55"/>
      <c r="BM791" s="55"/>
      <c r="BN791" s="55"/>
      <c r="BO791" s="55"/>
      <c r="BP791" s="55"/>
      <c r="BQ791" s="55"/>
      <c r="BR791" s="55"/>
      <c r="BS791" s="55"/>
      <c r="BT791" s="55"/>
      <c r="BU791" s="55"/>
      <c r="BV791" s="55"/>
      <c r="BW791" s="55"/>
      <c r="BX791" s="55"/>
      <c r="BY791" s="55"/>
      <c r="BZ791" s="55"/>
      <c r="CA791" s="55"/>
      <c r="CB791" s="55"/>
      <c r="CC791" s="55"/>
      <c r="CD791" s="55"/>
      <c r="CE791" s="55"/>
      <c r="CF791" s="55"/>
      <c r="CG791" s="55"/>
      <c r="CH791" s="55"/>
      <c r="CI791" s="55"/>
    </row>
    <row r="792" spans="1:87" customFormat="1" ht="15" customHeight="1" x14ac:dyDescent="0.25">
      <c r="A792" s="55"/>
      <c r="B792" s="58"/>
      <c r="C792" s="58"/>
      <c r="E792" s="57"/>
      <c r="F792" s="21"/>
      <c r="G792" s="59"/>
      <c r="H792" s="56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  <c r="AQ792" s="55"/>
      <c r="AR792" s="55"/>
      <c r="AS792" s="55"/>
      <c r="AT792" s="55"/>
      <c r="AU792" s="55"/>
      <c r="AV792" s="55"/>
      <c r="AW792" s="55"/>
      <c r="AX792" s="55"/>
      <c r="AY792" s="55"/>
      <c r="AZ792" s="55"/>
      <c r="BA792" s="55"/>
      <c r="BB792" s="55"/>
      <c r="BC792" s="55"/>
      <c r="BD792" s="55"/>
      <c r="BE792" s="55"/>
      <c r="BF792" s="55"/>
      <c r="BG792" s="55"/>
      <c r="BH792" s="55"/>
      <c r="BI792" s="55"/>
      <c r="BJ792" s="55"/>
      <c r="BK792" s="55"/>
      <c r="BL792" s="55"/>
      <c r="BM792" s="55"/>
      <c r="BN792" s="55"/>
      <c r="BO792" s="55"/>
      <c r="BP792" s="55"/>
      <c r="BQ792" s="55"/>
      <c r="BR792" s="55"/>
      <c r="BS792" s="55"/>
      <c r="BT792" s="55"/>
      <c r="BU792" s="55"/>
      <c r="BV792" s="55"/>
      <c r="BW792" s="55"/>
      <c r="BX792" s="55"/>
      <c r="BY792" s="55"/>
      <c r="BZ792" s="55"/>
      <c r="CA792" s="55"/>
      <c r="CB792" s="55"/>
      <c r="CC792" s="55"/>
      <c r="CD792" s="55"/>
      <c r="CE792" s="55"/>
      <c r="CF792" s="55"/>
      <c r="CG792" s="55"/>
      <c r="CH792" s="55"/>
      <c r="CI792" s="55"/>
    </row>
    <row r="793" spans="1:87" customFormat="1" ht="15" customHeight="1" x14ac:dyDescent="0.25">
      <c r="A793" s="55"/>
      <c r="B793" s="58"/>
      <c r="C793" s="58"/>
      <c r="E793" s="57"/>
      <c r="F793" s="21"/>
      <c r="G793" s="59"/>
      <c r="H793" s="56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  <c r="AQ793" s="55"/>
      <c r="AR793" s="55"/>
      <c r="AS793" s="55"/>
      <c r="AT793" s="55"/>
      <c r="AU793" s="55"/>
      <c r="AV793" s="55"/>
      <c r="AW793" s="55"/>
      <c r="AX793" s="55"/>
      <c r="AY793" s="55"/>
      <c r="AZ793" s="55"/>
      <c r="BA793" s="55"/>
      <c r="BB793" s="55"/>
      <c r="BC793" s="55"/>
      <c r="BD793" s="55"/>
      <c r="BE793" s="55"/>
      <c r="BF793" s="55"/>
      <c r="BG793" s="55"/>
      <c r="BH793" s="55"/>
      <c r="BI793" s="55"/>
      <c r="BJ793" s="55"/>
      <c r="BK793" s="55"/>
      <c r="BL793" s="55"/>
      <c r="BM793" s="55"/>
      <c r="BN793" s="55"/>
      <c r="BO793" s="55"/>
      <c r="BP793" s="55"/>
      <c r="BQ793" s="55"/>
      <c r="BR793" s="55"/>
      <c r="BS793" s="55"/>
      <c r="BT793" s="55"/>
      <c r="BU793" s="55"/>
      <c r="BV793" s="55"/>
      <c r="BW793" s="55"/>
      <c r="BX793" s="55"/>
      <c r="BY793" s="55"/>
      <c r="BZ793" s="55"/>
      <c r="CA793" s="55"/>
      <c r="CB793" s="55"/>
      <c r="CC793" s="55"/>
      <c r="CD793" s="55"/>
      <c r="CE793" s="55"/>
      <c r="CF793" s="55"/>
      <c r="CG793" s="55"/>
      <c r="CH793" s="55"/>
      <c r="CI793" s="55"/>
    </row>
    <row r="794" spans="1:87" customFormat="1" ht="15" customHeight="1" x14ac:dyDescent="0.25">
      <c r="A794" s="55"/>
      <c r="B794" s="58"/>
      <c r="C794" s="58"/>
      <c r="E794" s="57"/>
      <c r="F794" s="21"/>
      <c r="G794" s="59"/>
      <c r="H794" s="56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  <c r="AQ794" s="55"/>
      <c r="AR794" s="55"/>
      <c r="AS794" s="55"/>
      <c r="AT794" s="55"/>
      <c r="AU794" s="55"/>
      <c r="AV794" s="55"/>
      <c r="AW794" s="55"/>
      <c r="AX794" s="55"/>
      <c r="AY794" s="55"/>
      <c r="AZ794" s="55"/>
      <c r="BA794" s="55"/>
      <c r="BB794" s="55"/>
      <c r="BC794" s="55"/>
      <c r="BD794" s="55"/>
      <c r="BE794" s="55"/>
      <c r="BF794" s="55"/>
      <c r="BG794" s="55"/>
      <c r="BH794" s="55"/>
      <c r="BI794" s="55"/>
      <c r="BJ794" s="55"/>
      <c r="BK794" s="55"/>
      <c r="BL794" s="55"/>
      <c r="BM794" s="55"/>
      <c r="BN794" s="55"/>
      <c r="BO794" s="55"/>
      <c r="BP794" s="55"/>
      <c r="BQ794" s="55"/>
      <c r="BR794" s="55"/>
      <c r="BS794" s="55"/>
      <c r="BT794" s="55"/>
      <c r="BU794" s="55"/>
      <c r="BV794" s="55"/>
      <c r="BW794" s="55"/>
      <c r="BX794" s="55"/>
      <c r="BY794" s="55"/>
      <c r="BZ794" s="55"/>
      <c r="CA794" s="55"/>
      <c r="CB794" s="55"/>
      <c r="CC794" s="55"/>
      <c r="CD794" s="55"/>
      <c r="CE794" s="55"/>
      <c r="CF794" s="55"/>
      <c r="CG794" s="55"/>
      <c r="CH794" s="55"/>
      <c r="CI794" s="55"/>
    </row>
    <row r="795" spans="1:87" customFormat="1" ht="15" customHeight="1" x14ac:dyDescent="0.25">
      <c r="A795" s="55"/>
      <c r="B795" s="58"/>
      <c r="C795" s="58"/>
      <c r="E795" s="57"/>
      <c r="F795" s="21"/>
      <c r="G795" s="59"/>
      <c r="H795" s="56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  <c r="AQ795" s="55"/>
      <c r="AR795" s="55"/>
      <c r="AS795" s="55"/>
      <c r="AT795" s="55"/>
      <c r="AU795" s="55"/>
      <c r="AV795" s="55"/>
      <c r="AW795" s="55"/>
      <c r="AX795" s="55"/>
      <c r="AY795" s="55"/>
      <c r="AZ795" s="55"/>
      <c r="BA795" s="55"/>
      <c r="BB795" s="55"/>
      <c r="BC795" s="55"/>
      <c r="BD795" s="55"/>
      <c r="BE795" s="55"/>
      <c r="BF795" s="55"/>
      <c r="BG795" s="55"/>
      <c r="BH795" s="55"/>
      <c r="BI795" s="55"/>
      <c r="BJ795" s="55"/>
      <c r="BK795" s="55"/>
      <c r="BL795" s="55"/>
      <c r="BM795" s="55"/>
      <c r="BN795" s="55"/>
      <c r="BO795" s="55"/>
      <c r="BP795" s="55"/>
      <c r="BQ795" s="55"/>
      <c r="BR795" s="55"/>
      <c r="BS795" s="55"/>
      <c r="BT795" s="55"/>
      <c r="BU795" s="55"/>
      <c r="BV795" s="55"/>
      <c r="BW795" s="55"/>
      <c r="BX795" s="55"/>
      <c r="BY795" s="55"/>
      <c r="BZ795" s="55"/>
      <c r="CA795" s="55"/>
      <c r="CB795" s="55"/>
      <c r="CC795" s="55"/>
      <c r="CD795" s="55"/>
      <c r="CE795" s="55"/>
      <c r="CF795" s="55"/>
      <c r="CG795" s="55"/>
      <c r="CH795" s="55"/>
      <c r="CI795" s="55"/>
    </row>
    <row r="796" spans="1:87" customFormat="1" ht="15" customHeight="1" x14ac:dyDescent="0.25">
      <c r="A796" s="55"/>
      <c r="B796" s="58"/>
      <c r="C796" s="58"/>
      <c r="E796" s="57"/>
      <c r="F796" s="21"/>
      <c r="G796" s="59"/>
      <c r="H796" s="56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5"/>
      <c r="AV796" s="55"/>
      <c r="AW796" s="55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5"/>
      <c r="BJ796" s="55"/>
      <c r="BK796" s="55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5"/>
      <c r="BX796" s="55"/>
      <c r="BY796" s="55"/>
      <c r="BZ796" s="55"/>
      <c r="CA796" s="55"/>
      <c r="CB796" s="55"/>
      <c r="CC796" s="55"/>
      <c r="CD796" s="55"/>
      <c r="CE796" s="55"/>
      <c r="CF796" s="55"/>
      <c r="CG796" s="55"/>
      <c r="CH796" s="55"/>
      <c r="CI796" s="55"/>
    </row>
    <row r="797" spans="1:87" customFormat="1" ht="15" customHeight="1" x14ac:dyDescent="0.25">
      <c r="A797" s="55"/>
      <c r="B797" s="58"/>
      <c r="C797" s="58"/>
      <c r="E797" s="57"/>
      <c r="F797" s="21"/>
      <c r="G797" s="59"/>
      <c r="H797" s="56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  <c r="AQ797" s="55"/>
      <c r="AR797" s="55"/>
      <c r="AS797" s="55"/>
      <c r="AT797" s="55"/>
      <c r="AU797" s="55"/>
      <c r="AV797" s="55"/>
      <c r="AW797" s="55"/>
      <c r="AX797" s="55"/>
      <c r="AY797" s="55"/>
      <c r="AZ797" s="55"/>
      <c r="BA797" s="55"/>
      <c r="BB797" s="55"/>
      <c r="BC797" s="55"/>
      <c r="BD797" s="55"/>
      <c r="BE797" s="55"/>
      <c r="BF797" s="55"/>
      <c r="BG797" s="55"/>
      <c r="BH797" s="55"/>
      <c r="BI797" s="55"/>
      <c r="BJ797" s="55"/>
      <c r="BK797" s="55"/>
      <c r="BL797" s="55"/>
      <c r="BM797" s="55"/>
      <c r="BN797" s="55"/>
      <c r="BO797" s="55"/>
      <c r="BP797" s="55"/>
      <c r="BQ797" s="55"/>
      <c r="BR797" s="55"/>
      <c r="BS797" s="55"/>
      <c r="BT797" s="55"/>
      <c r="BU797" s="55"/>
      <c r="BV797" s="55"/>
      <c r="BW797" s="55"/>
      <c r="BX797" s="55"/>
      <c r="BY797" s="55"/>
      <c r="BZ797" s="55"/>
      <c r="CA797" s="55"/>
      <c r="CB797" s="55"/>
      <c r="CC797" s="55"/>
      <c r="CD797" s="55"/>
      <c r="CE797" s="55"/>
      <c r="CF797" s="55"/>
      <c r="CG797" s="55"/>
      <c r="CH797" s="55"/>
      <c r="CI797" s="55"/>
    </row>
    <row r="798" spans="1:87" customFormat="1" ht="15" customHeight="1" x14ac:dyDescent="0.25">
      <c r="A798" s="55"/>
      <c r="B798" s="58"/>
      <c r="C798" s="58"/>
      <c r="E798" s="57"/>
      <c r="F798" s="21"/>
      <c r="G798" s="59"/>
      <c r="H798" s="56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  <c r="AQ798" s="55"/>
      <c r="AR798" s="55"/>
      <c r="AS798" s="55"/>
      <c r="AT798" s="55"/>
      <c r="AU798" s="55"/>
      <c r="AV798" s="55"/>
      <c r="AW798" s="55"/>
      <c r="AX798" s="55"/>
      <c r="AY798" s="55"/>
      <c r="AZ798" s="55"/>
      <c r="BA798" s="55"/>
      <c r="BB798" s="55"/>
      <c r="BC798" s="55"/>
      <c r="BD798" s="55"/>
      <c r="BE798" s="55"/>
      <c r="BF798" s="55"/>
      <c r="BG798" s="55"/>
      <c r="BH798" s="55"/>
      <c r="BI798" s="55"/>
      <c r="BJ798" s="55"/>
      <c r="BK798" s="55"/>
      <c r="BL798" s="55"/>
      <c r="BM798" s="55"/>
      <c r="BN798" s="55"/>
      <c r="BO798" s="55"/>
      <c r="BP798" s="55"/>
      <c r="BQ798" s="55"/>
      <c r="BR798" s="55"/>
      <c r="BS798" s="55"/>
      <c r="BT798" s="55"/>
      <c r="BU798" s="55"/>
      <c r="BV798" s="55"/>
      <c r="BW798" s="55"/>
      <c r="BX798" s="55"/>
      <c r="BY798" s="55"/>
      <c r="BZ798" s="55"/>
      <c r="CA798" s="55"/>
      <c r="CB798" s="55"/>
      <c r="CC798" s="55"/>
      <c r="CD798" s="55"/>
      <c r="CE798" s="55"/>
      <c r="CF798" s="55"/>
      <c r="CG798" s="55"/>
      <c r="CH798" s="55"/>
      <c r="CI798" s="55"/>
    </row>
    <row r="799" spans="1:87" customFormat="1" ht="15" customHeight="1" x14ac:dyDescent="0.25">
      <c r="A799" s="55"/>
      <c r="B799" s="58"/>
      <c r="C799" s="58"/>
      <c r="E799" s="57"/>
      <c r="F799" s="21"/>
      <c r="G799" s="59"/>
      <c r="H799" s="56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  <c r="AQ799" s="55"/>
      <c r="AR799" s="55"/>
      <c r="AS799" s="55"/>
      <c r="AT799" s="55"/>
      <c r="AU799" s="55"/>
      <c r="AV799" s="55"/>
      <c r="AW799" s="55"/>
      <c r="AX799" s="55"/>
      <c r="AY799" s="55"/>
      <c r="AZ799" s="55"/>
      <c r="BA799" s="55"/>
      <c r="BB799" s="55"/>
      <c r="BC799" s="55"/>
      <c r="BD799" s="55"/>
      <c r="BE799" s="55"/>
      <c r="BF799" s="55"/>
      <c r="BG799" s="55"/>
      <c r="BH799" s="55"/>
      <c r="BI799" s="55"/>
      <c r="BJ799" s="55"/>
      <c r="BK799" s="55"/>
      <c r="BL799" s="55"/>
      <c r="BM799" s="55"/>
      <c r="BN799" s="55"/>
      <c r="BO799" s="55"/>
      <c r="BP799" s="55"/>
      <c r="BQ799" s="55"/>
      <c r="BR799" s="55"/>
      <c r="BS799" s="55"/>
      <c r="BT799" s="55"/>
      <c r="BU799" s="55"/>
      <c r="BV799" s="55"/>
      <c r="BW799" s="55"/>
      <c r="BX799" s="55"/>
      <c r="BY799" s="55"/>
      <c r="BZ799" s="55"/>
      <c r="CA799" s="55"/>
      <c r="CB799" s="55"/>
      <c r="CC799" s="55"/>
      <c r="CD799" s="55"/>
      <c r="CE799" s="55"/>
      <c r="CF799" s="55"/>
      <c r="CG799" s="55"/>
      <c r="CH799" s="55"/>
      <c r="CI799" s="55"/>
    </row>
    <row r="800" spans="1:87" customFormat="1" ht="15" customHeight="1" x14ac:dyDescent="0.25">
      <c r="A800" s="55"/>
      <c r="B800" s="58"/>
      <c r="C800" s="58"/>
      <c r="E800" s="57"/>
      <c r="F800" s="21"/>
      <c r="G800" s="59"/>
      <c r="H800" s="56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  <c r="AQ800" s="55"/>
      <c r="AR800" s="55"/>
      <c r="AS800" s="55"/>
      <c r="AT800" s="55"/>
      <c r="AU800" s="55"/>
      <c r="AV800" s="55"/>
      <c r="AW800" s="55"/>
      <c r="AX800" s="55"/>
      <c r="AY800" s="55"/>
      <c r="AZ800" s="55"/>
      <c r="BA800" s="55"/>
      <c r="BB800" s="55"/>
      <c r="BC800" s="55"/>
      <c r="BD800" s="55"/>
      <c r="BE800" s="55"/>
      <c r="BF800" s="55"/>
      <c r="BG800" s="55"/>
      <c r="BH800" s="55"/>
      <c r="BI800" s="55"/>
      <c r="BJ800" s="55"/>
      <c r="BK800" s="55"/>
      <c r="BL800" s="55"/>
      <c r="BM800" s="55"/>
      <c r="BN800" s="55"/>
      <c r="BO800" s="55"/>
      <c r="BP800" s="55"/>
      <c r="BQ800" s="55"/>
      <c r="BR800" s="55"/>
      <c r="BS800" s="55"/>
      <c r="BT800" s="55"/>
      <c r="BU800" s="55"/>
      <c r="BV800" s="55"/>
      <c r="BW800" s="55"/>
      <c r="BX800" s="55"/>
      <c r="BY800" s="55"/>
      <c r="BZ800" s="55"/>
      <c r="CA800" s="55"/>
      <c r="CB800" s="55"/>
      <c r="CC800" s="55"/>
      <c r="CD800" s="55"/>
      <c r="CE800" s="55"/>
      <c r="CF800" s="55"/>
      <c r="CG800" s="55"/>
      <c r="CH800" s="55"/>
      <c r="CI800" s="55"/>
    </row>
    <row r="801" spans="1:87" customFormat="1" ht="15" customHeight="1" x14ac:dyDescent="0.25">
      <c r="A801" s="55"/>
      <c r="B801" s="58"/>
      <c r="C801" s="58"/>
      <c r="E801" s="57"/>
      <c r="F801" s="21"/>
      <c r="G801" s="59"/>
      <c r="H801" s="56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  <c r="AQ801" s="55"/>
      <c r="AR801" s="55"/>
      <c r="AS801" s="55"/>
      <c r="AT801" s="55"/>
      <c r="AU801" s="55"/>
      <c r="AV801" s="55"/>
      <c r="AW801" s="55"/>
      <c r="AX801" s="55"/>
      <c r="AY801" s="55"/>
      <c r="AZ801" s="55"/>
      <c r="BA801" s="55"/>
      <c r="BB801" s="55"/>
      <c r="BC801" s="55"/>
      <c r="BD801" s="55"/>
      <c r="BE801" s="55"/>
      <c r="BF801" s="55"/>
      <c r="BG801" s="55"/>
      <c r="BH801" s="55"/>
      <c r="BI801" s="55"/>
      <c r="BJ801" s="55"/>
      <c r="BK801" s="55"/>
      <c r="BL801" s="55"/>
      <c r="BM801" s="55"/>
      <c r="BN801" s="55"/>
      <c r="BO801" s="55"/>
      <c r="BP801" s="55"/>
      <c r="BQ801" s="55"/>
      <c r="BR801" s="55"/>
      <c r="BS801" s="55"/>
      <c r="BT801" s="55"/>
      <c r="BU801" s="55"/>
      <c r="BV801" s="55"/>
      <c r="BW801" s="55"/>
      <c r="BX801" s="55"/>
      <c r="BY801" s="55"/>
      <c r="BZ801" s="55"/>
      <c r="CA801" s="55"/>
      <c r="CB801" s="55"/>
      <c r="CC801" s="55"/>
      <c r="CD801" s="55"/>
      <c r="CE801" s="55"/>
      <c r="CF801" s="55"/>
      <c r="CG801" s="55"/>
      <c r="CH801" s="55"/>
      <c r="CI801" s="55"/>
    </row>
    <row r="802" spans="1:87" customFormat="1" ht="15" customHeight="1" x14ac:dyDescent="0.25">
      <c r="A802" s="55"/>
      <c r="B802" s="58"/>
      <c r="C802" s="58"/>
      <c r="E802" s="57"/>
      <c r="F802" s="21"/>
      <c r="G802" s="59"/>
      <c r="H802" s="56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5"/>
      <c r="AV802" s="55"/>
      <c r="AW802" s="55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5"/>
      <c r="BJ802" s="55"/>
      <c r="BK802" s="55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5"/>
      <c r="BX802" s="55"/>
      <c r="BY802" s="55"/>
      <c r="BZ802" s="55"/>
      <c r="CA802" s="55"/>
      <c r="CB802" s="55"/>
      <c r="CC802" s="55"/>
      <c r="CD802" s="55"/>
      <c r="CE802" s="55"/>
      <c r="CF802" s="55"/>
      <c r="CG802" s="55"/>
      <c r="CH802" s="55"/>
      <c r="CI802" s="55"/>
    </row>
    <row r="803" spans="1:87" customFormat="1" ht="15" customHeight="1" x14ac:dyDescent="0.25">
      <c r="A803" s="55"/>
      <c r="B803" s="58"/>
      <c r="C803" s="58"/>
      <c r="E803" s="57"/>
      <c r="F803" s="21"/>
      <c r="G803" s="59"/>
      <c r="H803" s="56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  <c r="AQ803" s="55"/>
      <c r="AR803" s="55"/>
      <c r="AS803" s="55"/>
      <c r="AT803" s="55"/>
      <c r="AU803" s="55"/>
      <c r="AV803" s="55"/>
      <c r="AW803" s="55"/>
      <c r="AX803" s="55"/>
      <c r="AY803" s="55"/>
      <c r="AZ803" s="55"/>
      <c r="BA803" s="55"/>
      <c r="BB803" s="55"/>
      <c r="BC803" s="55"/>
      <c r="BD803" s="55"/>
      <c r="BE803" s="55"/>
      <c r="BF803" s="55"/>
      <c r="BG803" s="55"/>
      <c r="BH803" s="55"/>
      <c r="BI803" s="55"/>
      <c r="BJ803" s="55"/>
      <c r="BK803" s="55"/>
      <c r="BL803" s="55"/>
      <c r="BM803" s="55"/>
      <c r="BN803" s="55"/>
      <c r="BO803" s="55"/>
      <c r="BP803" s="55"/>
      <c r="BQ803" s="55"/>
      <c r="BR803" s="55"/>
      <c r="BS803" s="55"/>
      <c r="BT803" s="55"/>
      <c r="BU803" s="55"/>
      <c r="BV803" s="55"/>
      <c r="BW803" s="55"/>
      <c r="BX803" s="55"/>
      <c r="BY803" s="55"/>
      <c r="BZ803" s="55"/>
      <c r="CA803" s="55"/>
      <c r="CB803" s="55"/>
      <c r="CC803" s="55"/>
      <c r="CD803" s="55"/>
      <c r="CE803" s="55"/>
      <c r="CF803" s="55"/>
      <c r="CG803" s="55"/>
      <c r="CH803" s="55"/>
      <c r="CI803" s="55"/>
    </row>
    <row r="804" spans="1:87" customFormat="1" ht="15" customHeight="1" x14ac:dyDescent="0.25">
      <c r="A804" s="55"/>
      <c r="B804" s="58"/>
      <c r="C804" s="58"/>
      <c r="E804" s="57"/>
      <c r="F804" s="21"/>
      <c r="G804" s="59"/>
      <c r="H804" s="56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  <c r="AQ804" s="55"/>
      <c r="AR804" s="55"/>
      <c r="AS804" s="55"/>
      <c r="AT804" s="55"/>
      <c r="AU804" s="55"/>
      <c r="AV804" s="55"/>
      <c r="AW804" s="55"/>
      <c r="AX804" s="55"/>
      <c r="AY804" s="55"/>
      <c r="AZ804" s="55"/>
      <c r="BA804" s="55"/>
      <c r="BB804" s="55"/>
      <c r="BC804" s="55"/>
      <c r="BD804" s="55"/>
      <c r="BE804" s="55"/>
      <c r="BF804" s="55"/>
      <c r="BG804" s="55"/>
      <c r="BH804" s="55"/>
      <c r="BI804" s="55"/>
      <c r="BJ804" s="55"/>
      <c r="BK804" s="55"/>
      <c r="BL804" s="55"/>
      <c r="BM804" s="55"/>
      <c r="BN804" s="55"/>
      <c r="BO804" s="55"/>
      <c r="BP804" s="55"/>
      <c r="BQ804" s="55"/>
      <c r="BR804" s="55"/>
      <c r="BS804" s="55"/>
      <c r="BT804" s="55"/>
      <c r="BU804" s="55"/>
      <c r="BV804" s="55"/>
      <c r="BW804" s="55"/>
      <c r="BX804" s="55"/>
      <c r="BY804" s="55"/>
      <c r="BZ804" s="55"/>
      <c r="CA804" s="55"/>
      <c r="CB804" s="55"/>
      <c r="CC804" s="55"/>
      <c r="CD804" s="55"/>
      <c r="CE804" s="55"/>
      <c r="CF804" s="55"/>
      <c r="CG804" s="55"/>
      <c r="CH804" s="55"/>
      <c r="CI804" s="55"/>
    </row>
    <row r="805" spans="1:87" customFormat="1" ht="15" customHeight="1" x14ac:dyDescent="0.25">
      <c r="A805" s="55"/>
      <c r="B805" s="58"/>
      <c r="C805" s="58"/>
      <c r="E805" s="57"/>
      <c r="F805" s="21"/>
      <c r="G805" s="59"/>
      <c r="H805" s="56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  <c r="AQ805" s="55"/>
      <c r="AR805" s="55"/>
      <c r="AS805" s="55"/>
      <c r="AT805" s="55"/>
      <c r="AU805" s="55"/>
      <c r="AV805" s="55"/>
      <c r="AW805" s="55"/>
      <c r="AX805" s="55"/>
      <c r="AY805" s="55"/>
      <c r="AZ805" s="55"/>
      <c r="BA805" s="55"/>
      <c r="BB805" s="55"/>
      <c r="BC805" s="55"/>
      <c r="BD805" s="55"/>
      <c r="BE805" s="55"/>
      <c r="BF805" s="55"/>
      <c r="BG805" s="55"/>
      <c r="BH805" s="55"/>
      <c r="BI805" s="55"/>
      <c r="BJ805" s="55"/>
      <c r="BK805" s="55"/>
      <c r="BL805" s="55"/>
      <c r="BM805" s="55"/>
      <c r="BN805" s="55"/>
      <c r="BO805" s="55"/>
      <c r="BP805" s="55"/>
      <c r="BQ805" s="55"/>
      <c r="BR805" s="55"/>
      <c r="BS805" s="55"/>
      <c r="BT805" s="55"/>
      <c r="BU805" s="55"/>
      <c r="BV805" s="55"/>
      <c r="BW805" s="55"/>
      <c r="BX805" s="55"/>
      <c r="BY805" s="55"/>
      <c r="BZ805" s="55"/>
      <c r="CA805" s="55"/>
      <c r="CB805" s="55"/>
      <c r="CC805" s="55"/>
      <c r="CD805" s="55"/>
      <c r="CE805" s="55"/>
      <c r="CF805" s="55"/>
      <c r="CG805" s="55"/>
      <c r="CH805" s="55"/>
      <c r="CI805" s="55"/>
    </row>
    <row r="806" spans="1:87" customFormat="1" ht="15" customHeight="1" x14ac:dyDescent="0.25">
      <c r="A806" s="55"/>
      <c r="B806" s="58"/>
      <c r="C806" s="58"/>
      <c r="E806" s="57"/>
      <c r="F806" s="21"/>
      <c r="G806" s="59"/>
      <c r="H806" s="56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  <c r="AQ806" s="55"/>
      <c r="AR806" s="55"/>
      <c r="AS806" s="55"/>
      <c r="AT806" s="55"/>
      <c r="AU806" s="55"/>
      <c r="AV806" s="55"/>
      <c r="AW806" s="55"/>
      <c r="AX806" s="55"/>
      <c r="AY806" s="55"/>
      <c r="AZ806" s="55"/>
      <c r="BA806" s="55"/>
      <c r="BB806" s="55"/>
      <c r="BC806" s="55"/>
      <c r="BD806" s="55"/>
      <c r="BE806" s="55"/>
      <c r="BF806" s="55"/>
      <c r="BG806" s="55"/>
      <c r="BH806" s="55"/>
      <c r="BI806" s="55"/>
      <c r="BJ806" s="55"/>
      <c r="BK806" s="55"/>
      <c r="BL806" s="55"/>
      <c r="BM806" s="55"/>
      <c r="BN806" s="55"/>
      <c r="BO806" s="55"/>
      <c r="BP806" s="55"/>
      <c r="BQ806" s="55"/>
      <c r="BR806" s="55"/>
      <c r="BS806" s="55"/>
      <c r="BT806" s="55"/>
      <c r="BU806" s="55"/>
      <c r="BV806" s="55"/>
      <c r="BW806" s="55"/>
      <c r="BX806" s="55"/>
      <c r="BY806" s="55"/>
      <c r="BZ806" s="55"/>
      <c r="CA806" s="55"/>
      <c r="CB806" s="55"/>
      <c r="CC806" s="55"/>
      <c r="CD806" s="55"/>
      <c r="CE806" s="55"/>
      <c r="CF806" s="55"/>
      <c r="CG806" s="55"/>
      <c r="CH806" s="55"/>
      <c r="CI806" s="55"/>
    </row>
    <row r="807" spans="1:87" customFormat="1" ht="15" customHeight="1" x14ac:dyDescent="0.25">
      <c r="A807" s="55"/>
      <c r="B807" s="58"/>
      <c r="C807" s="58"/>
      <c r="E807" s="57"/>
      <c r="F807" s="21"/>
      <c r="G807" s="59"/>
      <c r="H807" s="56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55"/>
      <c r="AL807" s="55"/>
      <c r="AM807" s="55"/>
      <c r="AN807" s="55"/>
      <c r="AO807" s="55"/>
      <c r="AP807" s="55"/>
      <c r="AQ807" s="55"/>
      <c r="AR807" s="55"/>
      <c r="AS807" s="55"/>
      <c r="AT807" s="55"/>
      <c r="AU807" s="55"/>
      <c r="AV807" s="55"/>
      <c r="AW807" s="55"/>
      <c r="AX807" s="55"/>
      <c r="AY807" s="55"/>
      <c r="AZ807" s="55"/>
      <c r="BA807" s="55"/>
      <c r="BB807" s="55"/>
      <c r="BC807" s="55"/>
      <c r="BD807" s="55"/>
      <c r="BE807" s="55"/>
      <c r="BF807" s="55"/>
      <c r="BG807" s="55"/>
      <c r="BH807" s="55"/>
      <c r="BI807" s="55"/>
      <c r="BJ807" s="55"/>
      <c r="BK807" s="55"/>
      <c r="BL807" s="55"/>
      <c r="BM807" s="55"/>
      <c r="BN807" s="55"/>
      <c r="BO807" s="55"/>
      <c r="BP807" s="55"/>
      <c r="BQ807" s="55"/>
      <c r="BR807" s="55"/>
      <c r="BS807" s="55"/>
      <c r="BT807" s="55"/>
      <c r="BU807" s="55"/>
      <c r="BV807" s="55"/>
      <c r="BW807" s="55"/>
      <c r="BX807" s="55"/>
      <c r="BY807" s="55"/>
      <c r="BZ807" s="55"/>
      <c r="CA807" s="55"/>
      <c r="CB807" s="55"/>
      <c r="CC807" s="55"/>
      <c r="CD807" s="55"/>
      <c r="CE807" s="55"/>
      <c r="CF807" s="55"/>
      <c r="CG807" s="55"/>
      <c r="CH807" s="55"/>
      <c r="CI807" s="55"/>
    </row>
    <row r="808" spans="1:87" customFormat="1" ht="15" customHeight="1" x14ac:dyDescent="0.25">
      <c r="A808" s="55"/>
      <c r="B808" s="58"/>
      <c r="C808" s="58"/>
      <c r="E808" s="57"/>
      <c r="F808" s="21"/>
      <c r="G808" s="59"/>
      <c r="H808" s="56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55"/>
      <c r="AL808" s="55"/>
      <c r="AM808" s="55"/>
      <c r="AN808" s="55"/>
      <c r="AO808" s="55"/>
      <c r="AP808" s="55"/>
      <c r="AQ808" s="55"/>
      <c r="AR808" s="55"/>
      <c r="AS808" s="55"/>
      <c r="AT808" s="55"/>
      <c r="AU808" s="55"/>
      <c r="AV808" s="55"/>
      <c r="AW808" s="55"/>
      <c r="AX808" s="55"/>
      <c r="AY808" s="55"/>
      <c r="AZ808" s="55"/>
      <c r="BA808" s="55"/>
      <c r="BB808" s="55"/>
      <c r="BC808" s="55"/>
      <c r="BD808" s="55"/>
      <c r="BE808" s="55"/>
      <c r="BF808" s="55"/>
      <c r="BG808" s="55"/>
      <c r="BH808" s="55"/>
      <c r="BI808" s="55"/>
      <c r="BJ808" s="55"/>
      <c r="BK808" s="55"/>
      <c r="BL808" s="55"/>
      <c r="BM808" s="55"/>
      <c r="BN808" s="55"/>
      <c r="BO808" s="55"/>
      <c r="BP808" s="55"/>
      <c r="BQ808" s="55"/>
      <c r="BR808" s="55"/>
      <c r="BS808" s="55"/>
      <c r="BT808" s="55"/>
      <c r="BU808" s="55"/>
      <c r="BV808" s="55"/>
      <c r="BW808" s="55"/>
      <c r="BX808" s="55"/>
      <c r="BY808" s="55"/>
      <c r="BZ808" s="55"/>
      <c r="CA808" s="55"/>
      <c r="CB808" s="55"/>
      <c r="CC808" s="55"/>
      <c r="CD808" s="55"/>
      <c r="CE808" s="55"/>
      <c r="CF808" s="55"/>
      <c r="CG808" s="55"/>
      <c r="CH808" s="55"/>
      <c r="CI808" s="55"/>
    </row>
    <row r="809" spans="1:87" customFormat="1" ht="15" customHeight="1" x14ac:dyDescent="0.25">
      <c r="A809" s="55"/>
      <c r="B809" s="58"/>
      <c r="C809" s="58"/>
      <c r="E809" s="57"/>
      <c r="F809" s="21"/>
      <c r="G809" s="59"/>
      <c r="H809" s="56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  <c r="AQ809" s="55"/>
      <c r="AR809" s="55"/>
      <c r="AS809" s="55"/>
      <c r="AT809" s="55"/>
      <c r="AU809" s="55"/>
      <c r="AV809" s="55"/>
      <c r="AW809" s="55"/>
      <c r="AX809" s="55"/>
      <c r="AY809" s="55"/>
      <c r="AZ809" s="55"/>
      <c r="BA809" s="55"/>
      <c r="BB809" s="55"/>
      <c r="BC809" s="55"/>
      <c r="BD809" s="55"/>
      <c r="BE809" s="55"/>
      <c r="BF809" s="55"/>
      <c r="BG809" s="55"/>
      <c r="BH809" s="55"/>
      <c r="BI809" s="55"/>
      <c r="BJ809" s="55"/>
      <c r="BK809" s="55"/>
      <c r="BL809" s="55"/>
      <c r="BM809" s="55"/>
      <c r="BN809" s="55"/>
      <c r="BO809" s="55"/>
      <c r="BP809" s="55"/>
      <c r="BQ809" s="55"/>
      <c r="BR809" s="55"/>
      <c r="BS809" s="55"/>
      <c r="BT809" s="55"/>
      <c r="BU809" s="55"/>
      <c r="BV809" s="55"/>
      <c r="BW809" s="55"/>
      <c r="BX809" s="55"/>
      <c r="BY809" s="55"/>
      <c r="BZ809" s="55"/>
      <c r="CA809" s="55"/>
      <c r="CB809" s="55"/>
      <c r="CC809" s="55"/>
      <c r="CD809" s="55"/>
      <c r="CE809" s="55"/>
      <c r="CF809" s="55"/>
      <c r="CG809" s="55"/>
      <c r="CH809" s="55"/>
      <c r="CI809" s="55"/>
    </row>
    <row r="810" spans="1:87" customFormat="1" ht="15" customHeight="1" x14ac:dyDescent="0.25">
      <c r="A810" s="55"/>
      <c r="B810" s="58"/>
      <c r="C810" s="58"/>
      <c r="E810" s="57"/>
      <c r="F810" s="21"/>
      <c r="G810" s="59"/>
      <c r="H810" s="56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  <c r="AQ810" s="55"/>
      <c r="AR810" s="55"/>
      <c r="AS810" s="55"/>
      <c r="AT810" s="55"/>
      <c r="AU810" s="55"/>
      <c r="AV810" s="55"/>
      <c r="AW810" s="55"/>
      <c r="AX810" s="55"/>
      <c r="AY810" s="55"/>
      <c r="AZ810" s="55"/>
      <c r="BA810" s="55"/>
      <c r="BB810" s="55"/>
      <c r="BC810" s="55"/>
      <c r="BD810" s="55"/>
      <c r="BE810" s="55"/>
      <c r="BF810" s="55"/>
      <c r="BG810" s="55"/>
      <c r="BH810" s="55"/>
      <c r="BI810" s="55"/>
      <c r="BJ810" s="55"/>
      <c r="BK810" s="55"/>
      <c r="BL810" s="55"/>
      <c r="BM810" s="55"/>
      <c r="BN810" s="55"/>
      <c r="BO810" s="55"/>
      <c r="BP810" s="55"/>
      <c r="BQ810" s="55"/>
      <c r="BR810" s="55"/>
      <c r="BS810" s="55"/>
      <c r="BT810" s="55"/>
      <c r="BU810" s="55"/>
      <c r="BV810" s="55"/>
      <c r="BW810" s="55"/>
      <c r="BX810" s="55"/>
      <c r="BY810" s="55"/>
      <c r="BZ810" s="55"/>
      <c r="CA810" s="55"/>
      <c r="CB810" s="55"/>
      <c r="CC810" s="55"/>
      <c r="CD810" s="55"/>
      <c r="CE810" s="55"/>
      <c r="CF810" s="55"/>
      <c r="CG810" s="55"/>
      <c r="CH810" s="55"/>
      <c r="CI810" s="55"/>
    </row>
    <row r="811" spans="1:87" customFormat="1" ht="15" customHeight="1" x14ac:dyDescent="0.25">
      <c r="A811" s="55"/>
      <c r="B811" s="58"/>
      <c r="C811" s="58"/>
      <c r="E811" s="57"/>
      <c r="F811" s="21"/>
      <c r="G811" s="59"/>
      <c r="H811" s="56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  <c r="AQ811" s="55"/>
      <c r="AR811" s="55"/>
      <c r="AS811" s="55"/>
      <c r="AT811" s="55"/>
      <c r="AU811" s="55"/>
      <c r="AV811" s="55"/>
      <c r="AW811" s="55"/>
      <c r="AX811" s="55"/>
      <c r="AY811" s="55"/>
      <c r="AZ811" s="55"/>
      <c r="BA811" s="55"/>
      <c r="BB811" s="55"/>
      <c r="BC811" s="55"/>
      <c r="BD811" s="55"/>
      <c r="BE811" s="55"/>
      <c r="BF811" s="55"/>
      <c r="BG811" s="55"/>
      <c r="BH811" s="55"/>
      <c r="BI811" s="55"/>
      <c r="BJ811" s="55"/>
      <c r="BK811" s="55"/>
      <c r="BL811" s="55"/>
      <c r="BM811" s="55"/>
      <c r="BN811" s="55"/>
      <c r="BO811" s="55"/>
      <c r="BP811" s="55"/>
      <c r="BQ811" s="55"/>
      <c r="BR811" s="55"/>
      <c r="BS811" s="55"/>
      <c r="BT811" s="55"/>
      <c r="BU811" s="55"/>
      <c r="BV811" s="55"/>
      <c r="BW811" s="55"/>
      <c r="BX811" s="55"/>
      <c r="BY811" s="55"/>
      <c r="BZ811" s="55"/>
      <c r="CA811" s="55"/>
      <c r="CB811" s="55"/>
      <c r="CC811" s="55"/>
      <c r="CD811" s="55"/>
      <c r="CE811" s="55"/>
      <c r="CF811" s="55"/>
      <c r="CG811" s="55"/>
      <c r="CH811" s="55"/>
      <c r="CI811" s="55"/>
    </row>
    <row r="812" spans="1:87" customFormat="1" ht="15" customHeight="1" x14ac:dyDescent="0.25">
      <c r="A812" s="55"/>
      <c r="B812" s="58"/>
      <c r="C812" s="58"/>
      <c r="E812" s="57"/>
      <c r="F812" s="21"/>
      <c r="G812" s="59"/>
      <c r="H812" s="56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  <c r="AQ812" s="55"/>
      <c r="AR812" s="55"/>
      <c r="AS812" s="55"/>
      <c r="AT812" s="55"/>
      <c r="AU812" s="55"/>
      <c r="AV812" s="55"/>
      <c r="AW812" s="55"/>
      <c r="AX812" s="55"/>
      <c r="AY812" s="55"/>
      <c r="AZ812" s="55"/>
      <c r="BA812" s="55"/>
      <c r="BB812" s="55"/>
      <c r="BC812" s="55"/>
      <c r="BD812" s="55"/>
      <c r="BE812" s="55"/>
      <c r="BF812" s="55"/>
      <c r="BG812" s="55"/>
      <c r="BH812" s="55"/>
      <c r="BI812" s="55"/>
      <c r="BJ812" s="55"/>
      <c r="BK812" s="55"/>
      <c r="BL812" s="55"/>
      <c r="BM812" s="55"/>
      <c r="BN812" s="55"/>
      <c r="BO812" s="55"/>
      <c r="BP812" s="55"/>
      <c r="BQ812" s="55"/>
      <c r="BR812" s="55"/>
      <c r="BS812" s="55"/>
      <c r="BT812" s="55"/>
      <c r="BU812" s="55"/>
      <c r="BV812" s="55"/>
      <c r="BW812" s="55"/>
      <c r="BX812" s="55"/>
      <c r="BY812" s="55"/>
      <c r="BZ812" s="55"/>
      <c r="CA812" s="55"/>
      <c r="CB812" s="55"/>
      <c r="CC812" s="55"/>
      <c r="CD812" s="55"/>
      <c r="CE812" s="55"/>
      <c r="CF812" s="55"/>
      <c r="CG812" s="55"/>
      <c r="CH812" s="55"/>
      <c r="CI812" s="55"/>
    </row>
    <row r="813" spans="1:87" customFormat="1" ht="15" customHeight="1" x14ac:dyDescent="0.25">
      <c r="A813" s="55"/>
      <c r="B813" s="58"/>
      <c r="C813" s="58"/>
      <c r="E813" s="57"/>
      <c r="F813" s="21"/>
      <c r="G813" s="59"/>
      <c r="H813" s="56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  <c r="AQ813" s="55"/>
      <c r="AR813" s="55"/>
      <c r="AS813" s="55"/>
      <c r="AT813" s="55"/>
      <c r="AU813" s="55"/>
      <c r="AV813" s="55"/>
      <c r="AW813" s="55"/>
      <c r="AX813" s="55"/>
      <c r="AY813" s="55"/>
      <c r="AZ813" s="55"/>
      <c r="BA813" s="55"/>
      <c r="BB813" s="55"/>
      <c r="BC813" s="55"/>
      <c r="BD813" s="55"/>
      <c r="BE813" s="55"/>
      <c r="BF813" s="55"/>
      <c r="BG813" s="55"/>
      <c r="BH813" s="55"/>
      <c r="BI813" s="55"/>
      <c r="BJ813" s="55"/>
      <c r="BK813" s="55"/>
      <c r="BL813" s="55"/>
      <c r="BM813" s="55"/>
      <c r="BN813" s="55"/>
      <c r="BO813" s="55"/>
      <c r="BP813" s="55"/>
      <c r="BQ813" s="55"/>
      <c r="BR813" s="55"/>
      <c r="BS813" s="55"/>
      <c r="BT813" s="55"/>
      <c r="BU813" s="55"/>
      <c r="BV813" s="55"/>
      <c r="BW813" s="55"/>
      <c r="BX813" s="55"/>
      <c r="BY813" s="55"/>
      <c r="BZ813" s="55"/>
      <c r="CA813" s="55"/>
      <c r="CB813" s="55"/>
      <c r="CC813" s="55"/>
      <c r="CD813" s="55"/>
      <c r="CE813" s="55"/>
      <c r="CF813" s="55"/>
      <c r="CG813" s="55"/>
      <c r="CH813" s="55"/>
      <c r="CI813" s="55"/>
    </row>
    <row r="814" spans="1:87" customFormat="1" ht="15" customHeight="1" x14ac:dyDescent="0.25">
      <c r="A814" s="55"/>
      <c r="B814" s="58"/>
      <c r="C814" s="58"/>
      <c r="E814" s="57"/>
      <c r="F814" s="21"/>
      <c r="G814" s="59"/>
      <c r="H814" s="56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  <c r="AQ814" s="55"/>
      <c r="AR814" s="55"/>
      <c r="AS814" s="55"/>
      <c r="AT814" s="55"/>
      <c r="AU814" s="55"/>
      <c r="AV814" s="55"/>
      <c r="AW814" s="55"/>
      <c r="AX814" s="55"/>
      <c r="AY814" s="55"/>
      <c r="AZ814" s="55"/>
      <c r="BA814" s="55"/>
      <c r="BB814" s="55"/>
      <c r="BC814" s="55"/>
      <c r="BD814" s="55"/>
      <c r="BE814" s="55"/>
      <c r="BF814" s="55"/>
      <c r="BG814" s="55"/>
      <c r="BH814" s="55"/>
      <c r="BI814" s="55"/>
      <c r="BJ814" s="55"/>
      <c r="BK814" s="55"/>
      <c r="BL814" s="55"/>
      <c r="BM814" s="55"/>
      <c r="BN814" s="55"/>
      <c r="BO814" s="55"/>
      <c r="BP814" s="55"/>
      <c r="BQ814" s="55"/>
      <c r="BR814" s="55"/>
      <c r="BS814" s="55"/>
      <c r="BT814" s="55"/>
      <c r="BU814" s="55"/>
      <c r="BV814" s="55"/>
      <c r="BW814" s="55"/>
      <c r="BX814" s="55"/>
      <c r="BY814" s="55"/>
      <c r="BZ814" s="55"/>
      <c r="CA814" s="55"/>
      <c r="CB814" s="55"/>
      <c r="CC814" s="55"/>
      <c r="CD814" s="55"/>
      <c r="CE814" s="55"/>
      <c r="CF814" s="55"/>
      <c r="CG814" s="55"/>
      <c r="CH814" s="55"/>
      <c r="CI814" s="55"/>
    </row>
    <row r="815" spans="1:87" customFormat="1" ht="15" customHeight="1" x14ac:dyDescent="0.25">
      <c r="A815" s="55"/>
      <c r="B815" s="58"/>
      <c r="C815" s="58"/>
      <c r="E815" s="57"/>
      <c r="F815" s="21"/>
      <c r="G815" s="59"/>
      <c r="H815" s="56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5"/>
      <c r="AV815" s="55"/>
      <c r="AW815" s="55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5"/>
      <c r="BJ815" s="55"/>
      <c r="BK815" s="55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5"/>
      <c r="BX815" s="55"/>
      <c r="BY815" s="55"/>
      <c r="BZ815" s="55"/>
      <c r="CA815" s="55"/>
      <c r="CB815" s="55"/>
      <c r="CC815" s="55"/>
      <c r="CD815" s="55"/>
      <c r="CE815" s="55"/>
      <c r="CF815" s="55"/>
      <c r="CG815" s="55"/>
      <c r="CH815" s="55"/>
      <c r="CI815" s="55"/>
    </row>
    <row r="816" spans="1:87" customFormat="1" ht="15" customHeight="1" x14ac:dyDescent="0.25">
      <c r="A816" s="55"/>
      <c r="B816" s="58"/>
      <c r="C816" s="58"/>
      <c r="E816" s="57"/>
      <c r="F816" s="21"/>
      <c r="G816" s="59"/>
      <c r="H816" s="56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  <c r="AQ816" s="55"/>
      <c r="AR816" s="55"/>
      <c r="AS816" s="55"/>
      <c r="AT816" s="55"/>
      <c r="AU816" s="55"/>
      <c r="AV816" s="55"/>
      <c r="AW816" s="55"/>
      <c r="AX816" s="55"/>
      <c r="AY816" s="55"/>
      <c r="AZ816" s="55"/>
      <c r="BA816" s="55"/>
      <c r="BB816" s="55"/>
      <c r="BC816" s="55"/>
      <c r="BD816" s="55"/>
      <c r="BE816" s="55"/>
      <c r="BF816" s="55"/>
      <c r="BG816" s="55"/>
      <c r="BH816" s="55"/>
      <c r="BI816" s="55"/>
      <c r="BJ816" s="55"/>
      <c r="BK816" s="55"/>
      <c r="BL816" s="55"/>
      <c r="BM816" s="55"/>
      <c r="BN816" s="55"/>
      <c r="BO816" s="55"/>
      <c r="BP816" s="55"/>
      <c r="BQ816" s="55"/>
      <c r="BR816" s="55"/>
      <c r="BS816" s="55"/>
      <c r="BT816" s="55"/>
      <c r="BU816" s="55"/>
      <c r="BV816" s="55"/>
      <c r="BW816" s="55"/>
      <c r="BX816" s="55"/>
      <c r="BY816" s="55"/>
      <c r="BZ816" s="55"/>
      <c r="CA816" s="55"/>
      <c r="CB816" s="55"/>
      <c r="CC816" s="55"/>
      <c r="CD816" s="55"/>
      <c r="CE816" s="55"/>
      <c r="CF816" s="55"/>
      <c r="CG816" s="55"/>
      <c r="CH816" s="55"/>
      <c r="CI816" s="55"/>
    </row>
    <row r="817" spans="1:87" customFormat="1" ht="15" customHeight="1" x14ac:dyDescent="0.25">
      <c r="A817" s="55"/>
      <c r="B817" s="58"/>
      <c r="C817" s="58"/>
      <c r="E817" s="57"/>
      <c r="F817" s="21"/>
      <c r="G817" s="59"/>
      <c r="H817" s="56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  <c r="AQ817" s="55"/>
      <c r="AR817" s="55"/>
      <c r="AS817" s="55"/>
      <c r="AT817" s="55"/>
      <c r="AU817" s="55"/>
      <c r="AV817" s="55"/>
      <c r="AW817" s="55"/>
      <c r="AX817" s="55"/>
      <c r="AY817" s="55"/>
      <c r="AZ817" s="55"/>
      <c r="BA817" s="55"/>
      <c r="BB817" s="55"/>
      <c r="BC817" s="55"/>
      <c r="BD817" s="55"/>
      <c r="BE817" s="55"/>
      <c r="BF817" s="55"/>
      <c r="BG817" s="55"/>
      <c r="BH817" s="55"/>
      <c r="BI817" s="55"/>
      <c r="BJ817" s="55"/>
      <c r="BK817" s="55"/>
      <c r="BL817" s="55"/>
      <c r="BM817" s="55"/>
      <c r="BN817" s="55"/>
      <c r="BO817" s="55"/>
      <c r="BP817" s="55"/>
      <c r="BQ817" s="55"/>
      <c r="BR817" s="55"/>
      <c r="BS817" s="55"/>
      <c r="BT817" s="55"/>
      <c r="BU817" s="55"/>
      <c r="BV817" s="55"/>
      <c r="BW817" s="55"/>
      <c r="BX817" s="55"/>
      <c r="BY817" s="55"/>
      <c r="BZ817" s="55"/>
      <c r="CA817" s="55"/>
      <c r="CB817" s="55"/>
      <c r="CC817" s="55"/>
      <c r="CD817" s="55"/>
      <c r="CE817" s="55"/>
      <c r="CF817" s="55"/>
      <c r="CG817" s="55"/>
      <c r="CH817" s="55"/>
      <c r="CI817" s="55"/>
    </row>
    <row r="818" spans="1:87" customFormat="1" ht="15" customHeight="1" x14ac:dyDescent="0.25">
      <c r="A818" s="55"/>
      <c r="B818" s="58"/>
      <c r="C818" s="58"/>
      <c r="E818" s="57"/>
      <c r="F818" s="21"/>
      <c r="G818" s="59"/>
      <c r="H818" s="56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  <c r="AQ818" s="55"/>
      <c r="AR818" s="55"/>
      <c r="AS818" s="55"/>
      <c r="AT818" s="55"/>
      <c r="AU818" s="55"/>
      <c r="AV818" s="55"/>
      <c r="AW818" s="55"/>
      <c r="AX818" s="55"/>
      <c r="AY818" s="55"/>
      <c r="AZ818" s="55"/>
      <c r="BA818" s="55"/>
      <c r="BB818" s="55"/>
      <c r="BC818" s="55"/>
      <c r="BD818" s="55"/>
      <c r="BE818" s="55"/>
      <c r="BF818" s="55"/>
      <c r="BG818" s="55"/>
      <c r="BH818" s="55"/>
      <c r="BI818" s="55"/>
      <c r="BJ818" s="55"/>
      <c r="BK818" s="55"/>
      <c r="BL818" s="55"/>
      <c r="BM818" s="55"/>
      <c r="BN818" s="55"/>
      <c r="BO818" s="55"/>
      <c r="BP818" s="55"/>
      <c r="BQ818" s="55"/>
      <c r="BR818" s="55"/>
      <c r="BS818" s="55"/>
      <c r="BT818" s="55"/>
      <c r="BU818" s="55"/>
      <c r="BV818" s="55"/>
      <c r="BW818" s="55"/>
      <c r="BX818" s="55"/>
      <c r="BY818" s="55"/>
      <c r="BZ818" s="55"/>
      <c r="CA818" s="55"/>
      <c r="CB818" s="55"/>
      <c r="CC818" s="55"/>
      <c r="CD818" s="55"/>
      <c r="CE818" s="55"/>
      <c r="CF818" s="55"/>
      <c r="CG818" s="55"/>
      <c r="CH818" s="55"/>
      <c r="CI818" s="55"/>
    </row>
    <row r="819" spans="1:87" customFormat="1" ht="15" customHeight="1" x14ac:dyDescent="0.25">
      <c r="A819" s="55"/>
      <c r="B819" s="58"/>
      <c r="C819" s="58"/>
      <c r="E819" s="57"/>
      <c r="F819" s="21"/>
      <c r="G819" s="59"/>
      <c r="H819" s="56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  <c r="AQ819" s="55"/>
      <c r="AR819" s="55"/>
      <c r="AS819" s="55"/>
      <c r="AT819" s="55"/>
      <c r="AU819" s="55"/>
      <c r="AV819" s="55"/>
      <c r="AW819" s="55"/>
      <c r="AX819" s="55"/>
      <c r="AY819" s="55"/>
      <c r="AZ819" s="55"/>
      <c r="BA819" s="55"/>
      <c r="BB819" s="55"/>
      <c r="BC819" s="55"/>
      <c r="BD819" s="55"/>
      <c r="BE819" s="55"/>
      <c r="BF819" s="55"/>
      <c r="BG819" s="55"/>
      <c r="BH819" s="55"/>
      <c r="BI819" s="55"/>
      <c r="BJ819" s="55"/>
      <c r="BK819" s="55"/>
      <c r="BL819" s="55"/>
      <c r="BM819" s="55"/>
      <c r="BN819" s="55"/>
      <c r="BO819" s="55"/>
      <c r="BP819" s="55"/>
      <c r="BQ819" s="55"/>
      <c r="BR819" s="55"/>
      <c r="BS819" s="55"/>
      <c r="BT819" s="55"/>
      <c r="BU819" s="55"/>
      <c r="BV819" s="55"/>
      <c r="BW819" s="55"/>
      <c r="BX819" s="55"/>
      <c r="BY819" s="55"/>
      <c r="BZ819" s="55"/>
      <c r="CA819" s="55"/>
      <c r="CB819" s="55"/>
      <c r="CC819" s="55"/>
      <c r="CD819" s="55"/>
      <c r="CE819" s="55"/>
      <c r="CF819" s="55"/>
      <c r="CG819" s="55"/>
      <c r="CH819" s="55"/>
      <c r="CI819" s="55"/>
    </row>
    <row r="820" spans="1:87" customFormat="1" ht="15" customHeight="1" x14ac:dyDescent="0.25">
      <c r="A820" s="55"/>
      <c r="B820" s="58"/>
      <c r="C820" s="58"/>
      <c r="E820" s="57"/>
      <c r="F820" s="21"/>
      <c r="G820" s="59"/>
      <c r="H820" s="56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  <c r="AQ820" s="55"/>
      <c r="AR820" s="55"/>
      <c r="AS820" s="55"/>
      <c r="AT820" s="55"/>
      <c r="AU820" s="55"/>
      <c r="AV820" s="55"/>
      <c r="AW820" s="55"/>
      <c r="AX820" s="55"/>
      <c r="AY820" s="55"/>
      <c r="AZ820" s="55"/>
      <c r="BA820" s="55"/>
      <c r="BB820" s="55"/>
      <c r="BC820" s="55"/>
      <c r="BD820" s="55"/>
      <c r="BE820" s="55"/>
      <c r="BF820" s="55"/>
      <c r="BG820" s="55"/>
      <c r="BH820" s="55"/>
      <c r="BI820" s="55"/>
      <c r="BJ820" s="55"/>
      <c r="BK820" s="55"/>
      <c r="BL820" s="55"/>
      <c r="BM820" s="55"/>
      <c r="BN820" s="55"/>
      <c r="BO820" s="55"/>
      <c r="BP820" s="55"/>
      <c r="BQ820" s="55"/>
      <c r="BR820" s="55"/>
      <c r="BS820" s="55"/>
      <c r="BT820" s="55"/>
      <c r="BU820" s="55"/>
      <c r="BV820" s="55"/>
      <c r="BW820" s="55"/>
      <c r="BX820" s="55"/>
      <c r="BY820" s="55"/>
      <c r="BZ820" s="55"/>
      <c r="CA820" s="55"/>
      <c r="CB820" s="55"/>
      <c r="CC820" s="55"/>
      <c r="CD820" s="55"/>
      <c r="CE820" s="55"/>
      <c r="CF820" s="55"/>
      <c r="CG820" s="55"/>
      <c r="CH820" s="55"/>
      <c r="CI820" s="55"/>
    </row>
    <row r="821" spans="1:87" customFormat="1" ht="15" customHeight="1" x14ac:dyDescent="0.25">
      <c r="A821" s="55"/>
      <c r="B821" s="58"/>
      <c r="C821" s="58"/>
      <c r="E821" s="57"/>
      <c r="F821" s="21"/>
      <c r="G821" s="59"/>
      <c r="H821" s="56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5"/>
      <c r="AV821" s="55"/>
      <c r="AW821" s="55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5"/>
      <c r="BJ821" s="55"/>
      <c r="BK821" s="55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5"/>
      <c r="BX821" s="55"/>
      <c r="BY821" s="55"/>
      <c r="BZ821" s="55"/>
      <c r="CA821" s="55"/>
      <c r="CB821" s="55"/>
      <c r="CC821" s="55"/>
      <c r="CD821" s="55"/>
      <c r="CE821" s="55"/>
      <c r="CF821" s="55"/>
      <c r="CG821" s="55"/>
      <c r="CH821" s="55"/>
      <c r="CI821" s="55"/>
    </row>
    <row r="822" spans="1:87" customFormat="1" ht="15" customHeight="1" x14ac:dyDescent="0.25">
      <c r="A822" s="55"/>
      <c r="B822" s="58"/>
      <c r="C822" s="58"/>
      <c r="E822" s="57"/>
      <c r="F822" s="21"/>
      <c r="G822" s="59"/>
      <c r="H822" s="56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  <c r="AQ822" s="55"/>
      <c r="AR822" s="55"/>
      <c r="AS822" s="55"/>
      <c r="AT822" s="55"/>
      <c r="AU822" s="55"/>
      <c r="AV822" s="55"/>
      <c r="AW822" s="55"/>
      <c r="AX822" s="55"/>
      <c r="AY822" s="55"/>
      <c r="AZ822" s="55"/>
      <c r="BA822" s="55"/>
      <c r="BB822" s="55"/>
      <c r="BC822" s="55"/>
      <c r="BD822" s="55"/>
      <c r="BE822" s="55"/>
      <c r="BF822" s="55"/>
      <c r="BG822" s="55"/>
      <c r="BH822" s="55"/>
      <c r="BI822" s="55"/>
      <c r="BJ822" s="55"/>
      <c r="BK822" s="55"/>
      <c r="BL822" s="55"/>
      <c r="BM822" s="55"/>
      <c r="BN822" s="55"/>
      <c r="BO822" s="55"/>
      <c r="BP822" s="55"/>
      <c r="BQ822" s="55"/>
      <c r="BR822" s="55"/>
      <c r="BS822" s="55"/>
      <c r="BT822" s="55"/>
      <c r="BU822" s="55"/>
      <c r="BV822" s="55"/>
      <c r="BW822" s="55"/>
      <c r="BX822" s="55"/>
      <c r="BY822" s="55"/>
      <c r="BZ822" s="55"/>
      <c r="CA822" s="55"/>
      <c r="CB822" s="55"/>
      <c r="CC822" s="55"/>
      <c r="CD822" s="55"/>
      <c r="CE822" s="55"/>
      <c r="CF822" s="55"/>
      <c r="CG822" s="55"/>
      <c r="CH822" s="55"/>
      <c r="CI822" s="55"/>
    </row>
    <row r="823" spans="1:87" customFormat="1" ht="15" customHeight="1" x14ac:dyDescent="0.25">
      <c r="A823" s="55"/>
      <c r="B823" s="58"/>
      <c r="C823" s="58"/>
      <c r="E823" s="57"/>
      <c r="F823" s="21"/>
      <c r="G823" s="59"/>
      <c r="H823" s="56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  <c r="AQ823" s="55"/>
      <c r="AR823" s="55"/>
      <c r="AS823" s="55"/>
      <c r="AT823" s="55"/>
      <c r="AU823" s="55"/>
      <c r="AV823" s="55"/>
      <c r="AW823" s="55"/>
      <c r="AX823" s="55"/>
      <c r="AY823" s="55"/>
      <c r="AZ823" s="55"/>
      <c r="BA823" s="55"/>
      <c r="BB823" s="55"/>
      <c r="BC823" s="55"/>
      <c r="BD823" s="55"/>
      <c r="BE823" s="55"/>
      <c r="BF823" s="55"/>
      <c r="BG823" s="55"/>
      <c r="BH823" s="55"/>
      <c r="BI823" s="55"/>
      <c r="BJ823" s="55"/>
      <c r="BK823" s="55"/>
      <c r="BL823" s="55"/>
      <c r="BM823" s="55"/>
      <c r="BN823" s="55"/>
      <c r="BO823" s="55"/>
      <c r="BP823" s="55"/>
      <c r="BQ823" s="55"/>
      <c r="BR823" s="55"/>
      <c r="BS823" s="55"/>
      <c r="BT823" s="55"/>
      <c r="BU823" s="55"/>
      <c r="BV823" s="55"/>
      <c r="BW823" s="55"/>
      <c r="BX823" s="55"/>
      <c r="BY823" s="55"/>
      <c r="BZ823" s="55"/>
      <c r="CA823" s="55"/>
      <c r="CB823" s="55"/>
      <c r="CC823" s="55"/>
      <c r="CD823" s="55"/>
      <c r="CE823" s="55"/>
      <c r="CF823" s="55"/>
      <c r="CG823" s="55"/>
      <c r="CH823" s="55"/>
      <c r="CI823" s="55"/>
    </row>
    <row r="824" spans="1:87" customFormat="1" ht="15" customHeight="1" x14ac:dyDescent="0.25">
      <c r="A824" s="55"/>
      <c r="B824" s="58"/>
      <c r="C824" s="58"/>
      <c r="E824" s="57"/>
      <c r="F824" s="21"/>
      <c r="G824" s="59"/>
      <c r="H824" s="56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  <c r="AQ824" s="55"/>
      <c r="AR824" s="55"/>
      <c r="AS824" s="55"/>
      <c r="AT824" s="55"/>
      <c r="AU824" s="55"/>
      <c r="AV824" s="55"/>
      <c r="AW824" s="55"/>
      <c r="AX824" s="55"/>
      <c r="AY824" s="55"/>
      <c r="AZ824" s="55"/>
      <c r="BA824" s="55"/>
      <c r="BB824" s="55"/>
      <c r="BC824" s="55"/>
      <c r="BD824" s="55"/>
      <c r="BE824" s="55"/>
      <c r="BF824" s="55"/>
      <c r="BG824" s="55"/>
      <c r="BH824" s="55"/>
      <c r="BI824" s="55"/>
      <c r="BJ824" s="55"/>
      <c r="BK824" s="55"/>
      <c r="BL824" s="55"/>
      <c r="BM824" s="55"/>
      <c r="BN824" s="55"/>
      <c r="BO824" s="55"/>
      <c r="BP824" s="55"/>
      <c r="BQ824" s="55"/>
      <c r="BR824" s="55"/>
      <c r="BS824" s="55"/>
      <c r="BT824" s="55"/>
      <c r="BU824" s="55"/>
      <c r="BV824" s="55"/>
      <c r="BW824" s="55"/>
      <c r="BX824" s="55"/>
      <c r="BY824" s="55"/>
      <c r="BZ824" s="55"/>
      <c r="CA824" s="55"/>
      <c r="CB824" s="55"/>
      <c r="CC824" s="55"/>
      <c r="CD824" s="55"/>
      <c r="CE824" s="55"/>
      <c r="CF824" s="55"/>
      <c r="CG824" s="55"/>
      <c r="CH824" s="55"/>
      <c r="CI824" s="55"/>
    </row>
    <row r="825" spans="1:87" customFormat="1" ht="15" customHeight="1" x14ac:dyDescent="0.25">
      <c r="A825" s="55"/>
      <c r="B825" s="58"/>
      <c r="C825" s="58"/>
      <c r="E825" s="57"/>
      <c r="F825" s="21"/>
      <c r="G825" s="59"/>
      <c r="H825" s="56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55"/>
      <c r="AL825" s="55"/>
      <c r="AM825" s="55"/>
      <c r="AN825" s="55"/>
      <c r="AO825" s="55"/>
      <c r="AP825" s="55"/>
      <c r="AQ825" s="55"/>
      <c r="AR825" s="55"/>
      <c r="AS825" s="55"/>
      <c r="AT825" s="55"/>
      <c r="AU825" s="55"/>
      <c r="AV825" s="55"/>
      <c r="AW825" s="55"/>
      <c r="AX825" s="55"/>
      <c r="AY825" s="55"/>
      <c r="AZ825" s="55"/>
      <c r="BA825" s="55"/>
      <c r="BB825" s="55"/>
      <c r="BC825" s="55"/>
      <c r="BD825" s="55"/>
      <c r="BE825" s="55"/>
      <c r="BF825" s="55"/>
      <c r="BG825" s="55"/>
      <c r="BH825" s="55"/>
      <c r="BI825" s="55"/>
      <c r="BJ825" s="55"/>
      <c r="BK825" s="55"/>
      <c r="BL825" s="55"/>
      <c r="BM825" s="55"/>
      <c r="BN825" s="55"/>
      <c r="BO825" s="55"/>
      <c r="BP825" s="55"/>
      <c r="BQ825" s="55"/>
      <c r="BR825" s="55"/>
      <c r="BS825" s="55"/>
      <c r="BT825" s="55"/>
      <c r="BU825" s="55"/>
      <c r="BV825" s="55"/>
      <c r="BW825" s="55"/>
      <c r="BX825" s="55"/>
      <c r="BY825" s="55"/>
      <c r="BZ825" s="55"/>
      <c r="CA825" s="55"/>
      <c r="CB825" s="55"/>
      <c r="CC825" s="55"/>
      <c r="CD825" s="55"/>
      <c r="CE825" s="55"/>
      <c r="CF825" s="55"/>
      <c r="CG825" s="55"/>
      <c r="CH825" s="55"/>
      <c r="CI825" s="55"/>
    </row>
    <row r="826" spans="1:87" customFormat="1" ht="15" customHeight="1" x14ac:dyDescent="0.25">
      <c r="A826" s="55"/>
      <c r="B826" s="58"/>
      <c r="C826" s="58"/>
      <c r="E826" s="57"/>
      <c r="F826" s="21"/>
      <c r="G826" s="59"/>
      <c r="H826" s="56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55"/>
      <c r="AL826" s="55"/>
      <c r="AM826" s="55"/>
      <c r="AN826" s="55"/>
      <c r="AO826" s="55"/>
      <c r="AP826" s="55"/>
      <c r="AQ826" s="55"/>
      <c r="AR826" s="55"/>
      <c r="AS826" s="55"/>
      <c r="AT826" s="55"/>
      <c r="AU826" s="55"/>
      <c r="AV826" s="55"/>
      <c r="AW826" s="55"/>
      <c r="AX826" s="55"/>
      <c r="AY826" s="55"/>
      <c r="AZ826" s="55"/>
      <c r="BA826" s="55"/>
      <c r="BB826" s="55"/>
      <c r="BC826" s="55"/>
      <c r="BD826" s="55"/>
      <c r="BE826" s="55"/>
      <c r="BF826" s="55"/>
      <c r="BG826" s="55"/>
      <c r="BH826" s="55"/>
      <c r="BI826" s="55"/>
      <c r="BJ826" s="55"/>
      <c r="BK826" s="55"/>
      <c r="BL826" s="55"/>
      <c r="BM826" s="55"/>
      <c r="BN826" s="55"/>
      <c r="BO826" s="55"/>
      <c r="BP826" s="55"/>
      <c r="BQ826" s="55"/>
      <c r="BR826" s="55"/>
      <c r="BS826" s="55"/>
      <c r="BT826" s="55"/>
      <c r="BU826" s="55"/>
      <c r="BV826" s="55"/>
      <c r="BW826" s="55"/>
      <c r="BX826" s="55"/>
      <c r="BY826" s="55"/>
      <c r="BZ826" s="55"/>
      <c r="CA826" s="55"/>
      <c r="CB826" s="55"/>
      <c r="CC826" s="55"/>
      <c r="CD826" s="55"/>
      <c r="CE826" s="55"/>
      <c r="CF826" s="55"/>
      <c r="CG826" s="55"/>
      <c r="CH826" s="55"/>
      <c r="CI826" s="55"/>
    </row>
    <row r="827" spans="1:87" customFormat="1" ht="15" customHeight="1" x14ac:dyDescent="0.25">
      <c r="A827" s="55"/>
      <c r="B827" s="58"/>
      <c r="C827" s="58"/>
      <c r="E827" s="57"/>
      <c r="F827" s="21"/>
      <c r="G827" s="59"/>
      <c r="H827" s="56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  <c r="AQ827" s="55"/>
      <c r="AR827" s="55"/>
      <c r="AS827" s="55"/>
      <c r="AT827" s="55"/>
      <c r="AU827" s="55"/>
      <c r="AV827" s="55"/>
      <c r="AW827" s="55"/>
      <c r="AX827" s="55"/>
      <c r="AY827" s="55"/>
      <c r="AZ827" s="55"/>
      <c r="BA827" s="55"/>
      <c r="BB827" s="55"/>
      <c r="BC827" s="55"/>
      <c r="BD827" s="55"/>
      <c r="BE827" s="55"/>
      <c r="BF827" s="55"/>
      <c r="BG827" s="55"/>
      <c r="BH827" s="55"/>
      <c r="BI827" s="55"/>
      <c r="BJ827" s="55"/>
      <c r="BK827" s="55"/>
      <c r="BL827" s="55"/>
      <c r="BM827" s="55"/>
      <c r="BN827" s="55"/>
      <c r="BO827" s="55"/>
      <c r="BP827" s="55"/>
      <c r="BQ827" s="55"/>
      <c r="BR827" s="55"/>
      <c r="BS827" s="55"/>
      <c r="BT827" s="55"/>
      <c r="BU827" s="55"/>
      <c r="BV827" s="55"/>
      <c r="BW827" s="55"/>
      <c r="BX827" s="55"/>
      <c r="BY827" s="55"/>
      <c r="BZ827" s="55"/>
      <c r="CA827" s="55"/>
      <c r="CB827" s="55"/>
      <c r="CC827" s="55"/>
      <c r="CD827" s="55"/>
      <c r="CE827" s="55"/>
      <c r="CF827" s="55"/>
      <c r="CG827" s="55"/>
      <c r="CH827" s="55"/>
      <c r="CI827" s="55"/>
    </row>
    <row r="828" spans="1:87" customFormat="1" ht="15" customHeight="1" x14ac:dyDescent="0.25">
      <c r="A828" s="55"/>
      <c r="B828" s="58"/>
      <c r="C828" s="58"/>
      <c r="E828" s="57"/>
      <c r="F828" s="21"/>
      <c r="G828" s="59"/>
      <c r="H828" s="56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5"/>
      <c r="AV828" s="55"/>
      <c r="AW828" s="55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5"/>
      <c r="BJ828" s="55"/>
      <c r="BK828" s="55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5"/>
      <c r="BX828" s="55"/>
      <c r="BY828" s="55"/>
      <c r="BZ828" s="55"/>
      <c r="CA828" s="55"/>
      <c r="CB828" s="55"/>
      <c r="CC828" s="55"/>
      <c r="CD828" s="55"/>
      <c r="CE828" s="55"/>
      <c r="CF828" s="55"/>
      <c r="CG828" s="55"/>
      <c r="CH828" s="55"/>
      <c r="CI828" s="55"/>
    </row>
    <row r="829" spans="1:87" customFormat="1" ht="15" customHeight="1" x14ac:dyDescent="0.25">
      <c r="A829" s="55"/>
      <c r="B829" s="58"/>
      <c r="C829" s="58"/>
      <c r="E829" s="57"/>
      <c r="F829" s="21"/>
      <c r="G829" s="59"/>
      <c r="H829" s="56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  <c r="AQ829" s="55"/>
      <c r="AR829" s="55"/>
      <c r="AS829" s="55"/>
      <c r="AT829" s="55"/>
      <c r="AU829" s="55"/>
      <c r="AV829" s="55"/>
      <c r="AW829" s="55"/>
      <c r="AX829" s="55"/>
      <c r="AY829" s="55"/>
      <c r="AZ829" s="55"/>
      <c r="BA829" s="55"/>
      <c r="BB829" s="55"/>
      <c r="BC829" s="55"/>
      <c r="BD829" s="55"/>
      <c r="BE829" s="55"/>
      <c r="BF829" s="55"/>
      <c r="BG829" s="55"/>
      <c r="BH829" s="55"/>
      <c r="BI829" s="55"/>
      <c r="BJ829" s="55"/>
      <c r="BK829" s="55"/>
      <c r="BL829" s="55"/>
      <c r="BM829" s="55"/>
      <c r="BN829" s="55"/>
      <c r="BO829" s="55"/>
      <c r="BP829" s="55"/>
      <c r="BQ829" s="55"/>
      <c r="BR829" s="55"/>
      <c r="BS829" s="55"/>
      <c r="BT829" s="55"/>
      <c r="BU829" s="55"/>
      <c r="BV829" s="55"/>
      <c r="BW829" s="55"/>
      <c r="BX829" s="55"/>
      <c r="BY829" s="55"/>
      <c r="BZ829" s="55"/>
      <c r="CA829" s="55"/>
      <c r="CB829" s="55"/>
      <c r="CC829" s="55"/>
      <c r="CD829" s="55"/>
      <c r="CE829" s="55"/>
      <c r="CF829" s="55"/>
      <c r="CG829" s="55"/>
      <c r="CH829" s="55"/>
      <c r="CI829" s="55"/>
    </row>
    <row r="830" spans="1:87" customFormat="1" ht="15" customHeight="1" x14ac:dyDescent="0.25">
      <c r="A830" s="55"/>
      <c r="B830" s="58"/>
      <c r="C830" s="58"/>
      <c r="E830" s="57"/>
      <c r="F830" s="21"/>
      <c r="G830" s="59"/>
      <c r="H830" s="56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  <c r="AQ830" s="55"/>
      <c r="AR830" s="55"/>
      <c r="AS830" s="55"/>
      <c r="AT830" s="55"/>
      <c r="AU830" s="55"/>
      <c r="AV830" s="55"/>
      <c r="AW830" s="55"/>
      <c r="AX830" s="55"/>
      <c r="AY830" s="55"/>
      <c r="AZ830" s="55"/>
      <c r="BA830" s="55"/>
      <c r="BB830" s="55"/>
      <c r="BC830" s="55"/>
      <c r="BD830" s="55"/>
      <c r="BE830" s="55"/>
      <c r="BF830" s="55"/>
      <c r="BG830" s="55"/>
      <c r="BH830" s="55"/>
      <c r="BI830" s="55"/>
      <c r="BJ830" s="55"/>
      <c r="BK830" s="55"/>
      <c r="BL830" s="55"/>
      <c r="BM830" s="55"/>
      <c r="BN830" s="55"/>
      <c r="BO830" s="55"/>
      <c r="BP830" s="55"/>
      <c r="BQ830" s="55"/>
      <c r="BR830" s="55"/>
      <c r="BS830" s="55"/>
      <c r="BT830" s="55"/>
      <c r="BU830" s="55"/>
      <c r="BV830" s="55"/>
      <c r="BW830" s="55"/>
      <c r="BX830" s="55"/>
      <c r="BY830" s="55"/>
      <c r="BZ830" s="55"/>
      <c r="CA830" s="55"/>
      <c r="CB830" s="55"/>
      <c r="CC830" s="55"/>
      <c r="CD830" s="55"/>
      <c r="CE830" s="55"/>
      <c r="CF830" s="55"/>
      <c r="CG830" s="55"/>
      <c r="CH830" s="55"/>
      <c r="CI830" s="55"/>
    </row>
    <row r="831" spans="1:87" customFormat="1" ht="15" customHeight="1" x14ac:dyDescent="0.25">
      <c r="A831" s="55"/>
      <c r="B831" s="58"/>
      <c r="C831" s="58"/>
      <c r="E831" s="57"/>
      <c r="F831" s="21"/>
      <c r="G831" s="59"/>
      <c r="H831" s="56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  <c r="AQ831" s="55"/>
      <c r="AR831" s="55"/>
      <c r="AS831" s="55"/>
      <c r="AT831" s="55"/>
      <c r="AU831" s="55"/>
      <c r="AV831" s="55"/>
      <c r="AW831" s="55"/>
      <c r="AX831" s="55"/>
      <c r="AY831" s="55"/>
      <c r="AZ831" s="55"/>
      <c r="BA831" s="55"/>
      <c r="BB831" s="55"/>
      <c r="BC831" s="55"/>
      <c r="BD831" s="55"/>
      <c r="BE831" s="55"/>
      <c r="BF831" s="55"/>
      <c r="BG831" s="55"/>
      <c r="BH831" s="55"/>
      <c r="BI831" s="55"/>
      <c r="BJ831" s="55"/>
      <c r="BK831" s="55"/>
      <c r="BL831" s="55"/>
      <c r="BM831" s="55"/>
      <c r="BN831" s="55"/>
      <c r="BO831" s="55"/>
      <c r="BP831" s="55"/>
      <c r="BQ831" s="55"/>
      <c r="BR831" s="55"/>
      <c r="BS831" s="55"/>
      <c r="BT831" s="55"/>
      <c r="BU831" s="55"/>
      <c r="BV831" s="55"/>
      <c r="BW831" s="55"/>
      <c r="BX831" s="55"/>
      <c r="BY831" s="55"/>
      <c r="BZ831" s="55"/>
      <c r="CA831" s="55"/>
      <c r="CB831" s="55"/>
      <c r="CC831" s="55"/>
      <c r="CD831" s="55"/>
      <c r="CE831" s="55"/>
      <c r="CF831" s="55"/>
      <c r="CG831" s="55"/>
      <c r="CH831" s="55"/>
      <c r="CI831" s="55"/>
    </row>
    <row r="832" spans="1:87" customFormat="1" ht="15" customHeight="1" x14ac:dyDescent="0.25">
      <c r="A832" s="55"/>
      <c r="B832" s="58"/>
      <c r="C832" s="58"/>
      <c r="E832" s="57"/>
      <c r="F832" s="21"/>
      <c r="G832" s="59"/>
      <c r="H832" s="56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55"/>
      <c r="BE832" s="55"/>
      <c r="BF832" s="55"/>
      <c r="BG832" s="55"/>
      <c r="BH832" s="55"/>
      <c r="BI832" s="55"/>
      <c r="BJ832" s="55"/>
      <c r="BK832" s="55"/>
      <c r="BL832" s="55"/>
      <c r="BM832" s="55"/>
      <c r="BN832" s="55"/>
      <c r="BO832" s="55"/>
      <c r="BP832" s="55"/>
      <c r="BQ832" s="55"/>
      <c r="BR832" s="55"/>
      <c r="BS832" s="55"/>
      <c r="BT832" s="55"/>
      <c r="BU832" s="55"/>
      <c r="BV832" s="55"/>
      <c r="BW832" s="55"/>
      <c r="BX832" s="55"/>
      <c r="BY832" s="55"/>
      <c r="BZ832" s="55"/>
      <c r="CA832" s="55"/>
      <c r="CB832" s="55"/>
      <c r="CC832" s="55"/>
      <c r="CD832" s="55"/>
      <c r="CE832" s="55"/>
      <c r="CF832" s="55"/>
      <c r="CG832" s="55"/>
      <c r="CH832" s="55"/>
      <c r="CI832" s="55"/>
    </row>
    <row r="833" spans="1:87" customFormat="1" ht="15" customHeight="1" x14ac:dyDescent="0.25">
      <c r="A833" s="55"/>
      <c r="B833" s="58"/>
      <c r="C833" s="58"/>
      <c r="E833" s="57"/>
      <c r="F833" s="21"/>
      <c r="G833" s="59"/>
      <c r="H833" s="56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  <c r="AQ833" s="55"/>
      <c r="AR833" s="55"/>
      <c r="AS833" s="55"/>
      <c r="AT833" s="55"/>
      <c r="AU833" s="55"/>
      <c r="AV833" s="55"/>
      <c r="AW833" s="55"/>
      <c r="AX833" s="55"/>
      <c r="AY833" s="55"/>
      <c r="AZ833" s="55"/>
      <c r="BA833" s="55"/>
      <c r="BB833" s="55"/>
      <c r="BC833" s="55"/>
      <c r="BD833" s="55"/>
      <c r="BE833" s="55"/>
      <c r="BF833" s="55"/>
      <c r="BG833" s="55"/>
      <c r="BH833" s="55"/>
      <c r="BI833" s="55"/>
      <c r="BJ833" s="55"/>
      <c r="BK833" s="55"/>
      <c r="BL833" s="55"/>
      <c r="BM833" s="55"/>
      <c r="BN833" s="55"/>
      <c r="BO833" s="55"/>
      <c r="BP833" s="55"/>
      <c r="BQ833" s="55"/>
      <c r="BR833" s="55"/>
      <c r="BS833" s="55"/>
      <c r="BT833" s="55"/>
      <c r="BU833" s="55"/>
      <c r="BV833" s="55"/>
      <c r="BW833" s="55"/>
      <c r="BX833" s="55"/>
      <c r="BY833" s="55"/>
      <c r="BZ833" s="55"/>
      <c r="CA833" s="55"/>
      <c r="CB833" s="55"/>
      <c r="CC833" s="55"/>
      <c r="CD833" s="55"/>
      <c r="CE833" s="55"/>
      <c r="CF833" s="55"/>
      <c r="CG833" s="55"/>
      <c r="CH833" s="55"/>
      <c r="CI833" s="55"/>
    </row>
    <row r="834" spans="1:87" customFormat="1" ht="15" customHeight="1" x14ac:dyDescent="0.25">
      <c r="A834" s="55"/>
      <c r="B834" s="58"/>
      <c r="C834" s="58"/>
      <c r="E834" s="57"/>
      <c r="F834" s="21"/>
      <c r="G834" s="59"/>
      <c r="H834" s="56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5"/>
      <c r="AV834" s="55"/>
      <c r="AW834" s="55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5"/>
      <c r="BJ834" s="55"/>
      <c r="BK834" s="55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5"/>
      <c r="BX834" s="55"/>
      <c r="BY834" s="55"/>
      <c r="BZ834" s="55"/>
      <c r="CA834" s="55"/>
      <c r="CB834" s="55"/>
      <c r="CC834" s="55"/>
      <c r="CD834" s="55"/>
      <c r="CE834" s="55"/>
      <c r="CF834" s="55"/>
      <c r="CG834" s="55"/>
      <c r="CH834" s="55"/>
      <c r="CI834" s="55"/>
    </row>
    <row r="835" spans="1:87" customFormat="1" ht="15" customHeight="1" x14ac:dyDescent="0.25">
      <c r="A835" s="55"/>
      <c r="B835" s="58"/>
      <c r="C835" s="58"/>
      <c r="E835" s="57"/>
      <c r="F835" s="21"/>
      <c r="G835" s="59"/>
      <c r="H835" s="56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  <c r="AQ835" s="55"/>
      <c r="AR835" s="55"/>
      <c r="AS835" s="55"/>
      <c r="AT835" s="55"/>
      <c r="AU835" s="55"/>
      <c r="AV835" s="55"/>
      <c r="AW835" s="55"/>
      <c r="AX835" s="55"/>
      <c r="AY835" s="55"/>
      <c r="AZ835" s="55"/>
      <c r="BA835" s="55"/>
      <c r="BB835" s="55"/>
      <c r="BC835" s="55"/>
      <c r="BD835" s="55"/>
      <c r="BE835" s="55"/>
      <c r="BF835" s="55"/>
      <c r="BG835" s="55"/>
      <c r="BH835" s="55"/>
      <c r="BI835" s="55"/>
      <c r="BJ835" s="55"/>
      <c r="BK835" s="55"/>
      <c r="BL835" s="55"/>
      <c r="BM835" s="55"/>
      <c r="BN835" s="55"/>
      <c r="BO835" s="55"/>
      <c r="BP835" s="55"/>
      <c r="BQ835" s="55"/>
      <c r="BR835" s="55"/>
      <c r="BS835" s="55"/>
      <c r="BT835" s="55"/>
      <c r="BU835" s="55"/>
      <c r="BV835" s="55"/>
      <c r="BW835" s="55"/>
      <c r="BX835" s="55"/>
      <c r="BY835" s="55"/>
      <c r="BZ835" s="55"/>
      <c r="CA835" s="55"/>
      <c r="CB835" s="55"/>
      <c r="CC835" s="55"/>
      <c r="CD835" s="55"/>
      <c r="CE835" s="55"/>
      <c r="CF835" s="55"/>
      <c r="CG835" s="55"/>
      <c r="CH835" s="55"/>
      <c r="CI835" s="55"/>
    </row>
    <row r="836" spans="1:87" customFormat="1" ht="15" customHeight="1" x14ac:dyDescent="0.25">
      <c r="A836" s="55"/>
      <c r="B836" s="58"/>
      <c r="C836" s="58"/>
      <c r="E836" s="57"/>
      <c r="F836" s="21"/>
      <c r="G836" s="59"/>
      <c r="H836" s="56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  <c r="AQ836" s="55"/>
      <c r="AR836" s="55"/>
      <c r="AS836" s="55"/>
      <c r="AT836" s="55"/>
      <c r="AU836" s="55"/>
      <c r="AV836" s="55"/>
      <c r="AW836" s="55"/>
      <c r="AX836" s="55"/>
      <c r="AY836" s="55"/>
      <c r="AZ836" s="55"/>
      <c r="BA836" s="55"/>
      <c r="BB836" s="55"/>
      <c r="BC836" s="55"/>
      <c r="BD836" s="55"/>
      <c r="BE836" s="55"/>
      <c r="BF836" s="55"/>
      <c r="BG836" s="55"/>
      <c r="BH836" s="55"/>
      <c r="BI836" s="55"/>
      <c r="BJ836" s="55"/>
      <c r="BK836" s="55"/>
      <c r="BL836" s="55"/>
      <c r="BM836" s="55"/>
      <c r="BN836" s="55"/>
      <c r="BO836" s="55"/>
      <c r="BP836" s="55"/>
      <c r="BQ836" s="55"/>
      <c r="BR836" s="55"/>
      <c r="BS836" s="55"/>
      <c r="BT836" s="55"/>
      <c r="BU836" s="55"/>
      <c r="BV836" s="55"/>
      <c r="BW836" s="55"/>
      <c r="BX836" s="55"/>
      <c r="BY836" s="55"/>
      <c r="BZ836" s="55"/>
      <c r="CA836" s="55"/>
      <c r="CB836" s="55"/>
      <c r="CC836" s="55"/>
      <c r="CD836" s="55"/>
      <c r="CE836" s="55"/>
      <c r="CF836" s="55"/>
      <c r="CG836" s="55"/>
      <c r="CH836" s="55"/>
      <c r="CI836" s="55"/>
    </row>
    <row r="837" spans="1:87" customFormat="1" ht="15" customHeight="1" x14ac:dyDescent="0.25">
      <c r="A837" s="55"/>
      <c r="B837" s="58"/>
      <c r="C837" s="58"/>
      <c r="E837" s="57"/>
      <c r="F837" s="21"/>
      <c r="G837" s="59"/>
      <c r="H837" s="56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  <c r="AQ837" s="55"/>
      <c r="AR837" s="55"/>
      <c r="AS837" s="55"/>
      <c r="AT837" s="55"/>
      <c r="AU837" s="55"/>
      <c r="AV837" s="55"/>
      <c r="AW837" s="55"/>
      <c r="AX837" s="55"/>
      <c r="AY837" s="55"/>
      <c r="AZ837" s="55"/>
      <c r="BA837" s="55"/>
      <c r="BB837" s="55"/>
      <c r="BC837" s="55"/>
      <c r="BD837" s="55"/>
      <c r="BE837" s="55"/>
      <c r="BF837" s="55"/>
      <c r="BG837" s="55"/>
      <c r="BH837" s="55"/>
      <c r="BI837" s="55"/>
      <c r="BJ837" s="55"/>
      <c r="BK837" s="55"/>
      <c r="BL837" s="55"/>
      <c r="BM837" s="55"/>
      <c r="BN837" s="55"/>
      <c r="BO837" s="55"/>
      <c r="BP837" s="55"/>
      <c r="BQ837" s="55"/>
      <c r="BR837" s="55"/>
      <c r="BS837" s="55"/>
      <c r="BT837" s="55"/>
      <c r="BU837" s="55"/>
      <c r="BV837" s="55"/>
      <c r="BW837" s="55"/>
      <c r="BX837" s="55"/>
      <c r="BY837" s="55"/>
      <c r="BZ837" s="55"/>
      <c r="CA837" s="55"/>
      <c r="CB837" s="55"/>
      <c r="CC837" s="55"/>
      <c r="CD837" s="55"/>
      <c r="CE837" s="55"/>
      <c r="CF837" s="55"/>
      <c r="CG837" s="55"/>
      <c r="CH837" s="55"/>
      <c r="CI837" s="55"/>
    </row>
    <row r="838" spans="1:87" customFormat="1" ht="15" customHeight="1" x14ac:dyDescent="0.25">
      <c r="A838" s="55"/>
      <c r="B838" s="58"/>
      <c r="C838" s="58"/>
      <c r="E838" s="57"/>
      <c r="F838" s="21"/>
      <c r="G838" s="59"/>
      <c r="H838" s="56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  <c r="AQ838" s="55"/>
      <c r="AR838" s="55"/>
      <c r="AS838" s="55"/>
      <c r="AT838" s="55"/>
      <c r="AU838" s="55"/>
      <c r="AV838" s="55"/>
      <c r="AW838" s="55"/>
      <c r="AX838" s="55"/>
      <c r="AY838" s="55"/>
      <c r="AZ838" s="55"/>
      <c r="BA838" s="55"/>
      <c r="BB838" s="55"/>
      <c r="BC838" s="55"/>
      <c r="BD838" s="55"/>
      <c r="BE838" s="55"/>
      <c r="BF838" s="55"/>
      <c r="BG838" s="55"/>
      <c r="BH838" s="55"/>
      <c r="BI838" s="55"/>
      <c r="BJ838" s="55"/>
      <c r="BK838" s="55"/>
      <c r="BL838" s="55"/>
      <c r="BM838" s="55"/>
      <c r="BN838" s="55"/>
      <c r="BO838" s="55"/>
      <c r="BP838" s="55"/>
      <c r="BQ838" s="55"/>
      <c r="BR838" s="55"/>
      <c r="BS838" s="55"/>
      <c r="BT838" s="55"/>
      <c r="BU838" s="55"/>
      <c r="BV838" s="55"/>
      <c r="BW838" s="55"/>
      <c r="BX838" s="55"/>
      <c r="BY838" s="55"/>
      <c r="BZ838" s="55"/>
      <c r="CA838" s="55"/>
      <c r="CB838" s="55"/>
      <c r="CC838" s="55"/>
      <c r="CD838" s="55"/>
      <c r="CE838" s="55"/>
      <c r="CF838" s="55"/>
      <c r="CG838" s="55"/>
      <c r="CH838" s="55"/>
      <c r="CI838" s="55"/>
    </row>
    <row r="839" spans="1:87" customFormat="1" ht="15" customHeight="1" x14ac:dyDescent="0.25">
      <c r="A839" s="55"/>
      <c r="B839" s="58"/>
      <c r="C839" s="58"/>
      <c r="E839" s="57"/>
      <c r="F839" s="21"/>
      <c r="G839" s="59"/>
      <c r="H839" s="56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  <c r="AQ839" s="55"/>
      <c r="AR839" s="55"/>
      <c r="AS839" s="55"/>
      <c r="AT839" s="55"/>
      <c r="AU839" s="55"/>
      <c r="AV839" s="55"/>
      <c r="AW839" s="55"/>
      <c r="AX839" s="55"/>
      <c r="AY839" s="55"/>
      <c r="AZ839" s="55"/>
      <c r="BA839" s="55"/>
      <c r="BB839" s="55"/>
      <c r="BC839" s="55"/>
      <c r="BD839" s="55"/>
      <c r="BE839" s="55"/>
      <c r="BF839" s="55"/>
      <c r="BG839" s="55"/>
      <c r="BH839" s="55"/>
      <c r="BI839" s="55"/>
      <c r="BJ839" s="55"/>
      <c r="BK839" s="55"/>
      <c r="BL839" s="55"/>
      <c r="BM839" s="55"/>
      <c r="BN839" s="55"/>
      <c r="BO839" s="55"/>
      <c r="BP839" s="55"/>
      <c r="BQ839" s="55"/>
      <c r="BR839" s="55"/>
      <c r="BS839" s="55"/>
      <c r="BT839" s="55"/>
      <c r="BU839" s="55"/>
      <c r="BV839" s="55"/>
      <c r="BW839" s="55"/>
      <c r="BX839" s="55"/>
      <c r="BY839" s="55"/>
      <c r="BZ839" s="55"/>
      <c r="CA839" s="55"/>
      <c r="CB839" s="55"/>
      <c r="CC839" s="55"/>
      <c r="CD839" s="55"/>
      <c r="CE839" s="55"/>
      <c r="CF839" s="55"/>
      <c r="CG839" s="55"/>
      <c r="CH839" s="55"/>
      <c r="CI839" s="55"/>
    </row>
    <row r="840" spans="1:87" customFormat="1" ht="15" customHeight="1" x14ac:dyDescent="0.25">
      <c r="A840" s="55"/>
      <c r="B840" s="58"/>
      <c r="C840" s="58"/>
      <c r="E840" s="57"/>
      <c r="F840" s="21"/>
      <c r="G840" s="59"/>
      <c r="H840" s="56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  <c r="AQ840" s="55"/>
      <c r="AR840" s="55"/>
      <c r="AS840" s="55"/>
      <c r="AT840" s="55"/>
      <c r="AU840" s="55"/>
      <c r="AV840" s="55"/>
      <c r="AW840" s="55"/>
      <c r="AX840" s="55"/>
      <c r="AY840" s="55"/>
      <c r="AZ840" s="55"/>
      <c r="BA840" s="55"/>
      <c r="BB840" s="55"/>
      <c r="BC840" s="55"/>
      <c r="BD840" s="55"/>
      <c r="BE840" s="55"/>
      <c r="BF840" s="55"/>
      <c r="BG840" s="55"/>
      <c r="BH840" s="55"/>
      <c r="BI840" s="55"/>
      <c r="BJ840" s="55"/>
      <c r="BK840" s="55"/>
      <c r="BL840" s="55"/>
      <c r="BM840" s="55"/>
      <c r="BN840" s="55"/>
      <c r="BO840" s="55"/>
      <c r="BP840" s="55"/>
      <c r="BQ840" s="55"/>
      <c r="BR840" s="55"/>
      <c r="BS840" s="55"/>
      <c r="BT840" s="55"/>
      <c r="BU840" s="55"/>
      <c r="BV840" s="55"/>
      <c r="BW840" s="55"/>
      <c r="BX840" s="55"/>
      <c r="BY840" s="55"/>
      <c r="BZ840" s="55"/>
      <c r="CA840" s="55"/>
      <c r="CB840" s="55"/>
      <c r="CC840" s="55"/>
      <c r="CD840" s="55"/>
      <c r="CE840" s="55"/>
      <c r="CF840" s="55"/>
      <c r="CG840" s="55"/>
      <c r="CH840" s="55"/>
      <c r="CI840" s="55"/>
    </row>
    <row r="841" spans="1:87" customFormat="1" ht="15" customHeight="1" x14ac:dyDescent="0.25">
      <c r="A841" s="55"/>
      <c r="B841" s="58"/>
      <c r="C841" s="58"/>
      <c r="E841" s="57"/>
      <c r="F841" s="21"/>
      <c r="G841" s="59"/>
      <c r="H841" s="56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  <c r="AQ841" s="55"/>
      <c r="AR841" s="55"/>
      <c r="AS841" s="55"/>
      <c r="AT841" s="55"/>
      <c r="AU841" s="55"/>
      <c r="AV841" s="55"/>
      <c r="AW841" s="55"/>
      <c r="AX841" s="55"/>
      <c r="AY841" s="55"/>
      <c r="AZ841" s="55"/>
      <c r="BA841" s="55"/>
      <c r="BB841" s="55"/>
      <c r="BC841" s="55"/>
      <c r="BD841" s="55"/>
      <c r="BE841" s="55"/>
      <c r="BF841" s="55"/>
      <c r="BG841" s="55"/>
      <c r="BH841" s="55"/>
      <c r="BI841" s="55"/>
      <c r="BJ841" s="55"/>
      <c r="BK841" s="55"/>
      <c r="BL841" s="55"/>
      <c r="BM841" s="55"/>
      <c r="BN841" s="55"/>
      <c r="BO841" s="55"/>
      <c r="BP841" s="55"/>
      <c r="BQ841" s="55"/>
      <c r="BR841" s="55"/>
      <c r="BS841" s="55"/>
      <c r="BT841" s="55"/>
      <c r="BU841" s="55"/>
      <c r="BV841" s="55"/>
      <c r="BW841" s="55"/>
      <c r="BX841" s="55"/>
      <c r="BY841" s="55"/>
      <c r="BZ841" s="55"/>
      <c r="CA841" s="55"/>
      <c r="CB841" s="55"/>
      <c r="CC841" s="55"/>
      <c r="CD841" s="55"/>
      <c r="CE841" s="55"/>
      <c r="CF841" s="55"/>
      <c r="CG841" s="55"/>
      <c r="CH841" s="55"/>
      <c r="CI841" s="55"/>
    </row>
    <row r="842" spans="1:87" customFormat="1" ht="15" customHeight="1" x14ac:dyDescent="0.25">
      <c r="A842" s="55"/>
      <c r="B842" s="58"/>
      <c r="C842" s="58"/>
      <c r="E842" s="57"/>
      <c r="F842" s="21"/>
      <c r="G842" s="59"/>
      <c r="H842" s="56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  <c r="AQ842" s="55"/>
      <c r="AR842" s="55"/>
      <c r="AS842" s="55"/>
      <c r="AT842" s="55"/>
      <c r="AU842" s="55"/>
      <c r="AV842" s="55"/>
      <c r="AW842" s="55"/>
      <c r="AX842" s="55"/>
      <c r="AY842" s="55"/>
      <c r="AZ842" s="55"/>
      <c r="BA842" s="55"/>
      <c r="BB842" s="55"/>
      <c r="BC842" s="55"/>
      <c r="BD842" s="55"/>
      <c r="BE842" s="55"/>
      <c r="BF842" s="55"/>
      <c r="BG842" s="55"/>
      <c r="BH842" s="55"/>
      <c r="BI842" s="55"/>
      <c r="BJ842" s="55"/>
      <c r="BK842" s="55"/>
      <c r="BL842" s="55"/>
      <c r="BM842" s="55"/>
      <c r="BN842" s="55"/>
      <c r="BO842" s="55"/>
      <c r="BP842" s="55"/>
      <c r="BQ842" s="55"/>
      <c r="BR842" s="55"/>
      <c r="BS842" s="55"/>
      <c r="BT842" s="55"/>
      <c r="BU842" s="55"/>
      <c r="BV842" s="55"/>
      <c r="BW842" s="55"/>
      <c r="BX842" s="55"/>
      <c r="BY842" s="55"/>
      <c r="BZ842" s="55"/>
      <c r="CA842" s="55"/>
      <c r="CB842" s="55"/>
      <c r="CC842" s="55"/>
      <c r="CD842" s="55"/>
      <c r="CE842" s="55"/>
      <c r="CF842" s="55"/>
      <c r="CG842" s="55"/>
      <c r="CH842" s="55"/>
      <c r="CI842" s="55"/>
    </row>
    <row r="843" spans="1:87" customFormat="1" ht="15" customHeight="1" x14ac:dyDescent="0.25">
      <c r="A843" s="55"/>
      <c r="B843" s="58"/>
      <c r="C843" s="58"/>
      <c r="E843" s="57"/>
      <c r="F843" s="21"/>
      <c r="G843" s="59"/>
      <c r="H843" s="56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  <c r="AQ843" s="55"/>
      <c r="AR843" s="55"/>
      <c r="AS843" s="55"/>
      <c r="AT843" s="55"/>
      <c r="AU843" s="55"/>
      <c r="AV843" s="55"/>
      <c r="AW843" s="55"/>
      <c r="AX843" s="55"/>
      <c r="AY843" s="55"/>
      <c r="AZ843" s="55"/>
      <c r="BA843" s="55"/>
      <c r="BB843" s="55"/>
      <c r="BC843" s="55"/>
      <c r="BD843" s="55"/>
      <c r="BE843" s="55"/>
      <c r="BF843" s="55"/>
      <c r="BG843" s="55"/>
      <c r="BH843" s="55"/>
      <c r="BI843" s="55"/>
      <c r="BJ843" s="55"/>
      <c r="BK843" s="55"/>
      <c r="BL843" s="55"/>
      <c r="BM843" s="55"/>
      <c r="BN843" s="55"/>
      <c r="BO843" s="55"/>
      <c r="BP843" s="55"/>
      <c r="BQ843" s="55"/>
      <c r="BR843" s="55"/>
      <c r="BS843" s="55"/>
      <c r="BT843" s="55"/>
      <c r="BU843" s="55"/>
      <c r="BV843" s="55"/>
      <c r="BW843" s="55"/>
      <c r="BX843" s="55"/>
      <c r="BY843" s="55"/>
      <c r="BZ843" s="55"/>
      <c r="CA843" s="55"/>
      <c r="CB843" s="55"/>
      <c r="CC843" s="55"/>
      <c r="CD843" s="55"/>
      <c r="CE843" s="55"/>
      <c r="CF843" s="55"/>
      <c r="CG843" s="55"/>
      <c r="CH843" s="55"/>
      <c r="CI843" s="55"/>
    </row>
    <row r="844" spans="1:87" customFormat="1" ht="15" customHeight="1" x14ac:dyDescent="0.25">
      <c r="A844" s="55"/>
      <c r="B844" s="58"/>
      <c r="C844" s="58"/>
      <c r="E844" s="57"/>
      <c r="F844" s="21"/>
      <c r="G844" s="59"/>
      <c r="H844" s="56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  <c r="AQ844" s="55"/>
      <c r="AR844" s="55"/>
      <c r="AS844" s="55"/>
      <c r="AT844" s="55"/>
      <c r="AU844" s="55"/>
      <c r="AV844" s="55"/>
      <c r="AW844" s="55"/>
      <c r="AX844" s="55"/>
      <c r="AY844" s="55"/>
      <c r="AZ844" s="55"/>
      <c r="BA844" s="55"/>
      <c r="BB844" s="55"/>
      <c r="BC844" s="55"/>
      <c r="BD844" s="55"/>
      <c r="BE844" s="55"/>
      <c r="BF844" s="55"/>
      <c r="BG844" s="55"/>
      <c r="BH844" s="55"/>
      <c r="BI844" s="55"/>
      <c r="BJ844" s="55"/>
      <c r="BK844" s="55"/>
      <c r="BL844" s="55"/>
      <c r="BM844" s="55"/>
      <c r="BN844" s="55"/>
      <c r="BO844" s="55"/>
      <c r="BP844" s="55"/>
      <c r="BQ844" s="55"/>
      <c r="BR844" s="55"/>
      <c r="BS844" s="55"/>
      <c r="BT844" s="55"/>
      <c r="BU844" s="55"/>
      <c r="BV844" s="55"/>
      <c r="BW844" s="55"/>
      <c r="BX844" s="55"/>
      <c r="BY844" s="55"/>
      <c r="BZ844" s="55"/>
      <c r="CA844" s="55"/>
      <c r="CB844" s="55"/>
      <c r="CC844" s="55"/>
      <c r="CD844" s="55"/>
      <c r="CE844" s="55"/>
      <c r="CF844" s="55"/>
      <c r="CG844" s="55"/>
      <c r="CH844" s="55"/>
      <c r="CI844" s="55"/>
    </row>
    <row r="845" spans="1:87" customFormat="1" ht="15" customHeight="1" x14ac:dyDescent="0.25">
      <c r="A845" s="55"/>
      <c r="B845" s="58"/>
      <c r="C845" s="58"/>
      <c r="E845" s="57"/>
      <c r="F845" s="21"/>
      <c r="G845" s="59"/>
      <c r="H845" s="56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  <c r="AQ845" s="55"/>
      <c r="AR845" s="55"/>
      <c r="AS845" s="55"/>
      <c r="AT845" s="55"/>
      <c r="AU845" s="55"/>
      <c r="AV845" s="55"/>
      <c r="AW845" s="55"/>
      <c r="AX845" s="55"/>
      <c r="AY845" s="55"/>
      <c r="AZ845" s="55"/>
      <c r="BA845" s="55"/>
      <c r="BB845" s="55"/>
      <c r="BC845" s="55"/>
      <c r="BD845" s="55"/>
      <c r="BE845" s="55"/>
      <c r="BF845" s="55"/>
      <c r="BG845" s="55"/>
      <c r="BH845" s="55"/>
      <c r="BI845" s="55"/>
      <c r="BJ845" s="55"/>
      <c r="BK845" s="55"/>
      <c r="BL845" s="55"/>
      <c r="BM845" s="55"/>
      <c r="BN845" s="55"/>
      <c r="BO845" s="55"/>
      <c r="BP845" s="55"/>
      <c r="BQ845" s="55"/>
      <c r="BR845" s="55"/>
      <c r="BS845" s="55"/>
      <c r="BT845" s="55"/>
      <c r="BU845" s="55"/>
      <c r="BV845" s="55"/>
      <c r="BW845" s="55"/>
      <c r="BX845" s="55"/>
      <c r="BY845" s="55"/>
      <c r="BZ845" s="55"/>
      <c r="CA845" s="55"/>
      <c r="CB845" s="55"/>
      <c r="CC845" s="55"/>
      <c r="CD845" s="55"/>
      <c r="CE845" s="55"/>
      <c r="CF845" s="55"/>
      <c r="CG845" s="55"/>
      <c r="CH845" s="55"/>
      <c r="CI845" s="55"/>
    </row>
    <row r="846" spans="1:87" customFormat="1" ht="15" customHeight="1" x14ac:dyDescent="0.25">
      <c r="A846" s="55"/>
      <c r="B846" s="58"/>
      <c r="C846" s="58"/>
      <c r="E846" s="57"/>
      <c r="F846" s="21"/>
      <c r="G846" s="59"/>
      <c r="H846" s="56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  <c r="AQ846" s="55"/>
      <c r="AR846" s="55"/>
      <c r="AS846" s="55"/>
      <c r="AT846" s="55"/>
      <c r="AU846" s="55"/>
      <c r="AV846" s="55"/>
      <c r="AW846" s="55"/>
      <c r="AX846" s="55"/>
      <c r="AY846" s="55"/>
      <c r="AZ846" s="55"/>
      <c r="BA846" s="55"/>
      <c r="BB846" s="55"/>
      <c r="BC846" s="55"/>
      <c r="BD846" s="55"/>
      <c r="BE846" s="55"/>
      <c r="BF846" s="55"/>
      <c r="BG846" s="55"/>
      <c r="BH846" s="55"/>
      <c r="BI846" s="55"/>
      <c r="BJ846" s="55"/>
      <c r="BK846" s="55"/>
      <c r="BL846" s="55"/>
      <c r="BM846" s="55"/>
      <c r="BN846" s="55"/>
      <c r="BO846" s="55"/>
      <c r="BP846" s="55"/>
      <c r="BQ846" s="55"/>
      <c r="BR846" s="55"/>
      <c r="BS846" s="55"/>
      <c r="BT846" s="55"/>
      <c r="BU846" s="55"/>
      <c r="BV846" s="55"/>
      <c r="BW846" s="55"/>
      <c r="BX846" s="55"/>
      <c r="BY846" s="55"/>
      <c r="BZ846" s="55"/>
      <c r="CA846" s="55"/>
      <c r="CB846" s="55"/>
      <c r="CC846" s="55"/>
      <c r="CD846" s="55"/>
      <c r="CE846" s="55"/>
      <c r="CF846" s="55"/>
      <c r="CG846" s="55"/>
      <c r="CH846" s="55"/>
      <c r="CI846" s="55"/>
    </row>
    <row r="847" spans="1:87" customFormat="1" ht="15" customHeight="1" x14ac:dyDescent="0.25">
      <c r="A847" s="55"/>
      <c r="B847" s="58"/>
      <c r="C847" s="58"/>
      <c r="E847" s="57"/>
      <c r="F847" s="21"/>
      <c r="G847" s="59"/>
      <c r="H847" s="56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5"/>
      <c r="AV847" s="55"/>
      <c r="AW847" s="55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5"/>
      <c r="BJ847" s="55"/>
      <c r="BK847" s="55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5"/>
      <c r="BX847" s="55"/>
      <c r="BY847" s="55"/>
      <c r="BZ847" s="55"/>
      <c r="CA847" s="55"/>
      <c r="CB847" s="55"/>
      <c r="CC847" s="55"/>
      <c r="CD847" s="55"/>
      <c r="CE847" s="55"/>
      <c r="CF847" s="55"/>
      <c r="CG847" s="55"/>
      <c r="CH847" s="55"/>
      <c r="CI847" s="55"/>
    </row>
    <row r="848" spans="1:87" customFormat="1" ht="15" customHeight="1" x14ac:dyDescent="0.25">
      <c r="A848" s="55"/>
      <c r="B848" s="58"/>
      <c r="C848" s="58"/>
      <c r="E848" s="57"/>
      <c r="F848" s="21"/>
      <c r="G848" s="59"/>
      <c r="H848" s="56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  <c r="AQ848" s="55"/>
      <c r="AR848" s="55"/>
      <c r="AS848" s="55"/>
      <c r="AT848" s="55"/>
      <c r="AU848" s="55"/>
      <c r="AV848" s="55"/>
      <c r="AW848" s="55"/>
      <c r="AX848" s="55"/>
      <c r="AY848" s="55"/>
      <c r="AZ848" s="55"/>
      <c r="BA848" s="55"/>
      <c r="BB848" s="55"/>
      <c r="BC848" s="55"/>
      <c r="BD848" s="55"/>
      <c r="BE848" s="55"/>
      <c r="BF848" s="55"/>
      <c r="BG848" s="55"/>
      <c r="BH848" s="55"/>
      <c r="BI848" s="55"/>
      <c r="BJ848" s="55"/>
      <c r="BK848" s="55"/>
      <c r="BL848" s="55"/>
      <c r="BM848" s="55"/>
      <c r="BN848" s="55"/>
      <c r="BO848" s="55"/>
      <c r="BP848" s="55"/>
      <c r="BQ848" s="55"/>
      <c r="BR848" s="55"/>
      <c r="BS848" s="55"/>
      <c r="BT848" s="55"/>
      <c r="BU848" s="55"/>
      <c r="BV848" s="55"/>
      <c r="BW848" s="55"/>
      <c r="BX848" s="55"/>
      <c r="BY848" s="55"/>
      <c r="BZ848" s="55"/>
      <c r="CA848" s="55"/>
      <c r="CB848" s="55"/>
      <c r="CC848" s="55"/>
      <c r="CD848" s="55"/>
      <c r="CE848" s="55"/>
      <c r="CF848" s="55"/>
      <c r="CG848" s="55"/>
      <c r="CH848" s="55"/>
      <c r="CI848" s="55"/>
    </row>
    <row r="849" spans="1:87" customFormat="1" ht="15" customHeight="1" x14ac:dyDescent="0.25">
      <c r="A849" s="55"/>
      <c r="B849" s="58"/>
      <c r="C849" s="58"/>
      <c r="E849" s="57"/>
      <c r="F849" s="21"/>
      <c r="G849" s="59"/>
      <c r="H849" s="56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55"/>
      <c r="AL849" s="55"/>
      <c r="AM849" s="55"/>
      <c r="AN849" s="55"/>
      <c r="AO849" s="55"/>
      <c r="AP849" s="55"/>
      <c r="AQ849" s="55"/>
      <c r="AR849" s="55"/>
      <c r="AS849" s="55"/>
      <c r="AT849" s="55"/>
      <c r="AU849" s="55"/>
      <c r="AV849" s="55"/>
      <c r="AW849" s="55"/>
      <c r="AX849" s="55"/>
      <c r="AY849" s="55"/>
      <c r="AZ849" s="55"/>
      <c r="BA849" s="55"/>
      <c r="BB849" s="55"/>
      <c r="BC849" s="55"/>
      <c r="BD849" s="55"/>
      <c r="BE849" s="55"/>
      <c r="BF849" s="55"/>
      <c r="BG849" s="55"/>
      <c r="BH849" s="55"/>
      <c r="BI849" s="55"/>
      <c r="BJ849" s="55"/>
      <c r="BK849" s="55"/>
      <c r="BL849" s="55"/>
      <c r="BM849" s="55"/>
      <c r="BN849" s="55"/>
      <c r="BO849" s="55"/>
      <c r="BP849" s="55"/>
      <c r="BQ849" s="55"/>
      <c r="BR849" s="55"/>
      <c r="BS849" s="55"/>
      <c r="BT849" s="55"/>
      <c r="BU849" s="55"/>
      <c r="BV849" s="55"/>
      <c r="BW849" s="55"/>
      <c r="BX849" s="55"/>
      <c r="BY849" s="55"/>
      <c r="BZ849" s="55"/>
      <c r="CA849" s="55"/>
      <c r="CB849" s="55"/>
      <c r="CC849" s="55"/>
      <c r="CD849" s="55"/>
      <c r="CE849" s="55"/>
      <c r="CF849" s="55"/>
      <c r="CG849" s="55"/>
      <c r="CH849" s="55"/>
      <c r="CI849" s="55"/>
    </row>
    <row r="850" spans="1:87" customFormat="1" ht="15" customHeight="1" x14ac:dyDescent="0.25">
      <c r="A850" s="55"/>
      <c r="B850" s="58"/>
      <c r="C850" s="58"/>
      <c r="E850" s="57"/>
      <c r="F850" s="21"/>
      <c r="G850" s="59"/>
      <c r="H850" s="56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55"/>
      <c r="AL850" s="55"/>
      <c r="AM850" s="55"/>
      <c r="AN850" s="55"/>
      <c r="AO850" s="55"/>
      <c r="AP850" s="55"/>
      <c r="AQ850" s="55"/>
      <c r="AR850" s="55"/>
      <c r="AS850" s="55"/>
      <c r="AT850" s="55"/>
      <c r="AU850" s="55"/>
      <c r="AV850" s="55"/>
      <c r="AW850" s="55"/>
      <c r="AX850" s="55"/>
      <c r="AY850" s="55"/>
      <c r="AZ850" s="55"/>
      <c r="BA850" s="55"/>
      <c r="BB850" s="55"/>
      <c r="BC850" s="55"/>
      <c r="BD850" s="55"/>
      <c r="BE850" s="55"/>
      <c r="BF850" s="55"/>
      <c r="BG850" s="55"/>
      <c r="BH850" s="55"/>
      <c r="BI850" s="55"/>
      <c r="BJ850" s="55"/>
      <c r="BK850" s="55"/>
      <c r="BL850" s="55"/>
      <c r="BM850" s="55"/>
      <c r="BN850" s="55"/>
      <c r="BO850" s="55"/>
      <c r="BP850" s="55"/>
      <c r="BQ850" s="55"/>
      <c r="BR850" s="55"/>
      <c r="BS850" s="55"/>
      <c r="BT850" s="55"/>
      <c r="BU850" s="55"/>
      <c r="BV850" s="55"/>
      <c r="BW850" s="55"/>
      <c r="BX850" s="55"/>
      <c r="BY850" s="55"/>
      <c r="BZ850" s="55"/>
      <c r="CA850" s="55"/>
      <c r="CB850" s="55"/>
      <c r="CC850" s="55"/>
      <c r="CD850" s="55"/>
      <c r="CE850" s="55"/>
      <c r="CF850" s="55"/>
      <c r="CG850" s="55"/>
      <c r="CH850" s="55"/>
      <c r="CI850" s="55"/>
    </row>
    <row r="851" spans="1:87" customFormat="1" ht="15" customHeight="1" x14ac:dyDescent="0.25">
      <c r="A851" s="55"/>
      <c r="B851" s="58"/>
      <c r="C851" s="58"/>
      <c r="E851" s="57"/>
      <c r="F851" s="21"/>
      <c r="G851" s="59"/>
      <c r="H851" s="56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  <c r="AQ851" s="55"/>
      <c r="AR851" s="55"/>
      <c r="AS851" s="55"/>
      <c r="AT851" s="55"/>
      <c r="AU851" s="55"/>
      <c r="AV851" s="55"/>
      <c r="AW851" s="55"/>
      <c r="AX851" s="55"/>
      <c r="AY851" s="55"/>
      <c r="AZ851" s="55"/>
      <c r="BA851" s="55"/>
      <c r="BB851" s="55"/>
      <c r="BC851" s="55"/>
      <c r="BD851" s="55"/>
      <c r="BE851" s="55"/>
      <c r="BF851" s="55"/>
      <c r="BG851" s="55"/>
      <c r="BH851" s="55"/>
      <c r="BI851" s="55"/>
      <c r="BJ851" s="55"/>
      <c r="BK851" s="55"/>
      <c r="BL851" s="55"/>
      <c r="BM851" s="55"/>
      <c r="BN851" s="55"/>
      <c r="BO851" s="55"/>
      <c r="BP851" s="55"/>
      <c r="BQ851" s="55"/>
      <c r="BR851" s="55"/>
      <c r="BS851" s="55"/>
      <c r="BT851" s="55"/>
      <c r="BU851" s="55"/>
      <c r="BV851" s="55"/>
      <c r="BW851" s="55"/>
      <c r="BX851" s="55"/>
      <c r="BY851" s="55"/>
      <c r="BZ851" s="55"/>
      <c r="CA851" s="55"/>
      <c r="CB851" s="55"/>
      <c r="CC851" s="55"/>
      <c r="CD851" s="55"/>
      <c r="CE851" s="55"/>
      <c r="CF851" s="55"/>
      <c r="CG851" s="55"/>
      <c r="CH851" s="55"/>
      <c r="CI851" s="55"/>
    </row>
    <row r="852" spans="1:87" customFormat="1" ht="15" customHeight="1" x14ac:dyDescent="0.25">
      <c r="A852" s="55"/>
      <c r="B852" s="58"/>
      <c r="C852" s="58"/>
      <c r="E852" s="57"/>
      <c r="F852" s="21"/>
      <c r="G852" s="59"/>
      <c r="H852" s="56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  <c r="AQ852" s="55"/>
      <c r="AR852" s="55"/>
      <c r="AS852" s="55"/>
      <c r="AT852" s="55"/>
      <c r="AU852" s="55"/>
      <c r="AV852" s="55"/>
      <c r="AW852" s="55"/>
      <c r="AX852" s="55"/>
      <c r="AY852" s="55"/>
      <c r="AZ852" s="55"/>
      <c r="BA852" s="55"/>
      <c r="BB852" s="55"/>
      <c r="BC852" s="55"/>
      <c r="BD852" s="55"/>
      <c r="BE852" s="55"/>
      <c r="BF852" s="55"/>
      <c r="BG852" s="55"/>
      <c r="BH852" s="55"/>
      <c r="BI852" s="55"/>
      <c r="BJ852" s="55"/>
      <c r="BK852" s="55"/>
      <c r="BL852" s="55"/>
      <c r="BM852" s="55"/>
      <c r="BN852" s="55"/>
      <c r="BO852" s="55"/>
      <c r="BP852" s="55"/>
      <c r="BQ852" s="55"/>
      <c r="BR852" s="55"/>
      <c r="BS852" s="55"/>
      <c r="BT852" s="55"/>
      <c r="BU852" s="55"/>
      <c r="BV852" s="55"/>
      <c r="BW852" s="55"/>
      <c r="BX852" s="55"/>
      <c r="BY852" s="55"/>
      <c r="BZ852" s="55"/>
      <c r="CA852" s="55"/>
      <c r="CB852" s="55"/>
      <c r="CC852" s="55"/>
      <c r="CD852" s="55"/>
      <c r="CE852" s="55"/>
      <c r="CF852" s="55"/>
      <c r="CG852" s="55"/>
      <c r="CH852" s="55"/>
      <c r="CI852" s="55"/>
    </row>
    <row r="853" spans="1:87" customFormat="1" ht="15" customHeight="1" x14ac:dyDescent="0.25">
      <c r="A853" s="55"/>
      <c r="B853" s="58"/>
      <c r="C853" s="58"/>
      <c r="E853" s="57"/>
      <c r="F853" s="21"/>
      <c r="G853" s="59"/>
      <c r="H853" s="56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5"/>
      <c r="AV853" s="55"/>
      <c r="AW853" s="55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5"/>
      <c r="BJ853" s="55"/>
      <c r="BK853" s="55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5"/>
      <c r="BX853" s="55"/>
      <c r="BY853" s="55"/>
      <c r="BZ853" s="55"/>
      <c r="CA853" s="55"/>
      <c r="CB853" s="55"/>
      <c r="CC853" s="55"/>
      <c r="CD853" s="55"/>
      <c r="CE853" s="55"/>
      <c r="CF853" s="55"/>
      <c r="CG853" s="55"/>
      <c r="CH853" s="55"/>
      <c r="CI853" s="55"/>
    </row>
    <row r="854" spans="1:87" customFormat="1" ht="15" customHeight="1" x14ac:dyDescent="0.25">
      <c r="A854" s="55"/>
      <c r="B854" s="58"/>
      <c r="C854" s="58"/>
      <c r="E854" s="57"/>
      <c r="F854" s="21"/>
      <c r="G854" s="59"/>
      <c r="H854" s="56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  <c r="AQ854" s="55"/>
      <c r="AR854" s="55"/>
      <c r="AS854" s="55"/>
      <c r="AT854" s="55"/>
      <c r="AU854" s="55"/>
      <c r="AV854" s="55"/>
      <c r="AW854" s="55"/>
      <c r="AX854" s="55"/>
      <c r="AY854" s="55"/>
      <c r="AZ854" s="55"/>
      <c r="BA854" s="55"/>
      <c r="BB854" s="55"/>
      <c r="BC854" s="55"/>
      <c r="BD854" s="55"/>
      <c r="BE854" s="55"/>
      <c r="BF854" s="55"/>
      <c r="BG854" s="55"/>
      <c r="BH854" s="55"/>
      <c r="BI854" s="55"/>
      <c r="BJ854" s="55"/>
      <c r="BK854" s="55"/>
      <c r="BL854" s="55"/>
      <c r="BM854" s="55"/>
      <c r="BN854" s="55"/>
      <c r="BO854" s="55"/>
      <c r="BP854" s="55"/>
      <c r="BQ854" s="55"/>
      <c r="BR854" s="55"/>
      <c r="BS854" s="55"/>
      <c r="BT854" s="55"/>
      <c r="BU854" s="55"/>
      <c r="BV854" s="55"/>
      <c r="BW854" s="55"/>
      <c r="BX854" s="55"/>
      <c r="BY854" s="55"/>
      <c r="BZ854" s="55"/>
      <c r="CA854" s="55"/>
      <c r="CB854" s="55"/>
      <c r="CC854" s="55"/>
      <c r="CD854" s="55"/>
      <c r="CE854" s="55"/>
      <c r="CF854" s="55"/>
      <c r="CG854" s="55"/>
      <c r="CH854" s="55"/>
      <c r="CI854" s="55"/>
    </row>
    <row r="855" spans="1:87" customFormat="1" ht="15" customHeight="1" x14ac:dyDescent="0.25">
      <c r="A855" s="55"/>
      <c r="B855" s="58"/>
      <c r="C855" s="58"/>
      <c r="E855" s="57"/>
      <c r="F855" s="21"/>
      <c r="G855" s="59"/>
      <c r="H855" s="56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  <c r="AQ855" s="55"/>
      <c r="AR855" s="55"/>
      <c r="AS855" s="55"/>
      <c r="AT855" s="55"/>
      <c r="AU855" s="55"/>
      <c r="AV855" s="55"/>
      <c r="AW855" s="55"/>
      <c r="AX855" s="55"/>
      <c r="AY855" s="55"/>
      <c r="AZ855" s="55"/>
      <c r="BA855" s="55"/>
      <c r="BB855" s="55"/>
      <c r="BC855" s="55"/>
      <c r="BD855" s="55"/>
      <c r="BE855" s="55"/>
      <c r="BF855" s="55"/>
      <c r="BG855" s="55"/>
      <c r="BH855" s="55"/>
      <c r="BI855" s="55"/>
      <c r="BJ855" s="55"/>
      <c r="BK855" s="55"/>
      <c r="BL855" s="55"/>
      <c r="BM855" s="55"/>
      <c r="BN855" s="55"/>
      <c r="BO855" s="55"/>
      <c r="BP855" s="55"/>
      <c r="BQ855" s="55"/>
      <c r="BR855" s="55"/>
      <c r="BS855" s="55"/>
      <c r="BT855" s="55"/>
      <c r="BU855" s="55"/>
      <c r="BV855" s="55"/>
      <c r="BW855" s="55"/>
      <c r="BX855" s="55"/>
      <c r="BY855" s="55"/>
      <c r="BZ855" s="55"/>
      <c r="CA855" s="55"/>
      <c r="CB855" s="55"/>
      <c r="CC855" s="55"/>
      <c r="CD855" s="55"/>
      <c r="CE855" s="55"/>
      <c r="CF855" s="55"/>
      <c r="CG855" s="55"/>
      <c r="CH855" s="55"/>
      <c r="CI855" s="55"/>
    </row>
    <row r="856" spans="1:87" customFormat="1" ht="15" customHeight="1" x14ac:dyDescent="0.25">
      <c r="A856" s="55"/>
      <c r="B856" s="58"/>
      <c r="C856" s="58"/>
      <c r="E856" s="57"/>
      <c r="F856" s="21"/>
      <c r="G856" s="59"/>
      <c r="H856" s="56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  <c r="AQ856" s="55"/>
      <c r="AR856" s="55"/>
      <c r="AS856" s="55"/>
      <c r="AT856" s="55"/>
      <c r="AU856" s="55"/>
      <c r="AV856" s="55"/>
      <c r="AW856" s="55"/>
      <c r="AX856" s="55"/>
      <c r="AY856" s="55"/>
      <c r="AZ856" s="55"/>
      <c r="BA856" s="55"/>
      <c r="BB856" s="55"/>
      <c r="BC856" s="55"/>
      <c r="BD856" s="55"/>
      <c r="BE856" s="55"/>
      <c r="BF856" s="55"/>
      <c r="BG856" s="55"/>
      <c r="BH856" s="55"/>
      <c r="BI856" s="55"/>
      <c r="BJ856" s="55"/>
      <c r="BK856" s="55"/>
      <c r="BL856" s="55"/>
      <c r="BM856" s="55"/>
      <c r="BN856" s="55"/>
      <c r="BO856" s="55"/>
      <c r="BP856" s="55"/>
      <c r="BQ856" s="55"/>
      <c r="BR856" s="55"/>
      <c r="BS856" s="55"/>
      <c r="BT856" s="55"/>
      <c r="BU856" s="55"/>
      <c r="BV856" s="55"/>
      <c r="BW856" s="55"/>
      <c r="BX856" s="55"/>
      <c r="BY856" s="55"/>
      <c r="BZ856" s="55"/>
      <c r="CA856" s="55"/>
      <c r="CB856" s="55"/>
      <c r="CC856" s="55"/>
      <c r="CD856" s="55"/>
      <c r="CE856" s="55"/>
      <c r="CF856" s="55"/>
      <c r="CG856" s="55"/>
      <c r="CH856" s="55"/>
      <c r="CI856" s="55"/>
    </row>
    <row r="857" spans="1:87" customFormat="1" ht="15" customHeight="1" x14ac:dyDescent="0.25">
      <c r="A857" s="55"/>
      <c r="B857" s="58"/>
      <c r="C857" s="58"/>
      <c r="E857" s="57"/>
      <c r="F857" s="21"/>
      <c r="G857" s="59"/>
      <c r="H857" s="56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  <c r="AQ857" s="55"/>
      <c r="AR857" s="55"/>
      <c r="AS857" s="55"/>
      <c r="AT857" s="55"/>
      <c r="AU857" s="55"/>
      <c r="AV857" s="55"/>
      <c r="AW857" s="55"/>
      <c r="AX857" s="55"/>
      <c r="AY857" s="55"/>
      <c r="AZ857" s="55"/>
      <c r="BA857" s="55"/>
      <c r="BB857" s="55"/>
      <c r="BC857" s="55"/>
      <c r="BD857" s="55"/>
      <c r="BE857" s="55"/>
      <c r="BF857" s="55"/>
      <c r="BG857" s="55"/>
      <c r="BH857" s="55"/>
      <c r="BI857" s="55"/>
      <c r="BJ857" s="55"/>
      <c r="BK857" s="55"/>
      <c r="BL857" s="55"/>
      <c r="BM857" s="55"/>
      <c r="BN857" s="55"/>
      <c r="BO857" s="55"/>
      <c r="BP857" s="55"/>
      <c r="BQ857" s="55"/>
      <c r="BR857" s="55"/>
      <c r="BS857" s="55"/>
      <c r="BT857" s="55"/>
      <c r="BU857" s="55"/>
      <c r="BV857" s="55"/>
      <c r="BW857" s="55"/>
      <c r="BX857" s="55"/>
      <c r="BY857" s="55"/>
      <c r="BZ857" s="55"/>
      <c r="CA857" s="55"/>
      <c r="CB857" s="55"/>
      <c r="CC857" s="55"/>
      <c r="CD857" s="55"/>
      <c r="CE857" s="55"/>
      <c r="CF857" s="55"/>
      <c r="CG857" s="55"/>
      <c r="CH857" s="55"/>
      <c r="CI857" s="55"/>
    </row>
    <row r="858" spans="1:87" customFormat="1" ht="15" customHeight="1" x14ac:dyDescent="0.25">
      <c r="A858" s="55"/>
      <c r="B858" s="58"/>
      <c r="C858" s="58"/>
      <c r="E858" s="57"/>
      <c r="F858" s="21"/>
      <c r="G858" s="59"/>
      <c r="H858" s="56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  <c r="AQ858" s="55"/>
      <c r="AR858" s="55"/>
      <c r="AS858" s="55"/>
      <c r="AT858" s="55"/>
      <c r="AU858" s="55"/>
      <c r="AV858" s="55"/>
      <c r="AW858" s="55"/>
      <c r="AX858" s="55"/>
      <c r="AY858" s="55"/>
      <c r="AZ858" s="55"/>
      <c r="BA858" s="55"/>
      <c r="BB858" s="55"/>
      <c r="BC858" s="55"/>
      <c r="BD858" s="55"/>
      <c r="BE858" s="55"/>
      <c r="BF858" s="55"/>
      <c r="BG858" s="55"/>
      <c r="BH858" s="55"/>
      <c r="BI858" s="55"/>
      <c r="BJ858" s="55"/>
      <c r="BK858" s="55"/>
      <c r="BL858" s="55"/>
      <c r="BM858" s="55"/>
      <c r="BN858" s="55"/>
      <c r="BO858" s="55"/>
      <c r="BP858" s="55"/>
      <c r="BQ858" s="55"/>
      <c r="BR858" s="55"/>
      <c r="BS858" s="55"/>
      <c r="BT858" s="55"/>
      <c r="BU858" s="55"/>
      <c r="BV858" s="55"/>
      <c r="BW858" s="55"/>
      <c r="BX858" s="55"/>
      <c r="BY858" s="55"/>
      <c r="BZ858" s="55"/>
      <c r="CA858" s="55"/>
      <c r="CB858" s="55"/>
      <c r="CC858" s="55"/>
      <c r="CD858" s="55"/>
      <c r="CE858" s="55"/>
      <c r="CF858" s="55"/>
      <c r="CG858" s="55"/>
      <c r="CH858" s="55"/>
      <c r="CI858" s="55"/>
    </row>
    <row r="859" spans="1:87" customFormat="1" ht="15" customHeight="1" x14ac:dyDescent="0.25">
      <c r="A859" s="55"/>
      <c r="B859" s="58"/>
      <c r="C859" s="58"/>
      <c r="E859" s="57"/>
      <c r="F859" s="21"/>
      <c r="G859" s="59"/>
      <c r="H859" s="56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  <c r="AQ859" s="55"/>
      <c r="AR859" s="55"/>
      <c r="AS859" s="55"/>
      <c r="AT859" s="55"/>
      <c r="AU859" s="55"/>
      <c r="AV859" s="55"/>
      <c r="AW859" s="55"/>
      <c r="AX859" s="55"/>
      <c r="AY859" s="55"/>
      <c r="AZ859" s="55"/>
      <c r="BA859" s="55"/>
      <c r="BB859" s="55"/>
      <c r="BC859" s="55"/>
      <c r="BD859" s="55"/>
      <c r="BE859" s="55"/>
      <c r="BF859" s="55"/>
      <c r="BG859" s="55"/>
      <c r="BH859" s="55"/>
      <c r="BI859" s="55"/>
      <c r="BJ859" s="55"/>
      <c r="BK859" s="55"/>
      <c r="BL859" s="55"/>
      <c r="BM859" s="55"/>
      <c r="BN859" s="55"/>
      <c r="BO859" s="55"/>
      <c r="BP859" s="55"/>
      <c r="BQ859" s="55"/>
      <c r="BR859" s="55"/>
      <c r="BS859" s="55"/>
      <c r="BT859" s="55"/>
      <c r="BU859" s="55"/>
      <c r="BV859" s="55"/>
      <c r="BW859" s="55"/>
      <c r="BX859" s="55"/>
      <c r="BY859" s="55"/>
      <c r="BZ859" s="55"/>
      <c r="CA859" s="55"/>
      <c r="CB859" s="55"/>
      <c r="CC859" s="55"/>
      <c r="CD859" s="55"/>
      <c r="CE859" s="55"/>
      <c r="CF859" s="55"/>
      <c r="CG859" s="55"/>
      <c r="CH859" s="55"/>
      <c r="CI859" s="55"/>
    </row>
    <row r="860" spans="1:87" customFormat="1" ht="15" customHeight="1" x14ac:dyDescent="0.25">
      <c r="A860" s="55"/>
      <c r="B860" s="58"/>
      <c r="C860" s="58"/>
      <c r="E860" s="57"/>
      <c r="F860" s="21"/>
      <c r="G860" s="59"/>
      <c r="H860" s="56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5"/>
      <c r="AV860" s="55"/>
      <c r="AW860" s="55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5"/>
      <c r="BJ860" s="55"/>
      <c r="BK860" s="55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5"/>
      <c r="BX860" s="55"/>
      <c r="BY860" s="55"/>
      <c r="BZ860" s="55"/>
      <c r="CA860" s="55"/>
      <c r="CB860" s="55"/>
      <c r="CC860" s="55"/>
      <c r="CD860" s="55"/>
      <c r="CE860" s="55"/>
      <c r="CF860" s="55"/>
      <c r="CG860" s="55"/>
      <c r="CH860" s="55"/>
      <c r="CI860" s="55"/>
    </row>
    <row r="861" spans="1:87" customFormat="1" ht="15" customHeight="1" x14ac:dyDescent="0.25">
      <c r="A861" s="55"/>
      <c r="B861" s="58"/>
      <c r="C861" s="58"/>
      <c r="E861" s="57"/>
      <c r="F861" s="21"/>
      <c r="G861" s="59"/>
      <c r="H861" s="56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  <c r="AQ861" s="55"/>
      <c r="AR861" s="55"/>
      <c r="AS861" s="55"/>
      <c r="AT861" s="55"/>
      <c r="AU861" s="55"/>
      <c r="AV861" s="55"/>
      <c r="AW861" s="55"/>
      <c r="AX861" s="55"/>
      <c r="AY861" s="55"/>
      <c r="AZ861" s="55"/>
      <c r="BA861" s="55"/>
      <c r="BB861" s="55"/>
      <c r="BC861" s="55"/>
      <c r="BD861" s="55"/>
      <c r="BE861" s="55"/>
      <c r="BF861" s="55"/>
      <c r="BG861" s="55"/>
      <c r="BH861" s="55"/>
      <c r="BI861" s="55"/>
      <c r="BJ861" s="55"/>
      <c r="BK861" s="55"/>
      <c r="BL861" s="55"/>
      <c r="BM861" s="55"/>
      <c r="BN861" s="55"/>
      <c r="BO861" s="55"/>
      <c r="BP861" s="55"/>
      <c r="BQ861" s="55"/>
      <c r="BR861" s="55"/>
      <c r="BS861" s="55"/>
      <c r="BT861" s="55"/>
      <c r="BU861" s="55"/>
      <c r="BV861" s="55"/>
      <c r="BW861" s="55"/>
      <c r="BX861" s="55"/>
      <c r="BY861" s="55"/>
      <c r="BZ861" s="55"/>
      <c r="CA861" s="55"/>
      <c r="CB861" s="55"/>
      <c r="CC861" s="55"/>
      <c r="CD861" s="55"/>
      <c r="CE861" s="55"/>
      <c r="CF861" s="55"/>
      <c r="CG861" s="55"/>
      <c r="CH861" s="55"/>
      <c r="CI861" s="55"/>
    </row>
    <row r="862" spans="1:87" customFormat="1" ht="15" customHeight="1" x14ac:dyDescent="0.25">
      <c r="A862" s="55"/>
      <c r="B862" s="58"/>
      <c r="C862" s="58"/>
      <c r="E862" s="57"/>
      <c r="F862" s="21"/>
      <c r="G862" s="59"/>
      <c r="H862" s="56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  <c r="AQ862" s="55"/>
      <c r="AR862" s="55"/>
      <c r="AS862" s="55"/>
      <c r="AT862" s="55"/>
      <c r="AU862" s="55"/>
      <c r="AV862" s="55"/>
      <c r="AW862" s="55"/>
      <c r="AX862" s="55"/>
      <c r="AY862" s="55"/>
      <c r="AZ862" s="55"/>
      <c r="BA862" s="55"/>
      <c r="BB862" s="55"/>
      <c r="BC862" s="55"/>
      <c r="BD862" s="55"/>
      <c r="BE862" s="55"/>
      <c r="BF862" s="55"/>
      <c r="BG862" s="55"/>
      <c r="BH862" s="55"/>
      <c r="BI862" s="55"/>
      <c r="BJ862" s="55"/>
      <c r="BK862" s="55"/>
      <c r="BL862" s="55"/>
      <c r="BM862" s="55"/>
      <c r="BN862" s="55"/>
      <c r="BO862" s="55"/>
      <c r="BP862" s="55"/>
      <c r="BQ862" s="55"/>
      <c r="BR862" s="55"/>
      <c r="BS862" s="55"/>
      <c r="BT862" s="55"/>
      <c r="BU862" s="55"/>
      <c r="BV862" s="55"/>
      <c r="BW862" s="55"/>
      <c r="BX862" s="55"/>
      <c r="BY862" s="55"/>
      <c r="BZ862" s="55"/>
      <c r="CA862" s="55"/>
      <c r="CB862" s="55"/>
      <c r="CC862" s="55"/>
      <c r="CD862" s="55"/>
      <c r="CE862" s="55"/>
      <c r="CF862" s="55"/>
      <c r="CG862" s="55"/>
      <c r="CH862" s="55"/>
      <c r="CI862" s="55"/>
    </row>
    <row r="863" spans="1:87" customFormat="1" ht="15" customHeight="1" x14ac:dyDescent="0.25">
      <c r="A863" s="55"/>
      <c r="B863" s="58"/>
      <c r="C863" s="58"/>
      <c r="E863" s="57"/>
      <c r="F863" s="21"/>
      <c r="G863" s="59"/>
      <c r="H863" s="56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  <c r="AQ863" s="55"/>
      <c r="AR863" s="55"/>
      <c r="AS863" s="55"/>
      <c r="AT863" s="55"/>
      <c r="AU863" s="55"/>
      <c r="AV863" s="55"/>
      <c r="AW863" s="55"/>
      <c r="AX863" s="55"/>
      <c r="AY863" s="55"/>
      <c r="AZ863" s="55"/>
      <c r="BA863" s="55"/>
      <c r="BB863" s="55"/>
      <c r="BC863" s="55"/>
      <c r="BD863" s="55"/>
      <c r="BE863" s="55"/>
      <c r="BF863" s="55"/>
      <c r="BG863" s="55"/>
      <c r="BH863" s="55"/>
      <c r="BI863" s="55"/>
      <c r="BJ863" s="55"/>
      <c r="BK863" s="55"/>
      <c r="BL863" s="55"/>
      <c r="BM863" s="55"/>
      <c r="BN863" s="55"/>
      <c r="BO863" s="55"/>
      <c r="BP863" s="55"/>
      <c r="BQ863" s="55"/>
      <c r="BR863" s="55"/>
      <c r="BS863" s="55"/>
      <c r="BT863" s="55"/>
      <c r="BU863" s="55"/>
      <c r="BV863" s="55"/>
      <c r="BW863" s="55"/>
      <c r="BX863" s="55"/>
      <c r="BY863" s="55"/>
      <c r="BZ863" s="55"/>
      <c r="CA863" s="55"/>
      <c r="CB863" s="55"/>
      <c r="CC863" s="55"/>
      <c r="CD863" s="55"/>
      <c r="CE863" s="55"/>
      <c r="CF863" s="55"/>
      <c r="CG863" s="55"/>
      <c r="CH863" s="55"/>
      <c r="CI863" s="55"/>
    </row>
    <row r="864" spans="1:87" customFormat="1" ht="15" customHeight="1" x14ac:dyDescent="0.25">
      <c r="A864" s="55"/>
      <c r="B864" s="58"/>
      <c r="C864" s="58"/>
      <c r="E864" s="57"/>
      <c r="F864" s="21"/>
      <c r="G864" s="59"/>
      <c r="H864" s="56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  <c r="AQ864" s="55"/>
      <c r="AR864" s="55"/>
      <c r="AS864" s="55"/>
      <c r="AT864" s="55"/>
      <c r="AU864" s="55"/>
      <c r="AV864" s="55"/>
      <c r="AW864" s="55"/>
      <c r="AX864" s="55"/>
      <c r="AY864" s="55"/>
      <c r="AZ864" s="55"/>
      <c r="BA864" s="55"/>
      <c r="BB864" s="55"/>
      <c r="BC864" s="55"/>
      <c r="BD864" s="55"/>
      <c r="BE864" s="55"/>
      <c r="BF864" s="55"/>
      <c r="BG864" s="55"/>
      <c r="BH864" s="55"/>
      <c r="BI864" s="55"/>
      <c r="BJ864" s="55"/>
      <c r="BK864" s="55"/>
      <c r="BL864" s="55"/>
      <c r="BM864" s="55"/>
      <c r="BN864" s="55"/>
      <c r="BO864" s="55"/>
      <c r="BP864" s="55"/>
      <c r="BQ864" s="55"/>
      <c r="BR864" s="55"/>
      <c r="BS864" s="55"/>
      <c r="BT864" s="55"/>
      <c r="BU864" s="55"/>
      <c r="BV864" s="55"/>
      <c r="BW864" s="55"/>
      <c r="BX864" s="55"/>
      <c r="BY864" s="55"/>
      <c r="BZ864" s="55"/>
      <c r="CA864" s="55"/>
      <c r="CB864" s="55"/>
      <c r="CC864" s="55"/>
      <c r="CD864" s="55"/>
      <c r="CE864" s="55"/>
      <c r="CF864" s="55"/>
      <c r="CG864" s="55"/>
      <c r="CH864" s="55"/>
      <c r="CI864" s="55"/>
    </row>
    <row r="865" spans="1:87" customFormat="1" ht="15" customHeight="1" x14ac:dyDescent="0.25">
      <c r="A865" s="55"/>
      <c r="B865" s="58"/>
      <c r="C865" s="58"/>
      <c r="E865" s="57"/>
      <c r="F865" s="21"/>
      <c r="G865" s="59"/>
      <c r="H865" s="56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  <c r="AQ865" s="55"/>
      <c r="AR865" s="55"/>
      <c r="AS865" s="55"/>
      <c r="AT865" s="55"/>
      <c r="AU865" s="55"/>
      <c r="AV865" s="55"/>
      <c r="AW865" s="55"/>
      <c r="AX865" s="55"/>
      <c r="AY865" s="55"/>
      <c r="AZ865" s="55"/>
      <c r="BA865" s="55"/>
      <c r="BB865" s="55"/>
      <c r="BC865" s="55"/>
      <c r="BD865" s="55"/>
      <c r="BE865" s="55"/>
      <c r="BF865" s="55"/>
      <c r="BG865" s="55"/>
      <c r="BH865" s="55"/>
      <c r="BI865" s="55"/>
      <c r="BJ865" s="55"/>
      <c r="BK865" s="55"/>
      <c r="BL865" s="55"/>
      <c r="BM865" s="55"/>
      <c r="BN865" s="55"/>
      <c r="BO865" s="55"/>
      <c r="BP865" s="55"/>
      <c r="BQ865" s="55"/>
      <c r="BR865" s="55"/>
      <c r="BS865" s="55"/>
      <c r="BT865" s="55"/>
      <c r="BU865" s="55"/>
      <c r="BV865" s="55"/>
      <c r="BW865" s="55"/>
      <c r="BX865" s="55"/>
      <c r="BY865" s="55"/>
      <c r="BZ865" s="55"/>
      <c r="CA865" s="55"/>
      <c r="CB865" s="55"/>
      <c r="CC865" s="55"/>
      <c r="CD865" s="55"/>
      <c r="CE865" s="55"/>
      <c r="CF865" s="55"/>
      <c r="CG865" s="55"/>
      <c r="CH865" s="55"/>
      <c r="CI865" s="55"/>
    </row>
    <row r="866" spans="1:87" customFormat="1" ht="15" customHeight="1" x14ac:dyDescent="0.25">
      <c r="A866" s="55"/>
      <c r="B866" s="58"/>
      <c r="C866" s="58"/>
      <c r="E866" s="57"/>
      <c r="F866" s="21"/>
      <c r="G866" s="59"/>
      <c r="H866" s="56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5"/>
      <c r="AV866" s="55"/>
      <c r="AW866" s="55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5"/>
      <c r="BJ866" s="55"/>
      <c r="BK866" s="55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5"/>
      <c r="BX866" s="55"/>
      <c r="BY866" s="55"/>
      <c r="BZ866" s="55"/>
      <c r="CA866" s="55"/>
      <c r="CB866" s="55"/>
      <c r="CC866" s="55"/>
      <c r="CD866" s="55"/>
      <c r="CE866" s="55"/>
      <c r="CF866" s="55"/>
      <c r="CG866" s="55"/>
      <c r="CH866" s="55"/>
      <c r="CI866" s="55"/>
    </row>
    <row r="867" spans="1:87" customFormat="1" ht="15" customHeight="1" x14ac:dyDescent="0.25">
      <c r="A867" s="55"/>
      <c r="B867" s="58"/>
      <c r="C867" s="58"/>
      <c r="E867" s="57"/>
      <c r="F867" s="21"/>
      <c r="G867" s="59"/>
      <c r="H867" s="56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  <c r="AQ867" s="55"/>
      <c r="AR867" s="55"/>
      <c r="AS867" s="55"/>
      <c r="AT867" s="55"/>
      <c r="AU867" s="55"/>
      <c r="AV867" s="55"/>
      <c r="AW867" s="55"/>
      <c r="AX867" s="55"/>
      <c r="AY867" s="55"/>
      <c r="AZ867" s="55"/>
      <c r="BA867" s="55"/>
      <c r="BB867" s="55"/>
      <c r="BC867" s="55"/>
      <c r="BD867" s="55"/>
      <c r="BE867" s="55"/>
      <c r="BF867" s="55"/>
      <c r="BG867" s="55"/>
      <c r="BH867" s="55"/>
      <c r="BI867" s="55"/>
      <c r="BJ867" s="55"/>
      <c r="BK867" s="55"/>
      <c r="BL867" s="55"/>
      <c r="BM867" s="55"/>
      <c r="BN867" s="55"/>
      <c r="BO867" s="55"/>
      <c r="BP867" s="55"/>
      <c r="BQ867" s="55"/>
      <c r="BR867" s="55"/>
      <c r="BS867" s="55"/>
      <c r="BT867" s="55"/>
      <c r="BU867" s="55"/>
      <c r="BV867" s="55"/>
      <c r="BW867" s="55"/>
      <c r="BX867" s="55"/>
      <c r="BY867" s="55"/>
      <c r="BZ867" s="55"/>
      <c r="CA867" s="55"/>
      <c r="CB867" s="55"/>
      <c r="CC867" s="55"/>
      <c r="CD867" s="55"/>
      <c r="CE867" s="55"/>
      <c r="CF867" s="55"/>
      <c r="CG867" s="55"/>
      <c r="CH867" s="55"/>
      <c r="CI867" s="55"/>
    </row>
    <row r="868" spans="1:87" customFormat="1" ht="15" customHeight="1" x14ac:dyDescent="0.25">
      <c r="A868" s="55"/>
      <c r="B868" s="58"/>
      <c r="C868" s="58"/>
      <c r="E868" s="57"/>
      <c r="F868" s="21"/>
      <c r="G868" s="59"/>
      <c r="H868" s="56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  <c r="AQ868" s="55"/>
      <c r="AR868" s="55"/>
      <c r="AS868" s="55"/>
      <c r="AT868" s="55"/>
      <c r="AU868" s="55"/>
      <c r="AV868" s="55"/>
      <c r="AW868" s="55"/>
      <c r="AX868" s="55"/>
      <c r="AY868" s="55"/>
      <c r="AZ868" s="55"/>
      <c r="BA868" s="55"/>
      <c r="BB868" s="55"/>
      <c r="BC868" s="55"/>
      <c r="BD868" s="55"/>
      <c r="BE868" s="55"/>
      <c r="BF868" s="55"/>
      <c r="BG868" s="55"/>
      <c r="BH868" s="55"/>
      <c r="BI868" s="55"/>
      <c r="BJ868" s="55"/>
      <c r="BK868" s="55"/>
      <c r="BL868" s="55"/>
      <c r="BM868" s="55"/>
      <c r="BN868" s="55"/>
      <c r="BO868" s="55"/>
      <c r="BP868" s="55"/>
      <c r="BQ868" s="55"/>
      <c r="BR868" s="55"/>
      <c r="BS868" s="55"/>
      <c r="BT868" s="55"/>
      <c r="BU868" s="55"/>
      <c r="BV868" s="55"/>
      <c r="BW868" s="55"/>
      <c r="BX868" s="55"/>
      <c r="BY868" s="55"/>
      <c r="BZ868" s="55"/>
      <c r="CA868" s="55"/>
      <c r="CB868" s="55"/>
      <c r="CC868" s="55"/>
      <c r="CD868" s="55"/>
      <c r="CE868" s="55"/>
      <c r="CF868" s="55"/>
      <c r="CG868" s="55"/>
      <c r="CH868" s="55"/>
      <c r="CI868" s="55"/>
    </row>
    <row r="869" spans="1:87" customFormat="1" ht="15" customHeight="1" x14ac:dyDescent="0.25">
      <c r="A869" s="55"/>
      <c r="B869" s="58"/>
      <c r="C869" s="58"/>
      <c r="E869" s="57"/>
      <c r="F869" s="21"/>
      <c r="G869" s="59"/>
      <c r="H869" s="56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  <c r="AQ869" s="55"/>
      <c r="AR869" s="55"/>
      <c r="AS869" s="55"/>
      <c r="AT869" s="55"/>
      <c r="AU869" s="55"/>
      <c r="AV869" s="55"/>
      <c r="AW869" s="55"/>
      <c r="AX869" s="55"/>
      <c r="AY869" s="55"/>
      <c r="AZ869" s="55"/>
      <c r="BA869" s="55"/>
      <c r="BB869" s="55"/>
      <c r="BC869" s="55"/>
      <c r="BD869" s="55"/>
      <c r="BE869" s="55"/>
      <c r="BF869" s="55"/>
      <c r="BG869" s="55"/>
      <c r="BH869" s="55"/>
      <c r="BI869" s="55"/>
      <c r="BJ869" s="55"/>
      <c r="BK869" s="55"/>
      <c r="BL869" s="55"/>
      <c r="BM869" s="55"/>
      <c r="BN869" s="55"/>
      <c r="BO869" s="55"/>
      <c r="BP869" s="55"/>
      <c r="BQ869" s="55"/>
      <c r="BR869" s="55"/>
      <c r="BS869" s="55"/>
      <c r="BT869" s="55"/>
      <c r="BU869" s="55"/>
      <c r="BV869" s="55"/>
      <c r="BW869" s="55"/>
      <c r="BX869" s="55"/>
      <c r="BY869" s="55"/>
      <c r="BZ869" s="55"/>
      <c r="CA869" s="55"/>
      <c r="CB869" s="55"/>
      <c r="CC869" s="55"/>
      <c r="CD869" s="55"/>
      <c r="CE869" s="55"/>
      <c r="CF869" s="55"/>
      <c r="CG869" s="55"/>
      <c r="CH869" s="55"/>
      <c r="CI869" s="55"/>
    </row>
    <row r="870" spans="1:87" customFormat="1" ht="15" customHeight="1" x14ac:dyDescent="0.25">
      <c r="A870" s="55"/>
      <c r="B870" s="58"/>
      <c r="C870" s="58"/>
      <c r="E870" s="57"/>
      <c r="F870" s="21"/>
      <c r="G870" s="59"/>
      <c r="H870" s="56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55"/>
      <c r="AL870" s="55"/>
      <c r="AM870" s="55"/>
      <c r="AN870" s="55"/>
      <c r="AO870" s="55"/>
      <c r="AP870" s="55"/>
      <c r="AQ870" s="55"/>
      <c r="AR870" s="55"/>
      <c r="AS870" s="55"/>
      <c r="AT870" s="55"/>
      <c r="AU870" s="55"/>
      <c r="AV870" s="55"/>
      <c r="AW870" s="55"/>
      <c r="AX870" s="55"/>
      <c r="AY870" s="55"/>
      <c r="AZ870" s="55"/>
      <c r="BA870" s="55"/>
      <c r="BB870" s="55"/>
      <c r="BC870" s="55"/>
      <c r="BD870" s="55"/>
      <c r="BE870" s="55"/>
      <c r="BF870" s="55"/>
      <c r="BG870" s="55"/>
      <c r="BH870" s="55"/>
      <c r="BI870" s="55"/>
      <c r="BJ870" s="55"/>
      <c r="BK870" s="55"/>
      <c r="BL870" s="55"/>
      <c r="BM870" s="55"/>
      <c r="BN870" s="55"/>
      <c r="BO870" s="55"/>
      <c r="BP870" s="55"/>
      <c r="BQ870" s="55"/>
      <c r="BR870" s="55"/>
      <c r="BS870" s="55"/>
      <c r="BT870" s="55"/>
      <c r="BU870" s="55"/>
      <c r="BV870" s="55"/>
      <c r="BW870" s="55"/>
      <c r="BX870" s="55"/>
      <c r="BY870" s="55"/>
      <c r="BZ870" s="55"/>
      <c r="CA870" s="55"/>
      <c r="CB870" s="55"/>
      <c r="CC870" s="55"/>
      <c r="CD870" s="55"/>
      <c r="CE870" s="55"/>
      <c r="CF870" s="55"/>
      <c r="CG870" s="55"/>
      <c r="CH870" s="55"/>
      <c r="CI870" s="55"/>
    </row>
    <row r="871" spans="1:87" customFormat="1" ht="15" customHeight="1" x14ac:dyDescent="0.25">
      <c r="A871" s="55"/>
      <c r="B871" s="58"/>
      <c r="C871" s="58"/>
      <c r="E871" s="57"/>
      <c r="F871" s="21"/>
      <c r="G871" s="59"/>
      <c r="H871" s="56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55"/>
      <c r="AL871" s="55"/>
      <c r="AM871" s="55"/>
      <c r="AN871" s="55"/>
      <c r="AO871" s="55"/>
      <c r="AP871" s="55"/>
      <c r="AQ871" s="55"/>
      <c r="AR871" s="55"/>
      <c r="AS871" s="55"/>
      <c r="AT871" s="55"/>
      <c r="AU871" s="55"/>
      <c r="AV871" s="55"/>
      <c r="AW871" s="55"/>
      <c r="AX871" s="55"/>
      <c r="AY871" s="55"/>
      <c r="AZ871" s="55"/>
      <c r="BA871" s="55"/>
      <c r="BB871" s="55"/>
      <c r="BC871" s="55"/>
      <c r="BD871" s="55"/>
      <c r="BE871" s="55"/>
      <c r="BF871" s="55"/>
      <c r="BG871" s="55"/>
      <c r="BH871" s="55"/>
      <c r="BI871" s="55"/>
      <c r="BJ871" s="55"/>
      <c r="BK871" s="55"/>
      <c r="BL871" s="55"/>
      <c r="BM871" s="55"/>
      <c r="BN871" s="55"/>
      <c r="BO871" s="55"/>
      <c r="BP871" s="55"/>
      <c r="BQ871" s="55"/>
      <c r="BR871" s="55"/>
      <c r="BS871" s="55"/>
      <c r="BT871" s="55"/>
      <c r="BU871" s="55"/>
      <c r="BV871" s="55"/>
      <c r="BW871" s="55"/>
      <c r="BX871" s="55"/>
      <c r="BY871" s="55"/>
      <c r="BZ871" s="55"/>
      <c r="CA871" s="55"/>
      <c r="CB871" s="55"/>
      <c r="CC871" s="55"/>
      <c r="CD871" s="55"/>
      <c r="CE871" s="55"/>
      <c r="CF871" s="55"/>
      <c r="CG871" s="55"/>
      <c r="CH871" s="55"/>
      <c r="CI871" s="55"/>
    </row>
    <row r="872" spans="1:87" customFormat="1" ht="15" customHeight="1" x14ac:dyDescent="0.25">
      <c r="A872" s="55"/>
      <c r="B872" s="58"/>
      <c r="C872" s="58"/>
      <c r="E872" s="57"/>
      <c r="F872" s="21"/>
      <c r="G872" s="59"/>
      <c r="H872" s="56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  <c r="AQ872" s="55"/>
      <c r="AR872" s="55"/>
      <c r="AS872" s="55"/>
      <c r="AT872" s="55"/>
      <c r="AU872" s="55"/>
      <c r="AV872" s="55"/>
      <c r="AW872" s="55"/>
      <c r="AX872" s="55"/>
      <c r="AY872" s="55"/>
      <c r="AZ872" s="55"/>
      <c r="BA872" s="55"/>
      <c r="BB872" s="55"/>
      <c r="BC872" s="55"/>
      <c r="BD872" s="55"/>
      <c r="BE872" s="55"/>
      <c r="BF872" s="55"/>
      <c r="BG872" s="55"/>
      <c r="BH872" s="55"/>
      <c r="BI872" s="55"/>
      <c r="BJ872" s="55"/>
      <c r="BK872" s="55"/>
      <c r="BL872" s="55"/>
      <c r="BM872" s="55"/>
      <c r="BN872" s="55"/>
      <c r="BO872" s="55"/>
      <c r="BP872" s="55"/>
      <c r="BQ872" s="55"/>
      <c r="BR872" s="55"/>
      <c r="BS872" s="55"/>
      <c r="BT872" s="55"/>
      <c r="BU872" s="55"/>
      <c r="BV872" s="55"/>
      <c r="BW872" s="55"/>
      <c r="BX872" s="55"/>
      <c r="BY872" s="55"/>
      <c r="BZ872" s="55"/>
      <c r="CA872" s="55"/>
      <c r="CB872" s="55"/>
      <c r="CC872" s="55"/>
      <c r="CD872" s="55"/>
      <c r="CE872" s="55"/>
      <c r="CF872" s="55"/>
      <c r="CG872" s="55"/>
      <c r="CH872" s="55"/>
      <c r="CI872" s="55"/>
    </row>
    <row r="873" spans="1:87" customFormat="1" ht="15" customHeight="1" x14ac:dyDescent="0.25">
      <c r="A873" s="55"/>
      <c r="B873" s="58"/>
      <c r="C873" s="58"/>
      <c r="E873" s="57"/>
      <c r="F873" s="21"/>
      <c r="G873" s="59"/>
      <c r="H873" s="56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  <c r="AQ873" s="55"/>
      <c r="AR873" s="55"/>
      <c r="AS873" s="55"/>
      <c r="AT873" s="55"/>
      <c r="AU873" s="55"/>
      <c r="AV873" s="55"/>
      <c r="AW873" s="55"/>
      <c r="AX873" s="55"/>
      <c r="AY873" s="55"/>
      <c r="AZ873" s="55"/>
      <c r="BA873" s="55"/>
      <c r="BB873" s="55"/>
      <c r="BC873" s="55"/>
      <c r="BD873" s="55"/>
      <c r="BE873" s="55"/>
      <c r="BF873" s="55"/>
      <c r="BG873" s="55"/>
      <c r="BH873" s="55"/>
      <c r="BI873" s="55"/>
      <c r="BJ873" s="55"/>
      <c r="BK873" s="55"/>
      <c r="BL873" s="55"/>
      <c r="BM873" s="55"/>
      <c r="BN873" s="55"/>
      <c r="BO873" s="55"/>
      <c r="BP873" s="55"/>
      <c r="BQ873" s="55"/>
      <c r="BR873" s="55"/>
      <c r="BS873" s="55"/>
      <c r="BT873" s="55"/>
      <c r="BU873" s="55"/>
      <c r="BV873" s="55"/>
      <c r="BW873" s="55"/>
      <c r="BX873" s="55"/>
      <c r="BY873" s="55"/>
      <c r="BZ873" s="55"/>
      <c r="CA873" s="55"/>
      <c r="CB873" s="55"/>
      <c r="CC873" s="55"/>
      <c r="CD873" s="55"/>
      <c r="CE873" s="55"/>
      <c r="CF873" s="55"/>
      <c r="CG873" s="55"/>
      <c r="CH873" s="55"/>
      <c r="CI873" s="55"/>
    </row>
    <row r="874" spans="1:87" customFormat="1" ht="15" customHeight="1" x14ac:dyDescent="0.25">
      <c r="A874" s="55"/>
      <c r="B874" s="58"/>
      <c r="C874" s="58"/>
      <c r="E874" s="57"/>
      <c r="F874" s="21"/>
      <c r="G874" s="59"/>
      <c r="H874" s="56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  <c r="AQ874" s="55"/>
      <c r="AR874" s="55"/>
      <c r="AS874" s="55"/>
      <c r="AT874" s="55"/>
      <c r="AU874" s="55"/>
      <c r="AV874" s="55"/>
      <c r="AW874" s="55"/>
      <c r="AX874" s="55"/>
      <c r="AY874" s="55"/>
      <c r="AZ874" s="55"/>
      <c r="BA874" s="55"/>
      <c r="BB874" s="55"/>
      <c r="BC874" s="55"/>
      <c r="BD874" s="55"/>
      <c r="BE874" s="55"/>
      <c r="BF874" s="55"/>
      <c r="BG874" s="55"/>
      <c r="BH874" s="55"/>
      <c r="BI874" s="55"/>
      <c r="BJ874" s="55"/>
      <c r="BK874" s="55"/>
      <c r="BL874" s="55"/>
      <c r="BM874" s="55"/>
      <c r="BN874" s="55"/>
      <c r="BO874" s="55"/>
      <c r="BP874" s="55"/>
      <c r="BQ874" s="55"/>
      <c r="BR874" s="55"/>
      <c r="BS874" s="55"/>
      <c r="BT874" s="55"/>
      <c r="BU874" s="55"/>
      <c r="BV874" s="55"/>
      <c r="BW874" s="55"/>
      <c r="BX874" s="55"/>
      <c r="BY874" s="55"/>
      <c r="BZ874" s="55"/>
      <c r="CA874" s="55"/>
      <c r="CB874" s="55"/>
      <c r="CC874" s="55"/>
      <c r="CD874" s="55"/>
      <c r="CE874" s="55"/>
      <c r="CF874" s="55"/>
      <c r="CG874" s="55"/>
      <c r="CH874" s="55"/>
      <c r="CI874" s="55"/>
    </row>
    <row r="875" spans="1:87" customFormat="1" ht="15" customHeight="1" x14ac:dyDescent="0.25">
      <c r="A875" s="55"/>
      <c r="B875" s="58"/>
      <c r="C875" s="58"/>
      <c r="E875" s="57"/>
      <c r="F875" s="21"/>
      <c r="G875" s="59"/>
      <c r="H875" s="56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  <c r="AQ875" s="55"/>
      <c r="AR875" s="55"/>
      <c r="AS875" s="55"/>
      <c r="AT875" s="55"/>
      <c r="AU875" s="55"/>
      <c r="AV875" s="55"/>
      <c r="AW875" s="55"/>
      <c r="AX875" s="55"/>
      <c r="AY875" s="55"/>
      <c r="AZ875" s="55"/>
      <c r="BA875" s="55"/>
      <c r="BB875" s="55"/>
      <c r="BC875" s="55"/>
      <c r="BD875" s="55"/>
      <c r="BE875" s="55"/>
      <c r="BF875" s="55"/>
      <c r="BG875" s="55"/>
      <c r="BH875" s="55"/>
      <c r="BI875" s="55"/>
      <c r="BJ875" s="55"/>
      <c r="BK875" s="55"/>
      <c r="BL875" s="55"/>
      <c r="BM875" s="55"/>
      <c r="BN875" s="55"/>
      <c r="BO875" s="55"/>
      <c r="BP875" s="55"/>
      <c r="BQ875" s="55"/>
      <c r="BR875" s="55"/>
      <c r="BS875" s="55"/>
      <c r="BT875" s="55"/>
      <c r="BU875" s="55"/>
      <c r="BV875" s="55"/>
      <c r="BW875" s="55"/>
      <c r="BX875" s="55"/>
      <c r="BY875" s="55"/>
      <c r="BZ875" s="55"/>
      <c r="CA875" s="55"/>
      <c r="CB875" s="55"/>
      <c r="CC875" s="55"/>
      <c r="CD875" s="55"/>
      <c r="CE875" s="55"/>
      <c r="CF875" s="55"/>
      <c r="CG875" s="55"/>
      <c r="CH875" s="55"/>
      <c r="CI875" s="55"/>
    </row>
    <row r="876" spans="1:87" customFormat="1" ht="15" customHeight="1" x14ac:dyDescent="0.25">
      <c r="A876" s="55"/>
      <c r="B876" s="58"/>
      <c r="C876" s="58"/>
      <c r="E876" s="57"/>
      <c r="F876" s="21"/>
      <c r="G876" s="59"/>
      <c r="H876" s="56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  <c r="AQ876" s="55"/>
      <c r="AR876" s="55"/>
      <c r="AS876" s="55"/>
      <c r="AT876" s="55"/>
      <c r="AU876" s="55"/>
      <c r="AV876" s="55"/>
      <c r="AW876" s="55"/>
      <c r="AX876" s="55"/>
      <c r="AY876" s="55"/>
      <c r="AZ876" s="55"/>
      <c r="BA876" s="55"/>
      <c r="BB876" s="55"/>
      <c r="BC876" s="55"/>
      <c r="BD876" s="55"/>
      <c r="BE876" s="55"/>
      <c r="BF876" s="55"/>
      <c r="BG876" s="55"/>
      <c r="BH876" s="55"/>
      <c r="BI876" s="55"/>
      <c r="BJ876" s="55"/>
      <c r="BK876" s="55"/>
      <c r="BL876" s="55"/>
      <c r="BM876" s="55"/>
      <c r="BN876" s="55"/>
      <c r="BO876" s="55"/>
      <c r="BP876" s="55"/>
      <c r="BQ876" s="55"/>
      <c r="BR876" s="55"/>
      <c r="BS876" s="55"/>
      <c r="BT876" s="55"/>
      <c r="BU876" s="55"/>
      <c r="BV876" s="55"/>
      <c r="BW876" s="55"/>
      <c r="BX876" s="55"/>
      <c r="BY876" s="55"/>
      <c r="BZ876" s="55"/>
      <c r="CA876" s="55"/>
      <c r="CB876" s="55"/>
      <c r="CC876" s="55"/>
      <c r="CD876" s="55"/>
      <c r="CE876" s="55"/>
      <c r="CF876" s="55"/>
      <c r="CG876" s="55"/>
      <c r="CH876" s="55"/>
      <c r="CI876" s="55"/>
    </row>
    <row r="877" spans="1:87" customFormat="1" ht="15" customHeight="1" x14ac:dyDescent="0.25">
      <c r="A877" s="55"/>
      <c r="B877" s="58"/>
      <c r="C877" s="58"/>
      <c r="E877" s="57"/>
      <c r="F877" s="21"/>
      <c r="G877" s="59"/>
      <c r="H877" s="56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  <c r="AQ877" s="55"/>
      <c r="AR877" s="55"/>
      <c r="AS877" s="55"/>
      <c r="AT877" s="55"/>
      <c r="AU877" s="55"/>
      <c r="AV877" s="55"/>
      <c r="AW877" s="55"/>
      <c r="AX877" s="55"/>
      <c r="AY877" s="55"/>
      <c r="AZ877" s="55"/>
      <c r="BA877" s="55"/>
      <c r="BB877" s="55"/>
      <c r="BC877" s="55"/>
      <c r="BD877" s="55"/>
      <c r="BE877" s="55"/>
      <c r="BF877" s="55"/>
      <c r="BG877" s="55"/>
      <c r="BH877" s="55"/>
      <c r="BI877" s="55"/>
      <c r="BJ877" s="55"/>
      <c r="BK877" s="55"/>
      <c r="BL877" s="55"/>
      <c r="BM877" s="55"/>
      <c r="BN877" s="55"/>
      <c r="BO877" s="55"/>
      <c r="BP877" s="55"/>
      <c r="BQ877" s="55"/>
      <c r="BR877" s="55"/>
      <c r="BS877" s="55"/>
      <c r="BT877" s="55"/>
      <c r="BU877" s="55"/>
      <c r="BV877" s="55"/>
      <c r="BW877" s="55"/>
      <c r="BX877" s="55"/>
      <c r="BY877" s="55"/>
      <c r="BZ877" s="55"/>
      <c r="CA877" s="55"/>
      <c r="CB877" s="55"/>
      <c r="CC877" s="55"/>
      <c r="CD877" s="55"/>
      <c r="CE877" s="55"/>
      <c r="CF877" s="55"/>
      <c r="CG877" s="55"/>
      <c r="CH877" s="55"/>
      <c r="CI877" s="55"/>
    </row>
    <row r="878" spans="1:87" customFormat="1" ht="15" customHeight="1" x14ac:dyDescent="0.25">
      <c r="A878" s="55"/>
      <c r="B878" s="58"/>
      <c r="C878" s="58"/>
      <c r="E878" s="57"/>
      <c r="F878" s="21"/>
      <c r="G878" s="59"/>
      <c r="H878" s="56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  <c r="AQ878" s="55"/>
      <c r="AR878" s="55"/>
      <c r="AS878" s="55"/>
      <c r="AT878" s="55"/>
      <c r="AU878" s="55"/>
      <c r="AV878" s="55"/>
      <c r="AW878" s="55"/>
      <c r="AX878" s="55"/>
      <c r="AY878" s="55"/>
      <c r="AZ878" s="55"/>
      <c r="BA878" s="55"/>
      <c r="BB878" s="55"/>
      <c r="BC878" s="55"/>
      <c r="BD878" s="55"/>
      <c r="BE878" s="55"/>
      <c r="BF878" s="55"/>
      <c r="BG878" s="55"/>
      <c r="BH878" s="55"/>
      <c r="BI878" s="55"/>
      <c r="BJ878" s="55"/>
      <c r="BK878" s="55"/>
      <c r="BL878" s="55"/>
      <c r="BM878" s="55"/>
      <c r="BN878" s="55"/>
      <c r="BO878" s="55"/>
      <c r="BP878" s="55"/>
      <c r="BQ878" s="55"/>
      <c r="BR878" s="55"/>
      <c r="BS878" s="55"/>
      <c r="BT878" s="55"/>
      <c r="BU878" s="55"/>
      <c r="BV878" s="55"/>
      <c r="BW878" s="55"/>
      <c r="BX878" s="55"/>
      <c r="BY878" s="55"/>
      <c r="BZ878" s="55"/>
      <c r="CA878" s="55"/>
      <c r="CB878" s="55"/>
      <c r="CC878" s="55"/>
      <c r="CD878" s="55"/>
      <c r="CE878" s="55"/>
      <c r="CF878" s="55"/>
      <c r="CG878" s="55"/>
      <c r="CH878" s="55"/>
      <c r="CI878" s="55"/>
    </row>
    <row r="879" spans="1:87" customFormat="1" ht="15" customHeight="1" x14ac:dyDescent="0.25">
      <c r="A879" s="55"/>
      <c r="B879" s="58"/>
      <c r="C879" s="58"/>
      <c r="E879" s="57"/>
      <c r="F879" s="21"/>
      <c r="G879" s="59"/>
      <c r="H879" s="56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  <c r="AQ879" s="55"/>
      <c r="AR879" s="55"/>
      <c r="AS879" s="55"/>
      <c r="AT879" s="55"/>
      <c r="AU879" s="55"/>
      <c r="AV879" s="55"/>
      <c r="AW879" s="55"/>
      <c r="AX879" s="55"/>
      <c r="AY879" s="55"/>
      <c r="AZ879" s="55"/>
      <c r="BA879" s="55"/>
      <c r="BB879" s="55"/>
      <c r="BC879" s="55"/>
      <c r="BD879" s="55"/>
      <c r="BE879" s="55"/>
      <c r="BF879" s="55"/>
      <c r="BG879" s="55"/>
      <c r="BH879" s="55"/>
      <c r="BI879" s="55"/>
      <c r="BJ879" s="55"/>
      <c r="BK879" s="55"/>
      <c r="BL879" s="55"/>
      <c r="BM879" s="55"/>
      <c r="BN879" s="55"/>
      <c r="BO879" s="55"/>
      <c r="BP879" s="55"/>
      <c r="BQ879" s="55"/>
      <c r="BR879" s="55"/>
      <c r="BS879" s="55"/>
      <c r="BT879" s="55"/>
      <c r="BU879" s="55"/>
      <c r="BV879" s="55"/>
      <c r="BW879" s="55"/>
      <c r="BX879" s="55"/>
      <c r="BY879" s="55"/>
      <c r="BZ879" s="55"/>
      <c r="CA879" s="55"/>
      <c r="CB879" s="55"/>
      <c r="CC879" s="55"/>
      <c r="CD879" s="55"/>
      <c r="CE879" s="55"/>
      <c r="CF879" s="55"/>
      <c r="CG879" s="55"/>
      <c r="CH879" s="55"/>
      <c r="CI879" s="55"/>
    </row>
    <row r="880" spans="1:87" customFormat="1" ht="15" customHeight="1" x14ac:dyDescent="0.25">
      <c r="A880" s="55"/>
      <c r="B880" s="58"/>
      <c r="C880" s="58"/>
      <c r="E880" s="57"/>
      <c r="F880" s="21"/>
      <c r="G880" s="59"/>
      <c r="H880" s="56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5"/>
      <c r="AV880" s="55"/>
      <c r="AW880" s="55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5"/>
      <c r="BJ880" s="55"/>
      <c r="BK880" s="55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5"/>
      <c r="BX880" s="55"/>
      <c r="BY880" s="55"/>
      <c r="BZ880" s="55"/>
      <c r="CA880" s="55"/>
      <c r="CB880" s="55"/>
      <c r="CC880" s="55"/>
      <c r="CD880" s="55"/>
      <c r="CE880" s="55"/>
      <c r="CF880" s="55"/>
      <c r="CG880" s="55"/>
      <c r="CH880" s="55"/>
      <c r="CI880" s="55"/>
    </row>
    <row r="881" spans="1:87" customFormat="1" ht="15" customHeight="1" x14ac:dyDescent="0.25">
      <c r="A881" s="55"/>
      <c r="B881" s="58"/>
      <c r="C881" s="58"/>
      <c r="E881" s="57"/>
      <c r="F881" s="21"/>
      <c r="G881" s="59"/>
      <c r="H881" s="56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  <c r="AQ881" s="55"/>
      <c r="AR881" s="55"/>
      <c r="AS881" s="55"/>
      <c r="AT881" s="55"/>
      <c r="AU881" s="55"/>
      <c r="AV881" s="55"/>
      <c r="AW881" s="55"/>
      <c r="AX881" s="55"/>
      <c r="AY881" s="55"/>
      <c r="AZ881" s="55"/>
      <c r="BA881" s="55"/>
      <c r="BB881" s="55"/>
      <c r="BC881" s="55"/>
      <c r="BD881" s="55"/>
      <c r="BE881" s="55"/>
      <c r="BF881" s="55"/>
      <c r="BG881" s="55"/>
      <c r="BH881" s="55"/>
      <c r="BI881" s="55"/>
      <c r="BJ881" s="55"/>
      <c r="BK881" s="55"/>
      <c r="BL881" s="55"/>
      <c r="BM881" s="55"/>
      <c r="BN881" s="55"/>
      <c r="BO881" s="55"/>
      <c r="BP881" s="55"/>
      <c r="BQ881" s="55"/>
      <c r="BR881" s="55"/>
      <c r="BS881" s="55"/>
      <c r="BT881" s="55"/>
      <c r="BU881" s="55"/>
      <c r="BV881" s="55"/>
      <c r="BW881" s="55"/>
      <c r="BX881" s="55"/>
      <c r="BY881" s="55"/>
      <c r="BZ881" s="55"/>
      <c r="CA881" s="55"/>
      <c r="CB881" s="55"/>
      <c r="CC881" s="55"/>
      <c r="CD881" s="55"/>
      <c r="CE881" s="55"/>
      <c r="CF881" s="55"/>
      <c r="CG881" s="55"/>
      <c r="CH881" s="55"/>
      <c r="CI881" s="55"/>
    </row>
    <row r="882" spans="1:87" customFormat="1" ht="15" customHeight="1" x14ac:dyDescent="0.25">
      <c r="A882" s="55"/>
      <c r="B882" s="58"/>
      <c r="C882" s="58"/>
      <c r="E882" s="57"/>
      <c r="F882" s="21"/>
      <c r="G882" s="59"/>
      <c r="H882" s="56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  <c r="AQ882" s="55"/>
      <c r="AR882" s="55"/>
      <c r="AS882" s="55"/>
      <c r="AT882" s="55"/>
      <c r="AU882" s="55"/>
      <c r="AV882" s="55"/>
      <c r="AW882" s="55"/>
      <c r="AX882" s="55"/>
      <c r="AY882" s="55"/>
      <c r="AZ882" s="55"/>
      <c r="BA882" s="55"/>
      <c r="BB882" s="55"/>
      <c r="BC882" s="55"/>
      <c r="BD882" s="55"/>
      <c r="BE882" s="55"/>
      <c r="BF882" s="55"/>
      <c r="BG882" s="55"/>
      <c r="BH882" s="55"/>
      <c r="BI882" s="55"/>
      <c r="BJ882" s="55"/>
      <c r="BK882" s="55"/>
      <c r="BL882" s="55"/>
      <c r="BM882" s="55"/>
      <c r="BN882" s="55"/>
      <c r="BO882" s="55"/>
      <c r="BP882" s="55"/>
      <c r="BQ882" s="55"/>
      <c r="BR882" s="55"/>
      <c r="BS882" s="55"/>
      <c r="BT882" s="55"/>
      <c r="BU882" s="55"/>
      <c r="BV882" s="55"/>
      <c r="BW882" s="55"/>
      <c r="BX882" s="55"/>
      <c r="BY882" s="55"/>
      <c r="BZ882" s="55"/>
      <c r="CA882" s="55"/>
      <c r="CB882" s="55"/>
      <c r="CC882" s="55"/>
      <c r="CD882" s="55"/>
      <c r="CE882" s="55"/>
      <c r="CF882" s="55"/>
      <c r="CG882" s="55"/>
      <c r="CH882" s="55"/>
      <c r="CI882" s="55"/>
    </row>
    <row r="883" spans="1:87" customFormat="1" ht="15" customHeight="1" x14ac:dyDescent="0.25">
      <c r="A883" s="55"/>
      <c r="B883" s="58"/>
      <c r="C883" s="58"/>
      <c r="E883" s="57"/>
      <c r="F883" s="21"/>
      <c r="G883" s="59"/>
      <c r="H883" s="56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  <c r="AQ883" s="55"/>
      <c r="AR883" s="55"/>
      <c r="AS883" s="55"/>
      <c r="AT883" s="55"/>
      <c r="AU883" s="55"/>
      <c r="AV883" s="55"/>
      <c r="AW883" s="55"/>
      <c r="AX883" s="55"/>
      <c r="AY883" s="55"/>
      <c r="AZ883" s="55"/>
      <c r="BA883" s="55"/>
      <c r="BB883" s="55"/>
      <c r="BC883" s="55"/>
      <c r="BD883" s="55"/>
      <c r="BE883" s="55"/>
      <c r="BF883" s="55"/>
      <c r="BG883" s="55"/>
      <c r="BH883" s="55"/>
      <c r="BI883" s="55"/>
      <c r="BJ883" s="55"/>
      <c r="BK883" s="55"/>
      <c r="BL883" s="55"/>
      <c r="BM883" s="55"/>
      <c r="BN883" s="55"/>
      <c r="BO883" s="55"/>
      <c r="BP883" s="55"/>
      <c r="BQ883" s="55"/>
      <c r="BR883" s="55"/>
      <c r="BS883" s="55"/>
      <c r="BT883" s="55"/>
      <c r="BU883" s="55"/>
      <c r="BV883" s="55"/>
      <c r="BW883" s="55"/>
      <c r="BX883" s="55"/>
      <c r="BY883" s="55"/>
      <c r="BZ883" s="55"/>
      <c r="CA883" s="55"/>
      <c r="CB883" s="55"/>
      <c r="CC883" s="55"/>
      <c r="CD883" s="55"/>
      <c r="CE883" s="55"/>
      <c r="CF883" s="55"/>
      <c r="CG883" s="55"/>
      <c r="CH883" s="55"/>
      <c r="CI883" s="55"/>
    </row>
    <row r="884" spans="1:87" customFormat="1" ht="15" customHeight="1" x14ac:dyDescent="0.25">
      <c r="A884" s="55"/>
      <c r="B884" s="58"/>
      <c r="C884" s="58"/>
      <c r="E884" s="57"/>
      <c r="F884" s="21"/>
      <c r="G884" s="59"/>
      <c r="H884" s="56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  <c r="AQ884" s="55"/>
      <c r="AR884" s="55"/>
      <c r="AS884" s="55"/>
      <c r="AT884" s="55"/>
      <c r="AU884" s="55"/>
      <c r="AV884" s="55"/>
      <c r="AW884" s="55"/>
      <c r="AX884" s="55"/>
      <c r="AY884" s="55"/>
      <c r="AZ884" s="55"/>
      <c r="BA884" s="55"/>
      <c r="BB884" s="55"/>
      <c r="BC884" s="55"/>
      <c r="BD884" s="55"/>
      <c r="BE884" s="55"/>
      <c r="BF884" s="55"/>
      <c r="BG884" s="55"/>
      <c r="BH884" s="55"/>
      <c r="BI884" s="55"/>
      <c r="BJ884" s="55"/>
      <c r="BK884" s="55"/>
      <c r="BL884" s="55"/>
      <c r="BM884" s="55"/>
      <c r="BN884" s="55"/>
      <c r="BO884" s="55"/>
      <c r="BP884" s="55"/>
      <c r="BQ884" s="55"/>
      <c r="BR884" s="55"/>
      <c r="BS884" s="55"/>
      <c r="BT884" s="55"/>
      <c r="BU884" s="55"/>
      <c r="BV884" s="55"/>
      <c r="BW884" s="55"/>
      <c r="BX884" s="55"/>
      <c r="BY884" s="55"/>
      <c r="BZ884" s="55"/>
      <c r="CA884" s="55"/>
      <c r="CB884" s="55"/>
      <c r="CC884" s="55"/>
      <c r="CD884" s="55"/>
      <c r="CE884" s="55"/>
      <c r="CF884" s="55"/>
      <c r="CG884" s="55"/>
      <c r="CH884" s="55"/>
      <c r="CI884" s="55"/>
    </row>
    <row r="885" spans="1:87" customFormat="1" ht="15" customHeight="1" x14ac:dyDescent="0.25">
      <c r="A885" s="55"/>
      <c r="B885" s="58"/>
      <c r="C885" s="58"/>
      <c r="E885" s="57"/>
      <c r="F885" s="21"/>
      <c r="G885" s="59"/>
      <c r="H885" s="56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  <c r="AQ885" s="55"/>
      <c r="AR885" s="55"/>
      <c r="AS885" s="55"/>
      <c r="AT885" s="55"/>
      <c r="AU885" s="55"/>
      <c r="AV885" s="55"/>
      <c r="AW885" s="55"/>
      <c r="AX885" s="55"/>
      <c r="AY885" s="55"/>
      <c r="AZ885" s="55"/>
      <c r="BA885" s="55"/>
      <c r="BB885" s="55"/>
      <c r="BC885" s="55"/>
      <c r="BD885" s="55"/>
      <c r="BE885" s="55"/>
      <c r="BF885" s="55"/>
      <c r="BG885" s="55"/>
      <c r="BH885" s="55"/>
      <c r="BI885" s="55"/>
      <c r="BJ885" s="55"/>
      <c r="BK885" s="55"/>
      <c r="BL885" s="55"/>
      <c r="BM885" s="55"/>
      <c r="BN885" s="55"/>
      <c r="BO885" s="55"/>
      <c r="BP885" s="55"/>
      <c r="BQ885" s="55"/>
      <c r="BR885" s="55"/>
      <c r="BS885" s="55"/>
      <c r="BT885" s="55"/>
      <c r="BU885" s="55"/>
      <c r="BV885" s="55"/>
      <c r="BW885" s="55"/>
      <c r="BX885" s="55"/>
      <c r="BY885" s="55"/>
      <c r="BZ885" s="55"/>
      <c r="CA885" s="55"/>
      <c r="CB885" s="55"/>
      <c r="CC885" s="55"/>
      <c r="CD885" s="55"/>
      <c r="CE885" s="55"/>
      <c r="CF885" s="55"/>
      <c r="CG885" s="55"/>
      <c r="CH885" s="55"/>
      <c r="CI885" s="55"/>
    </row>
    <row r="886" spans="1:87" customFormat="1" ht="15" customHeight="1" x14ac:dyDescent="0.25">
      <c r="A886" s="55"/>
      <c r="B886" s="58"/>
      <c r="C886" s="58"/>
      <c r="E886" s="57"/>
      <c r="F886" s="21"/>
      <c r="G886" s="59"/>
      <c r="H886" s="56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  <c r="AQ886" s="55"/>
      <c r="AR886" s="55"/>
      <c r="AS886" s="55"/>
      <c r="AT886" s="55"/>
      <c r="AU886" s="55"/>
      <c r="AV886" s="55"/>
      <c r="AW886" s="55"/>
      <c r="AX886" s="55"/>
      <c r="AY886" s="55"/>
      <c r="AZ886" s="55"/>
      <c r="BA886" s="55"/>
      <c r="BB886" s="55"/>
      <c r="BC886" s="55"/>
      <c r="BD886" s="55"/>
      <c r="BE886" s="55"/>
      <c r="BF886" s="55"/>
      <c r="BG886" s="55"/>
      <c r="BH886" s="55"/>
      <c r="BI886" s="55"/>
      <c r="BJ886" s="55"/>
      <c r="BK886" s="55"/>
      <c r="BL886" s="55"/>
      <c r="BM886" s="55"/>
      <c r="BN886" s="55"/>
      <c r="BO886" s="55"/>
      <c r="BP886" s="55"/>
      <c r="BQ886" s="55"/>
      <c r="BR886" s="55"/>
      <c r="BS886" s="55"/>
      <c r="BT886" s="55"/>
      <c r="BU886" s="55"/>
      <c r="BV886" s="55"/>
      <c r="BW886" s="55"/>
      <c r="BX886" s="55"/>
      <c r="BY886" s="55"/>
      <c r="BZ886" s="55"/>
      <c r="CA886" s="55"/>
      <c r="CB886" s="55"/>
      <c r="CC886" s="55"/>
      <c r="CD886" s="55"/>
      <c r="CE886" s="55"/>
      <c r="CF886" s="55"/>
      <c r="CG886" s="55"/>
      <c r="CH886" s="55"/>
      <c r="CI886" s="55"/>
    </row>
    <row r="887" spans="1:87" customFormat="1" ht="15" customHeight="1" x14ac:dyDescent="0.25">
      <c r="A887" s="55"/>
      <c r="B887" s="58"/>
      <c r="C887" s="58"/>
      <c r="E887" s="57"/>
      <c r="F887" s="21"/>
      <c r="G887" s="59"/>
      <c r="H887" s="56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5"/>
      <c r="AV887" s="55"/>
      <c r="AW887" s="55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5"/>
      <c r="BJ887" s="55"/>
      <c r="BK887" s="55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5"/>
      <c r="BX887" s="55"/>
      <c r="BY887" s="55"/>
      <c r="BZ887" s="55"/>
      <c r="CA887" s="55"/>
      <c r="CB887" s="55"/>
      <c r="CC887" s="55"/>
      <c r="CD887" s="55"/>
      <c r="CE887" s="55"/>
      <c r="CF887" s="55"/>
      <c r="CG887" s="55"/>
      <c r="CH887" s="55"/>
      <c r="CI887" s="55"/>
    </row>
    <row r="888" spans="1:87" customFormat="1" ht="15" customHeight="1" x14ac:dyDescent="0.25">
      <c r="A888" s="55"/>
      <c r="B888" s="58"/>
      <c r="C888" s="58"/>
      <c r="E888" s="57"/>
      <c r="F888" s="21"/>
      <c r="G888" s="59"/>
      <c r="H888" s="56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  <c r="AQ888" s="55"/>
      <c r="AR888" s="55"/>
      <c r="AS888" s="55"/>
      <c r="AT888" s="55"/>
      <c r="AU888" s="55"/>
      <c r="AV888" s="55"/>
      <c r="AW888" s="55"/>
      <c r="AX888" s="55"/>
      <c r="AY888" s="55"/>
      <c r="AZ888" s="55"/>
      <c r="BA888" s="55"/>
      <c r="BB888" s="55"/>
      <c r="BC888" s="55"/>
      <c r="BD888" s="55"/>
      <c r="BE888" s="55"/>
      <c r="BF888" s="55"/>
      <c r="BG888" s="55"/>
      <c r="BH888" s="55"/>
      <c r="BI888" s="55"/>
      <c r="BJ888" s="55"/>
      <c r="BK888" s="55"/>
      <c r="BL888" s="55"/>
      <c r="BM888" s="55"/>
      <c r="BN888" s="55"/>
      <c r="BO888" s="55"/>
      <c r="BP888" s="55"/>
      <c r="BQ888" s="55"/>
      <c r="BR888" s="55"/>
      <c r="BS888" s="55"/>
      <c r="BT888" s="55"/>
      <c r="BU888" s="55"/>
      <c r="BV888" s="55"/>
      <c r="BW888" s="55"/>
      <c r="BX888" s="55"/>
      <c r="BY888" s="55"/>
      <c r="BZ888" s="55"/>
      <c r="CA888" s="55"/>
      <c r="CB888" s="55"/>
      <c r="CC888" s="55"/>
      <c r="CD888" s="55"/>
      <c r="CE888" s="55"/>
      <c r="CF888" s="55"/>
      <c r="CG888" s="55"/>
      <c r="CH888" s="55"/>
      <c r="CI888" s="55"/>
    </row>
    <row r="889" spans="1:87" customFormat="1" ht="15" customHeight="1" x14ac:dyDescent="0.25">
      <c r="A889" s="55"/>
      <c r="B889" s="58"/>
      <c r="C889" s="58"/>
      <c r="E889" s="57"/>
      <c r="F889" s="21"/>
      <c r="G889" s="59"/>
      <c r="H889" s="56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  <c r="AQ889" s="55"/>
      <c r="AR889" s="55"/>
      <c r="AS889" s="55"/>
      <c r="AT889" s="55"/>
      <c r="AU889" s="55"/>
      <c r="AV889" s="55"/>
      <c r="AW889" s="55"/>
      <c r="AX889" s="55"/>
      <c r="AY889" s="55"/>
      <c r="AZ889" s="55"/>
      <c r="BA889" s="55"/>
      <c r="BB889" s="55"/>
      <c r="BC889" s="55"/>
      <c r="BD889" s="55"/>
      <c r="BE889" s="55"/>
      <c r="BF889" s="55"/>
      <c r="BG889" s="55"/>
      <c r="BH889" s="55"/>
      <c r="BI889" s="55"/>
      <c r="BJ889" s="55"/>
      <c r="BK889" s="55"/>
      <c r="BL889" s="55"/>
      <c r="BM889" s="55"/>
      <c r="BN889" s="55"/>
      <c r="BO889" s="55"/>
      <c r="BP889" s="55"/>
      <c r="BQ889" s="55"/>
      <c r="BR889" s="55"/>
      <c r="BS889" s="55"/>
      <c r="BT889" s="55"/>
      <c r="BU889" s="55"/>
      <c r="BV889" s="55"/>
      <c r="BW889" s="55"/>
      <c r="BX889" s="55"/>
      <c r="BY889" s="55"/>
      <c r="BZ889" s="55"/>
      <c r="CA889" s="55"/>
      <c r="CB889" s="55"/>
      <c r="CC889" s="55"/>
      <c r="CD889" s="55"/>
      <c r="CE889" s="55"/>
      <c r="CF889" s="55"/>
      <c r="CG889" s="55"/>
      <c r="CH889" s="55"/>
      <c r="CI889" s="55"/>
    </row>
    <row r="890" spans="1:87" customFormat="1" ht="15" customHeight="1" x14ac:dyDescent="0.25">
      <c r="A890" s="55"/>
      <c r="B890" s="58"/>
      <c r="C890" s="58"/>
      <c r="E890" s="57"/>
      <c r="F890" s="21"/>
      <c r="G890" s="59"/>
      <c r="H890" s="56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  <c r="AQ890" s="55"/>
      <c r="AR890" s="55"/>
      <c r="AS890" s="55"/>
      <c r="AT890" s="55"/>
      <c r="AU890" s="55"/>
      <c r="AV890" s="55"/>
      <c r="AW890" s="55"/>
      <c r="AX890" s="55"/>
      <c r="AY890" s="55"/>
      <c r="AZ890" s="55"/>
      <c r="BA890" s="55"/>
      <c r="BB890" s="55"/>
      <c r="BC890" s="55"/>
      <c r="BD890" s="55"/>
      <c r="BE890" s="55"/>
      <c r="BF890" s="55"/>
      <c r="BG890" s="55"/>
      <c r="BH890" s="55"/>
      <c r="BI890" s="55"/>
      <c r="BJ890" s="55"/>
      <c r="BK890" s="55"/>
      <c r="BL890" s="55"/>
      <c r="BM890" s="55"/>
      <c r="BN890" s="55"/>
      <c r="BO890" s="55"/>
      <c r="BP890" s="55"/>
      <c r="BQ890" s="55"/>
      <c r="BR890" s="55"/>
      <c r="BS890" s="55"/>
      <c r="BT890" s="55"/>
      <c r="BU890" s="55"/>
      <c r="BV890" s="55"/>
      <c r="BW890" s="55"/>
      <c r="BX890" s="55"/>
      <c r="BY890" s="55"/>
      <c r="BZ890" s="55"/>
      <c r="CA890" s="55"/>
      <c r="CB890" s="55"/>
      <c r="CC890" s="55"/>
      <c r="CD890" s="55"/>
      <c r="CE890" s="55"/>
      <c r="CF890" s="55"/>
      <c r="CG890" s="55"/>
      <c r="CH890" s="55"/>
      <c r="CI890" s="55"/>
    </row>
    <row r="891" spans="1:87" customFormat="1" ht="15" customHeight="1" x14ac:dyDescent="0.25">
      <c r="A891" s="55"/>
      <c r="B891" s="58"/>
      <c r="C891" s="58"/>
      <c r="E891" s="57"/>
      <c r="F891" s="21"/>
      <c r="G891" s="59"/>
      <c r="H891" s="56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  <c r="AQ891" s="55"/>
      <c r="AR891" s="55"/>
      <c r="AS891" s="55"/>
      <c r="AT891" s="55"/>
      <c r="AU891" s="55"/>
      <c r="AV891" s="55"/>
      <c r="AW891" s="55"/>
      <c r="AX891" s="55"/>
      <c r="AY891" s="55"/>
      <c r="AZ891" s="55"/>
      <c r="BA891" s="55"/>
      <c r="BB891" s="55"/>
      <c r="BC891" s="55"/>
      <c r="BD891" s="55"/>
      <c r="BE891" s="55"/>
      <c r="BF891" s="55"/>
      <c r="BG891" s="55"/>
      <c r="BH891" s="55"/>
      <c r="BI891" s="55"/>
      <c r="BJ891" s="55"/>
      <c r="BK891" s="55"/>
      <c r="BL891" s="55"/>
      <c r="BM891" s="55"/>
      <c r="BN891" s="55"/>
      <c r="BO891" s="55"/>
      <c r="BP891" s="55"/>
      <c r="BQ891" s="55"/>
      <c r="BR891" s="55"/>
      <c r="BS891" s="55"/>
      <c r="BT891" s="55"/>
      <c r="BU891" s="55"/>
      <c r="BV891" s="55"/>
      <c r="BW891" s="55"/>
      <c r="BX891" s="55"/>
      <c r="BY891" s="55"/>
      <c r="BZ891" s="55"/>
      <c r="CA891" s="55"/>
      <c r="CB891" s="55"/>
      <c r="CC891" s="55"/>
      <c r="CD891" s="55"/>
      <c r="CE891" s="55"/>
      <c r="CF891" s="55"/>
      <c r="CG891" s="55"/>
      <c r="CH891" s="55"/>
      <c r="CI891" s="55"/>
    </row>
    <row r="892" spans="1:87" customFormat="1" ht="15" customHeight="1" x14ac:dyDescent="0.25">
      <c r="A892" s="55"/>
      <c r="B892" s="58"/>
      <c r="C892" s="58"/>
      <c r="E892" s="57"/>
      <c r="F892" s="21"/>
      <c r="G892" s="59"/>
      <c r="H892" s="56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  <c r="AQ892" s="55"/>
      <c r="AR892" s="55"/>
      <c r="AS892" s="55"/>
      <c r="AT892" s="55"/>
      <c r="AU892" s="55"/>
      <c r="AV892" s="55"/>
      <c r="AW892" s="55"/>
      <c r="AX892" s="55"/>
      <c r="AY892" s="55"/>
      <c r="AZ892" s="55"/>
      <c r="BA892" s="55"/>
      <c r="BB892" s="55"/>
      <c r="BC892" s="55"/>
      <c r="BD892" s="55"/>
      <c r="BE892" s="55"/>
      <c r="BF892" s="55"/>
      <c r="BG892" s="55"/>
      <c r="BH892" s="55"/>
      <c r="BI892" s="55"/>
      <c r="BJ892" s="55"/>
      <c r="BK892" s="55"/>
      <c r="BL892" s="55"/>
      <c r="BM892" s="55"/>
      <c r="BN892" s="55"/>
      <c r="BO892" s="55"/>
      <c r="BP892" s="55"/>
      <c r="BQ892" s="55"/>
      <c r="BR892" s="55"/>
      <c r="BS892" s="55"/>
      <c r="BT892" s="55"/>
      <c r="BU892" s="55"/>
      <c r="BV892" s="55"/>
      <c r="BW892" s="55"/>
      <c r="BX892" s="55"/>
      <c r="BY892" s="55"/>
      <c r="BZ892" s="55"/>
      <c r="CA892" s="55"/>
      <c r="CB892" s="55"/>
      <c r="CC892" s="55"/>
      <c r="CD892" s="55"/>
      <c r="CE892" s="55"/>
      <c r="CF892" s="55"/>
      <c r="CG892" s="55"/>
      <c r="CH892" s="55"/>
      <c r="CI892" s="55"/>
    </row>
    <row r="893" spans="1:87" customFormat="1" ht="15" customHeight="1" x14ac:dyDescent="0.25">
      <c r="A893" s="55"/>
      <c r="B893" s="58"/>
      <c r="C893" s="58"/>
      <c r="E893" s="57"/>
      <c r="F893" s="21"/>
      <c r="G893" s="59"/>
      <c r="H893" s="56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  <c r="AQ893" s="55"/>
      <c r="AR893" s="55"/>
      <c r="AS893" s="55"/>
      <c r="AT893" s="55"/>
      <c r="AU893" s="55"/>
      <c r="AV893" s="55"/>
      <c r="AW893" s="55"/>
      <c r="AX893" s="55"/>
      <c r="AY893" s="55"/>
      <c r="AZ893" s="55"/>
      <c r="BA893" s="55"/>
      <c r="BB893" s="55"/>
      <c r="BC893" s="55"/>
      <c r="BD893" s="55"/>
      <c r="BE893" s="55"/>
      <c r="BF893" s="55"/>
      <c r="BG893" s="55"/>
      <c r="BH893" s="55"/>
      <c r="BI893" s="55"/>
      <c r="BJ893" s="55"/>
      <c r="BK893" s="55"/>
      <c r="BL893" s="55"/>
      <c r="BM893" s="55"/>
      <c r="BN893" s="55"/>
      <c r="BO893" s="55"/>
      <c r="BP893" s="55"/>
      <c r="BQ893" s="55"/>
      <c r="BR893" s="55"/>
      <c r="BS893" s="55"/>
      <c r="BT893" s="55"/>
      <c r="BU893" s="55"/>
      <c r="BV893" s="55"/>
      <c r="BW893" s="55"/>
      <c r="BX893" s="55"/>
      <c r="BY893" s="55"/>
      <c r="BZ893" s="55"/>
      <c r="CA893" s="55"/>
      <c r="CB893" s="55"/>
      <c r="CC893" s="55"/>
      <c r="CD893" s="55"/>
      <c r="CE893" s="55"/>
      <c r="CF893" s="55"/>
      <c r="CG893" s="55"/>
      <c r="CH893" s="55"/>
      <c r="CI893" s="55"/>
    </row>
    <row r="894" spans="1:87" customFormat="1" ht="15" customHeight="1" x14ac:dyDescent="0.25">
      <c r="A894" s="55"/>
      <c r="B894" s="58"/>
      <c r="C894" s="58"/>
      <c r="E894" s="57"/>
      <c r="F894" s="21"/>
      <c r="G894" s="59"/>
      <c r="H894" s="56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55"/>
      <c r="AL894" s="55"/>
      <c r="AM894" s="55"/>
      <c r="AN894" s="55"/>
      <c r="AO894" s="55"/>
      <c r="AP894" s="55"/>
      <c r="AQ894" s="55"/>
      <c r="AR894" s="55"/>
      <c r="AS894" s="55"/>
      <c r="AT894" s="55"/>
      <c r="AU894" s="55"/>
      <c r="AV894" s="55"/>
      <c r="AW894" s="55"/>
      <c r="AX894" s="55"/>
      <c r="AY894" s="55"/>
      <c r="AZ894" s="55"/>
      <c r="BA894" s="55"/>
      <c r="BB894" s="55"/>
      <c r="BC894" s="55"/>
      <c r="BD894" s="55"/>
      <c r="BE894" s="55"/>
      <c r="BF894" s="55"/>
      <c r="BG894" s="55"/>
      <c r="BH894" s="55"/>
      <c r="BI894" s="55"/>
      <c r="BJ894" s="55"/>
      <c r="BK894" s="55"/>
      <c r="BL894" s="55"/>
      <c r="BM894" s="55"/>
      <c r="BN894" s="55"/>
      <c r="BO894" s="55"/>
      <c r="BP894" s="55"/>
      <c r="BQ894" s="55"/>
      <c r="BR894" s="55"/>
      <c r="BS894" s="55"/>
      <c r="BT894" s="55"/>
      <c r="BU894" s="55"/>
      <c r="BV894" s="55"/>
      <c r="BW894" s="55"/>
      <c r="BX894" s="55"/>
      <c r="BY894" s="55"/>
      <c r="BZ894" s="55"/>
      <c r="CA894" s="55"/>
      <c r="CB894" s="55"/>
      <c r="CC894" s="55"/>
      <c r="CD894" s="55"/>
      <c r="CE894" s="55"/>
      <c r="CF894" s="55"/>
      <c r="CG894" s="55"/>
      <c r="CH894" s="55"/>
      <c r="CI894" s="55"/>
    </row>
    <row r="895" spans="1:87" customFormat="1" ht="15" customHeight="1" x14ac:dyDescent="0.25">
      <c r="A895" s="55"/>
      <c r="B895" s="58"/>
      <c r="C895" s="58"/>
      <c r="E895" s="57"/>
      <c r="F895" s="21"/>
      <c r="G895" s="59"/>
      <c r="H895" s="56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5"/>
      <c r="AV895" s="55"/>
      <c r="AW895" s="55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5"/>
      <c r="BJ895" s="55"/>
      <c r="BK895" s="55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5"/>
      <c r="BX895" s="55"/>
      <c r="BY895" s="55"/>
      <c r="BZ895" s="55"/>
      <c r="CA895" s="55"/>
      <c r="CB895" s="55"/>
      <c r="CC895" s="55"/>
      <c r="CD895" s="55"/>
      <c r="CE895" s="55"/>
      <c r="CF895" s="55"/>
      <c r="CG895" s="55"/>
      <c r="CH895" s="55"/>
      <c r="CI895" s="55"/>
    </row>
    <row r="896" spans="1:87" customFormat="1" ht="15" customHeight="1" x14ac:dyDescent="0.25">
      <c r="A896" s="55"/>
      <c r="B896" s="58"/>
      <c r="C896" s="58"/>
      <c r="E896" s="57"/>
      <c r="F896" s="21"/>
      <c r="G896" s="59"/>
      <c r="H896" s="56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55"/>
      <c r="AL896" s="55"/>
      <c r="AM896" s="55"/>
      <c r="AN896" s="55"/>
      <c r="AO896" s="55"/>
      <c r="AP896" s="55"/>
      <c r="AQ896" s="55"/>
      <c r="AR896" s="55"/>
      <c r="AS896" s="55"/>
      <c r="AT896" s="55"/>
      <c r="AU896" s="55"/>
      <c r="AV896" s="55"/>
      <c r="AW896" s="55"/>
      <c r="AX896" s="55"/>
      <c r="AY896" s="55"/>
      <c r="AZ896" s="55"/>
      <c r="BA896" s="55"/>
      <c r="BB896" s="55"/>
      <c r="BC896" s="55"/>
      <c r="BD896" s="55"/>
      <c r="BE896" s="55"/>
      <c r="BF896" s="55"/>
      <c r="BG896" s="55"/>
      <c r="BH896" s="55"/>
      <c r="BI896" s="55"/>
      <c r="BJ896" s="55"/>
      <c r="BK896" s="55"/>
      <c r="BL896" s="55"/>
      <c r="BM896" s="55"/>
      <c r="BN896" s="55"/>
      <c r="BO896" s="55"/>
      <c r="BP896" s="55"/>
      <c r="BQ896" s="55"/>
      <c r="BR896" s="55"/>
      <c r="BS896" s="55"/>
      <c r="BT896" s="55"/>
      <c r="BU896" s="55"/>
      <c r="BV896" s="55"/>
      <c r="BW896" s="55"/>
      <c r="BX896" s="55"/>
      <c r="BY896" s="55"/>
      <c r="BZ896" s="55"/>
      <c r="CA896" s="55"/>
      <c r="CB896" s="55"/>
      <c r="CC896" s="55"/>
      <c r="CD896" s="55"/>
      <c r="CE896" s="55"/>
      <c r="CF896" s="55"/>
      <c r="CG896" s="55"/>
      <c r="CH896" s="55"/>
      <c r="CI896" s="55"/>
    </row>
    <row r="897" spans="1:87" customFormat="1" ht="15" customHeight="1" x14ac:dyDescent="0.25">
      <c r="A897" s="55"/>
      <c r="B897" s="58"/>
      <c r="C897" s="58"/>
      <c r="E897" s="57"/>
      <c r="F897" s="21"/>
      <c r="G897" s="59"/>
      <c r="H897" s="56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55"/>
      <c r="AL897" s="55"/>
      <c r="AM897" s="55"/>
      <c r="AN897" s="55"/>
      <c r="AO897" s="55"/>
      <c r="AP897" s="55"/>
      <c r="AQ897" s="55"/>
      <c r="AR897" s="55"/>
      <c r="AS897" s="55"/>
      <c r="AT897" s="55"/>
      <c r="AU897" s="55"/>
      <c r="AV897" s="55"/>
      <c r="AW897" s="55"/>
      <c r="AX897" s="55"/>
      <c r="AY897" s="55"/>
      <c r="AZ897" s="55"/>
      <c r="BA897" s="55"/>
      <c r="BB897" s="55"/>
      <c r="BC897" s="55"/>
      <c r="BD897" s="55"/>
      <c r="BE897" s="55"/>
      <c r="BF897" s="55"/>
      <c r="BG897" s="55"/>
      <c r="BH897" s="55"/>
      <c r="BI897" s="55"/>
      <c r="BJ897" s="55"/>
      <c r="BK897" s="55"/>
      <c r="BL897" s="55"/>
      <c r="BM897" s="55"/>
      <c r="BN897" s="55"/>
      <c r="BO897" s="55"/>
      <c r="BP897" s="55"/>
      <c r="BQ897" s="55"/>
      <c r="BR897" s="55"/>
      <c r="BS897" s="55"/>
      <c r="BT897" s="55"/>
      <c r="BU897" s="55"/>
      <c r="BV897" s="55"/>
      <c r="BW897" s="55"/>
      <c r="BX897" s="55"/>
      <c r="BY897" s="55"/>
      <c r="BZ897" s="55"/>
      <c r="CA897" s="55"/>
      <c r="CB897" s="55"/>
      <c r="CC897" s="55"/>
      <c r="CD897" s="55"/>
      <c r="CE897" s="55"/>
      <c r="CF897" s="55"/>
      <c r="CG897" s="55"/>
      <c r="CH897" s="55"/>
      <c r="CI897" s="55"/>
    </row>
    <row r="898" spans="1:87" customFormat="1" ht="15" customHeight="1" x14ac:dyDescent="0.25">
      <c r="A898" s="55"/>
      <c r="B898" s="58"/>
      <c r="C898" s="58"/>
      <c r="E898" s="57"/>
      <c r="F898" s="21"/>
      <c r="G898" s="59"/>
      <c r="H898" s="56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55"/>
      <c r="AL898" s="55"/>
      <c r="AM898" s="55"/>
      <c r="AN898" s="55"/>
      <c r="AO898" s="55"/>
      <c r="AP898" s="55"/>
      <c r="AQ898" s="55"/>
      <c r="AR898" s="55"/>
      <c r="AS898" s="55"/>
      <c r="AT898" s="55"/>
      <c r="AU898" s="55"/>
      <c r="AV898" s="55"/>
      <c r="AW898" s="55"/>
      <c r="AX898" s="55"/>
      <c r="AY898" s="55"/>
      <c r="AZ898" s="55"/>
      <c r="BA898" s="55"/>
      <c r="BB898" s="55"/>
      <c r="BC898" s="55"/>
      <c r="BD898" s="55"/>
      <c r="BE898" s="55"/>
      <c r="BF898" s="55"/>
      <c r="BG898" s="55"/>
      <c r="BH898" s="55"/>
      <c r="BI898" s="55"/>
      <c r="BJ898" s="55"/>
      <c r="BK898" s="55"/>
      <c r="BL898" s="55"/>
      <c r="BM898" s="55"/>
      <c r="BN898" s="55"/>
      <c r="BO898" s="55"/>
      <c r="BP898" s="55"/>
      <c r="BQ898" s="55"/>
      <c r="BR898" s="55"/>
      <c r="BS898" s="55"/>
      <c r="BT898" s="55"/>
      <c r="BU898" s="55"/>
      <c r="BV898" s="55"/>
      <c r="BW898" s="55"/>
      <c r="BX898" s="55"/>
      <c r="BY898" s="55"/>
      <c r="BZ898" s="55"/>
      <c r="CA898" s="55"/>
      <c r="CB898" s="55"/>
      <c r="CC898" s="55"/>
      <c r="CD898" s="55"/>
      <c r="CE898" s="55"/>
      <c r="CF898" s="55"/>
      <c r="CG898" s="55"/>
      <c r="CH898" s="55"/>
      <c r="CI898" s="55"/>
    </row>
    <row r="899" spans="1:87" customFormat="1" ht="15" customHeight="1" x14ac:dyDescent="0.25">
      <c r="A899" s="55"/>
      <c r="B899" s="58"/>
      <c r="C899" s="58"/>
      <c r="E899" s="57"/>
      <c r="F899" s="21"/>
      <c r="G899" s="59"/>
      <c r="H899" s="56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55"/>
      <c r="AL899" s="55"/>
      <c r="AM899" s="55"/>
      <c r="AN899" s="55"/>
      <c r="AO899" s="55"/>
      <c r="AP899" s="55"/>
      <c r="AQ899" s="55"/>
      <c r="AR899" s="55"/>
      <c r="AS899" s="55"/>
      <c r="AT899" s="55"/>
      <c r="AU899" s="55"/>
      <c r="AV899" s="55"/>
      <c r="AW899" s="55"/>
      <c r="AX899" s="55"/>
      <c r="AY899" s="55"/>
      <c r="AZ899" s="55"/>
      <c r="BA899" s="55"/>
      <c r="BB899" s="55"/>
      <c r="BC899" s="55"/>
      <c r="BD899" s="55"/>
      <c r="BE899" s="55"/>
      <c r="BF899" s="55"/>
      <c r="BG899" s="55"/>
      <c r="BH899" s="55"/>
      <c r="BI899" s="55"/>
      <c r="BJ899" s="55"/>
      <c r="BK899" s="55"/>
      <c r="BL899" s="55"/>
      <c r="BM899" s="55"/>
      <c r="BN899" s="55"/>
      <c r="BO899" s="55"/>
      <c r="BP899" s="55"/>
      <c r="BQ899" s="55"/>
      <c r="BR899" s="55"/>
      <c r="BS899" s="55"/>
      <c r="BT899" s="55"/>
      <c r="BU899" s="55"/>
      <c r="BV899" s="55"/>
      <c r="BW899" s="55"/>
      <c r="BX899" s="55"/>
      <c r="BY899" s="55"/>
      <c r="BZ899" s="55"/>
      <c r="CA899" s="55"/>
      <c r="CB899" s="55"/>
      <c r="CC899" s="55"/>
      <c r="CD899" s="55"/>
      <c r="CE899" s="55"/>
      <c r="CF899" s="55"/>
      <c r="CG899" s="55"/>
      <c r="CH899" s="55"/>
      <c r="CI899" s="55"/>
    </row>
    <row r="900" spans="1:87" customFormat="1" ht="15" customHeight="1" x14ac:dyDescent="0.25">
      <c r="A900" s="55"/>
      <c r="B900" s="58"/>
      <c r="C900" s="58"/>
      <c r="E900" s="57"/>
      <c r="F900" s="21"/>
      <c r="G900" s="59"/>
      <c r="H900" s="56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5"/>
      <c r="AL900" s="55"/>
      <c r="AM900" s="55"/>
      <c r="AN900" s="55"/>
      <c r="AO900" s="55"/>
      <c r="AP900" s="55"/>
      <c r="AQ900" s="55"/>
      <c r="AR900" s="55"/>
      <c r="AS900" s="55"/>
      <c r="AT900" s="55"/>
      <c r="AU900" s="55"/>
      <c r="AV900" s="55"/>
      <c r="AW900" s="55"/>
      <c r="AX900" s="55"/>
      <c r="AY900" s="55"/>
      <c r="AZ900" s="55"/>
      <c r="BA900" s="55"/>
      <c r="BB900" s="55"/>
      <c r="BC900" s="55"/>
      <c r="BD900" s="55"/>
      <c r="BE900" s="55"/>
      <c r="BF900" s="55"/>
      <c r="BG900" s="55"/>
      <c r="BH900" s="55"/>
      <c r="BI900" s="55"/>
      <c r="BJ900" s="55"/>
      <c r="BK900" s="55"/>
      <c r="BL900" s="55"/>
      <c r="BM900" s="55"/>
      <c r="BN900" s="55"/>
      <c r="BO900" s="55"/>
      <c r="BP900" s="55"/>
      <c r="BQ900" s="55"/>
      <c r="BR900" s="55"/>
      <c r="BS900" s="55"/>
      <c r="BT900" s="55"/>
      <c r="BU900" s="55"/>
      <c r="BV900" s="55"/>
      <c r="BW900" s="55"/>
      <c r="BX900" s="55"/>
      <c r="BY900" s="55"/>
      <c r="BZ900" s="55"/>
      <c r="CA900" s="55"/>
      <c r="CB900" s="55"/>
      <c r="CC900" s="55"/>
      <c r="CD900" s="55"/>
      <c r="CE900" s="55"/>
      <c r="CF900" s="55"/>
      <c r="CG900" s="55"/>
      <c r="CH900" s="55"/>
      <c r="CI900" s="55"/>
    </row>
    <row r="901" spans="1:87" customFormat="1" ht="15" customHeight="1" x14ac:dyDescent="0.25">
      <c r="A901" s="55"/>
      <c r="B901" s="58"/>
      <c r="C901" s="58"/>
      <c r="E901" s="57"/>
      <c r="F901" s="21"/>
      <c r="G901" s="59"/>
      <c r="H901" s="56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55"/>
      <c r="AL901" s="55"/>
      <c r="AM901" s="55"/>
      <c r="AN901" s="55"/>
      <c r="AO901" s="55"/>
      <c r="AP901" s="55"/>
      <c r="AQ901" s="55"/>
      <c r="AR901" s="55"/>
      <c r="AS901" s="55"/>
      <c r="AT901" s="55"/>
      <c r="AU901" s="55"/>
      <c r="AV901" s="55"/>
      <c r="AW901" s="55"/>
      <c r="AX901" s="55"/>
      <c r="AY901" s="55"/>
      <c r="AZ901" s="55"/>
      <c r="BA901" s="55"/>
      <c r="BB901" s="55"/>
      <c r="BC901" s="55"/>
      <c r="BD901" s="55"/>
      <c r="BE901" s="55"/>
      <c r="BF901" s="55"/>
      <c r="BG901" s="55"/>
      <c r="BH901" s="55"/>
      <c r="BI901" s="55"/>
      <c r="BJ901" s="55"/>
      <c r="BK901" s="55"/>
      <c r="BL901" s="55"/>
      <c r="BM901" s="55"/>
      <c r="BN901" s="55"/>
      <c r="BO901" s="55"/>
      <c r="BP901" s="55"/>
      <c r="BQ901" s="55"/>
      <c r="BR901" s="55"/>
      <c r="BS901" s="55"/>
      <c r="BT901" s="55"/>
      <c r="BU901" s="55"/>
      <c r="BV901" s="55"/>
      <c r="BW901" s="55"/>
      <c r="BX901" s="55"/>
      <c r="BY901" s="55"/>
      <c r="BZ901" s="55"/>
      <c r="CA901" s="55"/>
      <c r="CB901" s="55"/>
      <c r="CC901" s="55"/>
      <c r="CD901" s="55"/>
      <c r="CE901" s="55"/>
      <c r="CF901" s="55"/>
      <c r="CG901" s="55"/>
      <c r="CH901" s="55"/>
      <c r="CI901" s="55"/>
    </row>
    <row r="902" spans="1:87" customFormat="1" ht="15" customHeight="1" x14ac:dyDescent="0.25">
      <c r="A902" s="55"/>
      <c r="B902" s="58"/>
      <c r="C902" s="58"/>
      <c r="E902" s="57"/>
      <c r="F902" s="21"/>
      <c r="G902" s="59"/>
      <c r="H902" s="56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5"/>
      <c r="AV902" s="55"/>
      <c r="AW902" s="55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5"/>
      <c r="BJ902" s="55"/>
      <c r="BK902" s="55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5"/>
      <c r="BX902" s="55"/>
      <c r="BY902" s="55"/>
      <c r="BZ902" s="55"/>
      <c r="CA902" s="55"/>
      <c r="CB902" s="55"/>
      <c r="CC902" s="55"/>
      <c r="CD902" s="55"/>
      <c r="CE902" s="55"/>
      <c r="CF902" s="55"/>
      <c r="CG902" s="55"/>
      <c r="CH902" s="55"/>
      <c r="CI902" s="55"/>
    </row>
    <row r="903" spans="1:87" customFormat="1" ht="15" customHeight="1" x14ac:dyDescent="0.25">
      <c r="A903" s="55"/>
      <c r="B903" s="58"/>
      <c r="C903" s="58"/>
      <c r="E903" s="57"/>
      <c r="F903" s="21"/>
      <c r="G903" s="59"/>
      <c r="H903" s="56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55"/>
      <c r="AL903" s="55"/>
      <c r="AM903" s="55"/>
      <c r="AN903" s="55"/>
      <c r="AO903" s="55"/>
      <c r="AP903" s="55"/>
      <c r="AQ903" s="55"/>
      <c r="AR903" s="55"/>
      <c r="AS903" s="55"/>
      <c r="AT903" s="55"/>
      <c r="AU903" s="55"/>
      <c r="AV903" s="55"/>
      <c r="AW903" s="55"/>
      <c r="AX903" s="55"/>
      <c r="AY903" s="55"/>
      <c r="AZ903" s="55"/>
      <c r="BA903" s="55"/>
      <c r="BB903" s="55"/>
      <c r="BC903" s="55"/>
      <c r="BD903" s="55"/>
      <c r="BE903" s="55"/>
      <c r="BF903" s="55"/>
      <c r="BG903" s="55"/>
      <c r="BH903" s="55"/>
      <c r="BI903" s="55"/>
      <c r="BJ903" s="55"/>
      <c r="BK903" s="55"/>
      <c r="BL903" s="55"/>
      <c r="BM903" s="55"/>
      <c r="BN903" s="55"/>
      <c r="BO903" s="55"/>
      <c r="BP903" s="55"/>
      <c r="BQ903" s="55"/>
      <c r="BR903" s="55"/>
      <c r="BS903" s="55"/>
      <c r="BT903" s="55"/>
      <c r="BU903" s="55"/>
      <c r="BV903" s="55"/>
      <c r="BW903" s="55"/>
      <c r="BX903" s="55"/>
      <c r="BY903" s="55"/>
      <c r="BZ903" s="55"/>
      <c r="CA903" s="55"/>
      <c r="CB903" s="55"/>
      <c r="CC903" s="55"/>
      <c r="CD903" s="55"/>
      <c r="CE903" s="55"/>
      <c r="CF903" s="55"/>
      <c r="CG903" s="55"/>
      <c r="CH903" s="55"/>
      <c r="CI903" s="55"/>
    </row>
    <row r="904" spans="1:87" customFormat="1" ht="15" customHeight="1" x14ac:dyDescent="0.25">
      <c r="A904" s="55"/>
      <c r="B904" s="58"/>
      <c r="C904" s="58"/>
      <c r="E904" s="57"/>
      <c r="F904" s="21"/>
      <c r="G904" s="59"/>
      <c r="H904" s="56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55"/>
      <c r="AL904" s="55"/>
      <c r="AM904" s="55"/>
      <c r="AN904" s="55"/>
      <c r="AO904" s="55"/>
      <c r="AP904" s="55"/>
      <c r="AQ904" s="55"/>
      <c r="AR904" s="55"/>
      <c r="AS904" s="55"/>
      <c r="AT904" s="55"/>
      <c r="AU904" s="55"/>
      <c r="AV904" s="55"/>
      <c r="AW904" s="55"/>
      <c r="AX904" s="55"/>
      <c r="AY904" s="55"/>
      <c r="AZ904" s="55"/>
      <c r="BA904" s="55"/>
      <c r="BB904" s="55"/>
      <c r="BC904" s="55"/>
      <c r="BD904" s="55"/>
      <c r="BE904" s="55"/>
      <c r="BF904" s="55"/>
      <c r="BG904" s="55"/>
      <c r="BH904" s="55"/>
      <c r="BI904" s="55"/>
      <c r="BJ904" s="55"/>
      <c r="BK904" s="55"/>
      <c r="BL904" s="55"/>
      <c r="BM904" s="55"/>
      <c r="BN904" s="55"/>
      <c r="BO904" s="55"/>
      <c r="BP904" s="55"/>
      <c r="BQ904" s="55"/>
      <c r="BR904" s="55"/>
      <c r="BS904" s="55"/>
      <c r="BT904" s="55"/>
      <c r="BU904" s="55"/>
      <c r="BV904" s="55"/>
      <c r="BW904" s="55"/>
      <c r="BX904" s="55"/>
      <c r="BY904" s="55"/>
      <c r="BZ904" s="55"/>
      <c r="CA904" s="55"/>
      <c r="CB904" s="55"/>
      <c r="CC904" s="55"/>
      <c r="CD904" s="55"/>
      <c r="CE904" s="55"/>
      <c r="CF904" s="55"/>
      <c r="CG904" s="55"/>
      <c r="CH904" s="55"/>
      <c r="CI904" s="55"/>
    </row>
    <row r="905" spans="1:87" customFormat="1" ht="15" customHeight="1" x14ac:dyDescent="0.25">
      <c r="A905" s="55"/>
      <c r="B905" s="58"/>
      <c r="C905" s="58"/>
      <c r="E905" s="57"/>
      <c r="F905" s="21"/>
      <c r="G905" s="59"/>
      <c r="H905" s="56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55"/>
      <c r="AL905" s="55"/>
      <c r="AM905" s="55"/>
      <c r="AN905" s="55"/>
      <c r="AO905" s="55"/>
      <c r="AP905" s="55"/>
      <c r="AQ905" s="55"/>
      <c r="AR905" s="55"/>
      <c r="AS905" s="55"/>
      <c r="AT905" s="55"/>
      <c r="AU905" s="55"/>
      <c r="AV905" s="55"/>
      <c r="AW905" s="55"/>
      <c r="AX905" s="55"/>
      <c r="AY905" s="55"/>
      <c r="AZ905" s="55"/>
      <c r="BA905" s="55"/>
      <c r="BB905" s="55"/>
      <c r="BC905" s="55"/>
      <c r="BD905" s="55"/>
      <c r="BE905" s="55"/>
      <c r="BF905" s="55"/>
      <c r="BG905" s="55"/>
      <c r="BH905" s="55"/>
      <c r="BI905" s="55"/>
      <c r="BJ905" s="55"/>
      <c r="BK905" s="55"/>
      <c r="BL905" s="55"/>
      <c r="BM905" s="55"/>
      <c r="BN905" s="55"/>
      <c r="BO905" s="55"/>
      <c r="BP905" s="55"/>
      <c r="BQ905" s="55"/>
      <c r="BR905" s="55"/>
      <c r="BS905" s="55"/>
      <c r="BT905" s="55"/>
      <c r="BU905" s="55"/>
      <c r="BV905" s="55"/>
      <c r="BW905" s="55"/>
      <c r="BX905" s="55"/>
      <c r="BY905" s="55"/>
      <c r="BZ905" s="55"/>
      <c r="CA905" s="55"/>
      <c r="CB905" s="55"/>
      <c r="CC905" s="55"/>
      <c r="CD905" s="55"/>
      <c r="CE905" s="55"/>
      <c r="CF905" s="55"/>
      <c r="CG905" s="55"/>
      <c r="CH905" s="55"/>
      <c r="CI905" s="55"/>
    </row>
    <row r="906" spans="1:87" customFormat="1" ht="15" customHeight="1" x14ac:dyDescent="0.25">
      <c r="A906" s="55"/>
      <c r="B906" s="58"/>
      <c r="C906" s="58"/>
      <c r="E906" s="57"/>
      <c r="F906" s="21"/>
      <c r="G906" s="59"/>
      <c r="H906" s="56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55"/>
      <c r="AL906" s="55"/>
      <c r="AM906" s="55"/>
      <c r="AN906" s="55"/>
      <c r="AO906" s="55"/>
      <c r="AP906" s="55"/>
      <c r="AQ906" s="55"/>
      <c r="AR906" s="55"/>
      <c r="AS906" s="55"/>
      <c r="AT906" s="55"/>
      <c r="AU906" s="55"/>
      <c r="AV906" s="55"/>
      <c r="AW906" s="55"/>
      <c r="AX906" s="55"/>
      <c r="AY906" s="55"/>
      <c r="AZ906" s="55"/>
      <c r="BA906" s="55"/>
      <c r="BB906" s="55"/>
      <c r="BC906" s="55"/>
      <c r="BD906" s="55"/>
      <c r="BE906" s="55"/>
      <c r="BF906" s="55"/>
      <c r="BG906" s="55"/>
      <c r="BH906" s="55"/>
      <c r="BI906" s="55"/>
      <c r="BJ906" s="55"/>
      <c r="BK906" s="55"/>
      <c r="BL906" s="55"/>
      <c r="BM906" s="55"/>
      <c r="BN906" s="55"/>
      <c r="BO906" s="55"/>
      <c r="BP906" s="55"/>
      <c r="BQ906" s="55"/>
      <c r="BR906" s="55"/>
      <c r="BS906" s="55"/>
      <c r="BT906" s="55"/>
      <c r="BU906" s="55"/>
      <c r="BV906" s="55"/>
      <c r="BW906" s="55"/>
      <c r="BX906" s="55"/>
      <c r="BY906" s="55"/>
      <c r="BZ906" s="55"/>
      <c r="CA906" s="55"/>
      <c r="CB906" s="55"/>
      <c r="CC906" s="55"/>
      <c r="CD906" s="55"/>
      <c r="CE906" s="55"/>
      <c r="CF906" s="55"/>
      <c r="CG906" s="55"/>
      <c r="CH906" s="55"/>
      <c r="CI906" s="55"/>
    </row>
    <row r="907" spans="1:87" customFormat="1" ht="15" customHeight="1" x14ac:dyDescent="0.25">
      <c r="A907" s="55"/>
      <c r="B907" s="58"/>
      <c r="C907" s="58"/>
      <c r="E907" s="57"/>
      <c r="F907" s="21"/>
      <c r="G907" s="59"/>
      <c r="H907" s="56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55"/>
      <c r="AL907" s="55"/>
      <c r="AM907" s="55"/>
      <c r="AN907" s="55"/>
      <c r="AO907" s="55"/>
      <c r="AP907" s="55"/>
      <c r="AQ907" s="55"/>
      <c r="AR907" s="55"/>
      <c r="AS907" s="55"/>
      <c r="AT907" s="55"/>
      <c r="AU907" s="55"/>
      <c r="AV907" s="55"/>
      <c r="AW907" s="55"/>
      <c r="AX907" s="55"/>
      <c r="AY907" s="55"/>
      <c r="AZ907" s="55"/>
      <c r="BA907" s="55"/>
      <c r="BB907" s="55"/>
      <c r="BC907" s="55"/>
      <c r="BD907" s="55"/>
      <c r="BE907" s="55"/>
      <c r="BF907" s="55"/>
      <c r="BG907" s="55"/>
      <c r="BH907" s="55"/>
      <c r="BI907" s="55"/>
      <c r="BJ907" s="55"/>
      <c r="BK907" s="55"/>
      <c r="BL907" s="55"/>
      <c r="BM907" s="55"/>
      <c r="BN907" s="55"/>
      <c r="BO907" s="55"/>
      <c r="BP907" s="55"/>
      <c r="BQ907" s="55"/>
      <c r="BR907" s="55"/>
      <c r="BS907" s="55"/>
      <c r="BT907" s="55"/>
      <c r="BU907" s="55"/>
      <c r="BV907" s="55"/>
      <c r="BW907" s="55"/>
      <c r="BX907" s="55"/>
      <c r="BY907" s="55"/>
      <c r="BZ907" s="55"/>
      <c r="CA907" s="55"/>
      <c r="CB907" s="55"/>
      <c r="CC907" s="55"/>
      <c r="CD907" s="55"/>
      <c r="CE907" s="55"/>
      <c r="CF907" s="55"/>
      <c r="CG907" s="55"/>
      <c r="CH907" s="55"/>
      <c r="CI907" s="55"/>
    </row>
    <row r="908" spans="1:87" customFormat="1" ht="15" customHeight="1" x14ac:dyDescent="0.25">
      <c r="A908" s="55"/>
      <c r="B908" s="58"/>
      <c r="C908" s="58"/>
      <c r="E908" s="57"/>
      <c r="F908" s="21"/>
      <c r="G908" s="59"/>
      <c r="H908" s="56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55"/>
      <c r="AL908" s="55"/>
      <c r="AM908" s="55"/>
      <c r="AN908" s="55"/>
      <c r="AO908" s="55"/>
      <c r="AP908" s="55"/>
      <c r="AQ908" s="55"/>
      <c r="AR908" s="55"/>
      <c r="AS908" s="55"/>
      <c r="AT908" s="55"/>
      <c r="AU908" s="55"/>
      <c r="AV908" s="55"/>
      <c r="AW908" s="55"/>
      <c r="AX908" s="55"/>
      <c r="AY908" s="55"/>
      <c r="AZ908" s="55"/>
      <c r="BA908" s="55"/>
      <c r="BB908" s="55"/>
      <c r="BC908" s="55"/>
      <c r="BD908" s="55"/>
      <c r="BE908" s="55"/>
      <c r="BF908" s="55"/>
      <c r="BG908" s="55"/>
      <c r="BH908" s="55"/>
      <c r="BI908" s="55"/>
      <c r="BJ908" s="55"/>
      <c r="BK908" s="55"/>
      <c r="BL908" s="55"/>
      <c r="BM908" s="55"/>
      <c r="BN908" s="55"/>
      <c r="BO908" s="55"/>
      <c r="BP908" s="55"/>
      <c r="BQ908" s="55"/>
      <c r="BR908" s="55"/>
      <c r="BS908" s="55"/>
      <c r="BT908" s="55"/>
      <c r="BU908" s="55"/>
      <c r="BV908" s="55"/>
      <c r="BW908" s="55"/>
      <c r="BX908" s="55"/>
      <c r="BY908" s="55"/>
      <c r="BZ908" s="55"/>
      <c r="CA908" s="55"/>
      <c r="CB908" s="55"/>
      <c r="CC908" s="55"/>
      <c r="CD908" s="55"/>
      <c r="CE908" s="55"/>
      <c r="CF908" s="55"/>
      <c r="CG908" s="55"/>
      <c r="CH908" s="55"/>
      <c r="CI908" s="55"/>
    </row>
    <row r="909" spans="1:87" customFormat="1" ht="15" customHeight="1" x14ac:dyDescent="0.25">
      <c r="A909" s="55"/>
      <c r="B909" s="58"/>
      <c r="C909" s="58"/>
      <c r="E909" s="57"/>
      <c r="F909" s="21"/>
      <c r="G909" s="59"/>
      <c r="H909" s="56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5"/>
      <c r="AV909" s="55"/>
      <c r="AW909" s="55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5"/>
      <c r="BJ909" s="55"/>
      <c r="BK909" s="55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5"/>
      <c r="BX909" s="55"/>
      <c r="BY909" s="55"/>
      <c r="BZ909" s="55"/>
      <c r="CA909" s="55"/>
      <c r="CB909" s="55"/>
      <c r="CC909" s="55"/>
      <c r="CD909" s="55"/>
      <c r="CE909" s="55"/>
      <c r="CF909" s="55"/>
      <c r="CG909" s="55"/>
      <c r="CH909" s="55"/>
      <c r="CI909" s="55"/>
    </row>
    <row r="910" spans="1:87" customFormat="1" ht="15" customHeight="1" x14ac:dyDescent="0.25">
      <c r="A910" s="55"/>
      <c r="B910" s="58"/>
      <c r="C910" s="58"/>
      <c r="E910" s="57"/>
      <c r="F910" s="21"/>
      <c r="G910" s="59"/>
      <c r="H910" s="56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55"/>
      <c r="AL910" s="55"/>
      <c r="AM910" s="55"/>
      <c r="AN910" s="55"/>
      <c r="AO910" s="55"/>
      <c r="AP910" s="55"/>
      <c r="AQ910" s="55"/>
      <c r="AR910" s="55"/>
      <c r="AS910" s="55"/>
      <c r="AT910" s="55"/>
      <c r="AU910" s="55"/>
      <c r="AV910" s="55"/>
      <c r="AW910" s="55"/>
      <c r="AX910" s="55"/>
      <c r="AY910" s="55"/>
      <c r="AZ910" s="55"/>
      <c r="BA910" s="55"/>
      <c r="BB910" s="55"/>
      <c r="BC910" s="55"/>
      <c r="BD910" s="55"/>
      <c r="BE910" s="55"/>
      <c r="BF910" s="55"/>
      <c r="BG910" s="55"/>
      <c r="BH910" s="55"/>
      <c r="BI910" s="55"/>
      <c r="BJ910" s="55"/>
      <c r="BK910" s="55"/>
      <c r="BL910" s="55"/>
      <c r="BM910" s="55"/>
      <c r="BN910" s="55"/>
      <c r="BO910" s="55"/>
      <c r="BP910" s="55"/>
      <c r="BQ910" s="55"/>
      <c r="BR910" s="55"/>
      <c r="BS910" s="55"/>
      <c r="BT910" s="55"/>
      <c r="BU910" s="55"/>
      <c r="BV910" s="55"/>
      <c r="BW910" s="55"/>
      <c r="BX910" s="55"/>
      <c r="BY910" s="55"/>
      <c r="BZ910" s="55"/>
      <c r="CA910" s="55"/>
      <c r="CB910" s="55"/>
      <c r="CC910" s="55"/>
      <c r="CD910" s="55"/>
      <c r="CE910" s="55"/>
      <c r="CF910" s="55"/>
      <c r="CG910" s="55"/>
      <c r="CH910" s="55"/>
      <c r="CI910" s="55"/>
    </row>
    <row r="911" spans="1:87" customFormat="1" ht="15" customHeight="1" x14ac:dyDescent="0.25">
      <c r="A911" s="55"/>
      <c r="B911" s="58"/>
      <c r="C911" s="58"/>
      <c r="E911" s="57"/>
      <c r="F911" s="21"/>
      <c r="G911" s="59"/>
      <c r="H911" s="56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55"/>
      <c r="AL911" s="55"/>
      <c r="AM911" s="55"/>
      <c r="AN911" s="55"/>
      <c r="AO911" s="55"/>
      <c r="AP911" s="55"/>
      <c r="AQ911" s="55"/>
      <c r="AR911" s="55"/>
      <c r="AS911" s="55"/>
      <c r="AT911" s="55"/>
      <c r="AU911" s="55"/>
      <c r="AV911" s="55"/>
      <c r="AW911" s="55"/>
      <c r="AX911" s="55"/>
      <c r="AY911" s="55"/>
      <c r="AZ911" s="55"/>
      <c r="BA911" s="55"/>
      <c r="BB911" s="55"/>
      <c r="BC911" s="55"/>
      <c r="BD911" s="55"/>
      <c r="BE911" s="55"/>
      <c r="BF911" s="55"/>
      <c r="BG911" s="55"/>
      <c r="BH911" s="55"/>
      <c r="BI911" s="55"/>
      <c r="BJ911" s="55"/>
      <c r="BK911" s="55"/>
      <c r="BL911" s="55"/>
      <c r="BM911" s="55"/>
      <c r="BN911" s="55"/>
      <c r="BO911" s="55"/>
      <c r="BP911" s="55"/>
      <c r="BQ911" s="55"/>
      <c r="BR911" s="55"/>
      <c r="BS911" s="55"/>
      <c r="BT911" s="55"/>
      <c r="BU911" s="55"/>
      <c r="BV911" s="55"/>
      <c r="BW911" s="55"/>
      <c r="BX911" s="55"/>
      <c r="BY911" s="55"/>
      <c r="BZ911" s="55"/>
      <c r="CA911" s="55"/>
      <c r="CB911" s="55"/>
      <c r="CC911" s="55"/>
      <c r="CD911" s="55"/>
      <c r="CE911" s="55"/>
      <c r="CF911" s="55"/>
      <c r="CG911" s="55"/>
      <c r="CH911" s="55"/>
      <c r="CI911" s="55"/>
    </row>
    <row r="912" spans="1:87" customFormat="1" ht="15" customHeight="1" x14ac:dyDescent="0.25">
      <c r="A912" s="55"/>
      <c r="B912" s="58"/>
      <c r="C912" s="58"/>
      <c r="E912" s="57"/>
      <c r="F912" s="21"/>
      <c r="G912" s="59"/>
      <c r="H912" s="56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55"/>
      <c r="AL912" s="55"/>
      <c r="AM912" s="55"/>
      <c r="AN912" s="55"/>
      <c r="AO912" s="55"/>
      <c r="AP912" s="55"/>
      <c r="AQ912" s="55"/>
      <c r="AR912" s="55"/>
      <c r="AS912" s="55"/>
      <c r="AT912" s="55"/>
      <c r="AU912" s="55"/>
      <c r="AV912" s="55"/>
      <c r="AW912" s="55"/>
      <c r="AX912" s="55"/>
      <c r="AY912" s="55"/>
      <c r="AZ912" s="55"/>
      <c r="BA912" s="55"/>
      <c r="BB912" s="55"/>
      <c r="BC912" s="55"/>
      <c r="BD912" s="55"/>
      <c r="BE912" s="55"/>
      <c r="BF912" s="55"/>
      <c r="BG912" s="55"/>
      <c r="BH912" s="55"/>
      <c r="BI912" s="55"/>
      <c r="BJ912" s="55"/>
      <c r="BK912" s="55"/>
      <c r="BL912" s="55"/>
      <c r="BM912" s="55"/>
      <c r="BN912" s="55"/>
      <c r="BO912" s="55"/>
      <c r="BP912" s="55"/>
      <c r="BQ912" s="55"/>
      <c r="BR912" s="55"/>
      <c r="BS912" s="55"/>
      <c r="BT912" s="55"/>
      <c r="BU912" s="55"/>
      <c r="BV912" s="55"/>
      <c r="BW912" s="55"/>
      <c r="BX912" s="55"/>
      <c r="BY912" s="55"/>
      <c r="BZ912" s="55"/>
      <c r="CA912" s="55"/>
      <c r="CB912" s="55"/>
      <c r="CC912" s="55"/>
      <c r="CD912" s="55"/>
      <c r="CE912" s="55"/>
      <c r="CF912" s="55"/>
      <c r="CG912" s="55"/>
      <c r="CH912" s="55"/>
      <c r="CI912" s="55"/>
    </row>
    <row r="913" spans="1:87" customFormat="1" ht="15" customHeight="1" x14ac:dyDescent="0.25">
      <c r="A913" s="55"/>
      <c r="B913" s="58"/>
      <c r="C913" s="58"/>
      <c r="E913" s="57"/>
      <c r="F913" s="21"/>
      <c r="G913" s="59"/>
      <c r="H913" s="56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55"/>
      <c r="AL913" s="55"/>
      <c r="AM913" s="55"/>
      <c r="AN913" s="55"/>
      <c r="AO913" s="55"/>
      <c r="AP913" s="55"/>
      <c r="AQ913" s="55"/>
      <c r="AR913" s="55"/>
      <c r="AS913" s="55"/>
      <c r="AT913" s="55"/>
      <c r="AU913" s="55"/>
      <c r="AV913" s="55"/>
      <c r="AW913" s="55"/>
      <c r="AX913" s="55"/>
      <c r="AY913" s="55"/>
      <c r="AZ913" s="55"/>
      <c r="BA913" s="55"/>
      <c r="BB913" s="55"/>
      <c r="BC913" s="55"/>
      <c r="BD913" s="55"/>
      <c r="BE913" s="55"/>
      <c r="BF913" s="55"/>
      <c r="BG913" s="55"/>
      <c r="BH913" s="55"/>
      <c r="BI913" s="55"/>
      <c r="BJ913" s="55"/>
      <c r="BK913" s="55"/>
      <c r="BL913" s="55"/>
      <c r="BM913" s="55"/>
      <c r="BN913" s="55"/>
      <c r="BO913" s="55"/>
      <c r="BP913" s="55"/>
      <c r="BQ913" s="55"/>
      <c r="BR913" s="55"/>
      <c r="BS913" s="55"/>
      <c r="BT913" s="55"/>
      <c r="BU913" s="55"/>
      <c r="BV913" s="55"/>
      <c r="BW913" s="55"/>
      <c r="BX913" s="55"/>
      <c r="BY913" s="55"/>
      <c r="BZ913" s="55"/>
      <c r="CA913" s="55"/>
      <c r="CB913" s="55"/>
      <c r="CC913" s="55"/>
      <c r="CD913" s="55"/>
      <c r="CE913" s="55"/>
      <c r="CF913" s="55"/>
      <c r="CG913" s="55"/>
      <c r="CH913" s="55"/>
      <c r="CI913" s="55"/>
    </row>
    <row r="914" spans="1:87" customFormat="1" ht="15" customHeight="1" x14ac:dyDescent="0.25">
      <c r="A914" s="55"/>
      <c r="B914" s="58"/>
      <c r="C914" s="58"/>
      <c r="E914" s="57"/>
      <c r="F914" s="21"/>
      <c r="G914" s="59"/>
      <c r="H914" s="56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55"/>
      <c r="AL914" s="55"/>
      <c r="AM914" s="55"/>
      <c r="AN914" s="55"/>
      <c r="AO914" s="55"/>
      <c r="AP914" s="55"/>
      <c r="AQ914" s="55"/>
      <c r="AR914" s="55"/>
      <c r="AS914" s="55"/>
      <c r="AT914" s="55"/>
      <c r="AU914" s="55"/>
      <c r="AV914" s="55"/>
      <c r="AW914" s="55"/>
      <c r="AX914" s="55"/>
      <c r="AY914" s="55"/>
      <c r="AZ914" s="55"/>
      <c r="BA914" s="55"/>
      <c r="BB914" s="55"/>
      <c r="BC914" s="55"/>
      <c r="BD914" s="55"/>
      <c r="BE914" s="55"/>
      <c r="BF914" s="55"/>
      <c r="BG914" s="55"/>
      <c r="BH914" s="55"/>
      <c r="BI914" s="55"/>
      <c r="BJ914" s="55"/>
      <c r="BK914" s="55"/>
      <c r="BL914" s="55"/>
      <c r="BM914" s="55"/>
      <c r="BN914" s="55"/>
      <c r="BO914" s="55"/>
      <c r="BP914" s="55"/>
      <c r="BQ914" s="55"/>
      <c r="BR914" s="55"/>
      <c r="BS914" s="55"/>
      <c r="BT914" s="55"/>
      <c r="BU914" s="55"/>
      <c r="BV914" s="55"/>
      <c r="BW914" s="55"/>
      <c r="BX914" s="55"/>
      <c r="BY914" s="55"/>
      <c r="BZ914" s="55"/>
      <c r="CA914" s="55"/>
      <c r="CB914" s="55"/>
      <c r="CC914" s="55"/>
      <c r="CD914" s="55"/>
      <c r="CE914" s="55"/>
      <c r="CF914" s="55"/>
      <c r="CG914" s="55"/>
      <c r="CH914" s="55"/>
      <c r="CI914" s="55"/>
    </row>
    <row r="915" spans="1:87" customFormat="1" ht="15" customHeight="1" x14ac:dyDescent="0.25">
      <c r="A915" s="55"/>
      <c r="B915" s="58"/>
      <c r="C915" s="58"/>
      <c r="E915" s="57"/>
      <c r="F915" s="21"/>
      <c r="G915" s="59"/>
      <c r="H915" s="56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55"/>
      <c r="AL915" s="55"/>
      <c r="AM915" s="55"/>
      <c r="AN915" s="55"/>
      <c r="AO915" s="55"/>
      <c r="AP915" s="55"/>
      <c r="AQ915" s="55"/>
      <c r="AR915" s="55"/>
      <c r="AS915" s="55"/>
      <c r="AT915" s="55"/>
      <c r="AU915" s="55"/>
      <c r="AV915" s="55"/>
      <c r="AW915" s="55"/>
      <c r="AX915" s="55"/>
      <c r="AY915" s="55"/>
      <c r="AZ915" s="55"/>
      <c r="BA915" s="55"/>
      <c r="BB915" s="55"/>
      <c r="BC915" s="55"/>
      <c r="BD915" s="55"/>
      <c r="BE915" s="55"/>
      <c r="BF915" s="55"/>
      <c r="BG915" s="55"/>
      <c r="BH915" s="55"/>
      <c r="BI915" s="55"/>
      <c r="BJ915" s="55"/>
      <c r="BK915" s="55"/>
      <c r="BL915" s="55"/>
      <c r="BM915" s="55"/>
      <c r="BN915" s="55"/>
      <c r="BO915" s="55"/>
      <c r="BP915" s="55"/>
      <c r="BQ915" s="55"/>
      <c r="BR915" s="55"/>
      <c r="BS915" s="55"/>
      <c r="BT915" s="55"/>
      <c r="BU915" s="55"/>
      <c r="BV915" s="55"/>
      <c r="BW915" s="55"/>
      <c r="BX915" s="55"/>
      <c r="BY915" s="55"/>
      <c r="BZ915" s="55"/>
      <c r="CA915" s="55"/>
      <c r="CB915" s="55"/>
      <c r="CC915" s="55"/>
      <c r="CD915" s="55"/>
      <c r="CE915" s="55"/>
      <c r="CF915" s="55"/>
      <c r="CG915" s="55"/>
      <c r="CH915" s="55"/>
      <c r="CI915" s="55"/>
    </row>
    <row r="916" spans="1:87" customFormat="1" ht="15" customHeight="1" x14ac:dyDescent="0.25">
      <c r="A916" s="55"/>
      <c r="B916" s="58"/>
      <c r="C916" s="58"/>
      <c r="E916" s="57"/>
      <c r="F916" s="21"/>
      <c r="G916" s="59"/>
      <c r="H916" s="56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55"/>
      <c r="AL916" s="55"/>
      <c r="AM916" s="55"/>
      <c r="AN916" s="55"/>
      <c r="AO916" s="55"/>
      <c r="AP916" s="55"/>
      <c r="AQ916" s="55"/>
      <c r="AR916" s="55"/>
      <c r="AS916" s="55"/>
      <c r="AT916" s="55"/>
      <c r="AU916" s="55"/>
      <c r="AV916" s="55"/>
      <c r="AW916" s="55"/>
      <c r="AX916" s="55"/>
      <c r="AY916" s="55"/>
      <c r="AZ916" s="55"/>
      <c r="BA916" s="55"/>
      <c r="BB916" s="55"/>
      <c r="BC916" s="55"/>
      <c r="BD916" s="55"/>
      <c r="BE916" s="55"/>
      <c r="BF916" s="55"/>
      <c r="BG916" s="55"/>
      <c r="BH916" s="55"/>
      <c r="BI916" s="55"/>
      <c r="BJ916" s="55"/>
      <c r="BK916" s="55"/>
      <c r="BL916" s="55"/>
      <c r="BM916" s="55"/>
      <c r="BN916" s="55"/>
      <c r="BO916" s="55"/>
      <c r="BP916" s="55"/>
      <c r="BQ916" s="55"/>
      <c r="BR916" s="55"/>
      <c r="BS916" s="55"/>
      <c r="BT916" s="55"/>
      <c r="BU916" s="55"/>
      <c r="BV916" s="55"/>
      <c r="BW916" s="55"/>
      <c r="BX916" s="55"/>
      <c r="BY916" s="55"/>
      <c r="BZ916" s="55"/>
      <c r="CA916" s="55"/>
      <c r="CB916" s="55"/>
      <c r="CC916" s="55"/>
      <c r="CD916" s="55"/>
      <c r="CE916" s="55"/>
      <c r="CF916" s="55"/>
      <c r="CG916" s="55"/>
      <c r="CH916" s="55"/>
      <c r="CI916" s="55"/>
    </row>
    <row r="917" spans="1:87" customFormat="1" ht="15" customHeight="1" x14ac:dyDescent="0.25">
      <c r="A917" s="55"/>
      <c r="B917" s="58"/>
      <c r="C917" s="58"/>
      <c r="E917" s="57"/>
      <c r="F917" s="21"/>
      <c r="G917" s="59"/>
      <c r="H917" s="56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5"/>
      <c r="AV917" s="55"/>
      <c r="AW917" s="55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5"/>
      <c r="BJ917" s="55"/>
      <c r="BK917" s="55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5"/>
      <c r="BX917" s="55"/>
      <c r="BY917" s="55"/>
      <c r="BZ917" s="55"/>
      <c r="CA917" s="55"/>
      <c r="CB917" s="55"/>
      <c r="CC917" s="55"/>
      <c r="CD917" s="55"/>
      <c r="CE917" s="55"/>
      <c r="CF917" s="55"/>
      <c r="CG917" s="55"/>
      <c r="CH917" s="55"/>
      <c r="CI917" s="55"/>
    </row>
    <row r="918" spans="1:87" customFormat="1" ht="15" customHeight="1" x14ac:dyDescent="0.25">
      <c r="A918" s="55"/>
      <c r="B918" s="58"/>
      <c r="C918" s="58"/>
      <c r="E918" s="57"/>
      <c r="F918" s="21"/>
      <c r="G918" s="59"/>
      <c r="H918" s="56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5"/>
      <c r="AV918" s="55"/>
      <c r="AW918" s="55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5"/>
      <c r="BJ918" s="55"/>
      <c r="BK918" s="55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5"/>
      <c r="BX918" s="55"/>
      <c r="BY918" s="55"/>
      <c r="BZ918" s="55"/>
      <c r="CA918" s="55"/>
      <c r="CB918" s="55"/>
      <c r="CC918" s="55"/>
      <c r="CD918" s="55"/>
      <c r="CE918" s="55"/>
      <c r="CF918" s="55"/>
      <c r="CG918" s="55"/>
      <c r="CH918" s="55"/>
      <c r="CI918" s="55"/>
    </row>
    <row r="919" spans="1:87" customFormat="1" ht="15" customHeight="1" x14ac:dyDescent="0.25">
      <c r="A919" s="55"/>
      <c r="B919" s="58"/>
      <c r="C919" s="58"/>
      <c r="E919" s="57"/>
      <c r="F919" s="21"/>
      <c r="G919" s="59"/>
      <c r="H919" s="56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55"/>
      <c r="AL919" s="55"/>
      <c r="AM919" s="55"/>
      <c r="AN919" s="55"/>
      <c r="AO919" s="55"/>
      <c r="AP919" s="55"/>
      <c r="AQ919" s="55"/>
      <c r="AR919" s="55"/>
      <c r="AS919" s="55"/>
      <c r="AT919" s="55"/>
      <c r="AU919" s="55"/>
      <c r="AV919" s="55"/>
      <c r="AW919" s="55"/>
      <c r="AX919" s="55"/>
      <c r="AY919" s="55"/>
      <c r="AZ919" s="55"/>
      <c r="BA919" s="55"/>
      <c r="BB919" s="55"/>
      <c r="BC919" s="55"/>
      <c r="BD919" s="55"/>
      <c r="BE919" s="55"/>
      <c r="BF919" s="55"/>
      <c r="BG919" s="55"/>
      <c r="BH919" s="55"/>
      <c r="BI919" s="55"/>
      <c r="BJ919" s="55"/>
      <c r="BK919" s="55"/>
      <c r="BL919" s="55"/>
      <c r="BM919" s="55"/>
      <c r="BN919" s="55"/>
      <c r="BO919" s="55"/>
      <c r="BP919" s="55"/>
      <c r="BQ919" s="55"/>
      <c r="BR919" s="55"/>
      <c r="BS919" s="55"/>
      <c r="BT919" s="55"/>
      <c r="BU919" s="55"/>
      <c r="BV919" s="55"/>
      <c r="BW919" s="55"/>
      <c r="BX919" s="55"/>
      <c r="BY919" s="55"/>
      <c r="BZ919" s="55"/>
      <c r="CA919" s="55"/>
      <c r="CB919" s="55"/>
      <c r="CC919" s="55"/>
      <c r="CD919" s="55"/>
      <c r="CE919" s="55"/>
      <c r="CF919" s="55"/>
      <c r="CG919" s="55"/>
      <c r="CH919" s="55"/>
      <c r="CI919" s="55"/>
    </row>
    <row r="920" spans="1:87" customFormat="1" ht="15" customHeight="1" x14ac:dyDescent="0.25">
      <c r="A920" s="55"/>
      <c r="B920" s="58"/>
      <c r="C920" s="58"/>
      <c r="E920" s="57"/>
      <c r="F920" s="21"/>
      <c r="G920" s="59"/>
      <c r="H920" s="56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55"/>
      <c r="AL920" s="55"/>
      <c r="AM920" s="55"/>
      <c r="AN920" s="55"/>
      <c r="AO920" s="55"/>
      <c r="AP920" s="55"/>
      <c r="AQ920" s="55"/>
      <c r="AR920" s="55"/>
      <c r="AS920" s="55"/>
      <c r="AT920" s="55"/>
      <c r="AU920" s="55"/>
      <c r="AV920" s="55"/>
      <c r="AW920" s="55"/>
      <c r="AX920" s="55"/>
      <c r="AY920" s="55"/>
      <c r="AZ920" s="55"/>
      <c r="BA920" s="55"/>
      <c r="BB920" s="55"/>
      <c r="BC920" s="55"/>
      <c r="BD920" s="55"/>
      <c r="BE920" s="55"/>
      <c r="BF920" s="55"/>
      <c r="BG920" s="55"/>
      <c r="BH920" s="55"/>
      <c r="BI920" s="55"/>
      <c r="BJ920" s="55"/>
      <c r="BK920" s="55"/>
      <c r="BL920" s="55"/>
      <c r="BM920" s="55"/>
      <c r="BN920" s="55"/>
      <c r="BO920" s="55"/>
      <c r="BP920" s="55"/>
      <c r="BQ920" s="55"/>
      <c r="BR920" s="55"/>
      <c r="BS920" s="55"/>
      <c r="BT920" s="55"/>
      <c r="BU920" s="55"/>
      <c r="BV920" s="55"/>
      <c r="BW920" s="55"/>
      <c r="BX920" s="55"/>
      <c r="BY920" s="55"/>
      <c r="BZ920" s="55"/>
      <c r="CA920" s="55"/>
      <c r="CB920" s="55"/>
      <c r="CC920" s="55"/>
      <c r="CD920" s="55"/>
      <c r="CE920" s="55"/>
      <c r="CF920" s="55"/>
      <c r="CG920" s="55"/>
      <c r="CH920" s="55"/>
      <c r="CI920" s="55"/>
    </row>
    <row r="921" spans="1:87" customFormat="1" ht="15" customHeight="1" x14ac:dyDescent="0.25">
      <c r="A921" s="55"/>
      <c r="B921" s="58"/>
      <c r="C921" s="58"/>
      <c r="E921" s="57"/>
      <c r="F921" s="21"/>
      <c r="G921" s="59"/>
      <c r="H921" s="56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55"/>
      <c r="AL921" s="55"/>
      <c r="AM921" s="55"/>
      <c r="AN921" s="55"/>
      <c r="AO921" s="55"/>
      <c r="AP921" s="55"/>
      <c r="AQ921" s="55"/>
      <c r="AR921" s="55"/>
      <c r="AS921" s="55"/>
      <c r="AT921" s="55"/>
      <c r="AU921" s="55"/>
      <c r="AV921" s="55"/>
      <c r="AW921" s="55"/>
      <c r="AX921" s="55"/>
      <c r="AY921" s="55"/>
      <c r="AZ921" s="55"/>
      <c r="BA921" s="55"/>
      <c r="BB921" s="55"/>
      <c r="BC921" s="55"/>
      <c r="BD921" s="55"/>
      <c r="BE921" s="55"/>
      <c r="BF921" s="55"/>
      <c r="BG921" s="55"/>
      <c r="BH921" s="55"/>
      <c r="BI921" s="55"/>
      <c r="BJ921" s="55"/>
      <c r="BK921" s="55"/>
      <c r="BL921" s="55"/>
      <c r="BM921" s="55"/>
      <c r="BN921" s="55"/>
      <c r="BO921" s="55"/>
      <c r="BP921" s="55"/>
      <c r="BQ921" s="55"/>
      <c r="BR921" s="55"/>
      <c r="BS921" s="55"/>
      <c r="BT921" s="55"/>
      <c r="BU921" s="55"/>
      <c r="BV921" s="55"/>
      <c r="BW921" s="55"/>
      <c r="BX921" s="55"/>
      <c r="BY921" s="55"/>
      <c r="BZ921" s="55"/>
      <c r="CA921" s="55"/>
      <c r="CB921" s="55"/>
      <c r="CC921" s="55"/>
      <c r="CD921" s="55"/>
      <c r="CE921" s="55"/>
      <c r="CF921" s="55"/>
      <c r="CG921" s="55"/>
      <c r="CH921" s="55"/>
      <c r="CI921" s="55"/>
    </row>
    <row r="922" spans="1:87" customFormat="1" ht="15" customHeight="1" x14ac:dyDescent="0.25">
      <c r="A922" s="55"/>
      <c r="B922" s="58"/>
      <c r="C922" s="58"/>
      <c r="E922" s="57"/>
      <c r="F922" s="21"/>
      <c r="G922" s="59"/>
      <c r="H922" s="56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55"/>
      <c r="AL922" s="55"/>
      <c r="AM922" s="55"/>
      <c r="AN922" s="55"/>
      <c r="AO922" s="55"/>
      <c r="AP922" s="55"/>
      <c r="AQ922" s="55"/>
      <c r="AR922" s="55"/>
      <c r="AS922" s="55"/>
      <c r="AT922" s="55"/>
      <c r="AU922" s="55"/>
      <c r="AV922" s="55"/>
      <c r="AW922" s="55"/>
      <c r="AX922" s="55"/>
      <c r="AY922" s="55"/>
      <c r="AZ922" s="55"/>
      <c r="BA922" s="55"/>
      <c r="BB922" s="55"/>
      <c r="BC922" s="55"/>
      <c r="BD922" s="55"/>
      <c r="BE922" s="55"/>
      <c r="BF922" s="55"/>
      <c r="BG922" s="55"/>
      <c r="BH922" s="55"/>
      <c r="BI922" s="55"/>
      <c r="BJ922" s="55"/>
      <c r="BK922" s="55"/>
      <c r="BL922" s="55"/>
      <c r="BM922" s="55"/>
      <c r="BN922" s="55"/>
      <c r="BO922" s="55"/>
      <c r="BP922" s="55"/>
      <c r="BQ922" s="55"/>
      <c r="BR922" s="55"/>
      <c r="BS922" s="55"/>
      <c r="BT922" s="55"/>
      <c r="BU922" s="55"/>
      <c r="BV922" s="55"/>
      <c r="BW922" s="55"/>
      <c r="BX922" s="55"/>
      <c r="BY922" s="55"/>
      <c r="BZ922" s="55"/>
      <c r="CA922" s="55"/>
      <c r="CB922" s="55"/>
      <c r="CC922" s="55"/>
      <c r="CD922" s="55"/>
      <c r="CE922" s="55"/>
      <c r="CF922" s="55"/>
      <c r="CG922" s="55"/>
      <c r="CH922" s="55"/>
      <c r="CI922" s="55"/>
    </row>
    <row r="923" spans="1:87" customFormat="1" ht="15" customHeight="1" x14ac:dyDescent="0.25">
      <c r="A923" s="55"/>
      <c r="B923" s="58"/>
      <c r="C923" s="58"/>
      <c r="E923" s="57"/>
      <c r="F923" s="21"/>
      <c r="G923" s="59"/>
      <c r="H923" s="56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55"/>
      <c r="AL923" s="55"/>
      <c r="AM923" s="55"/>
      <c r="AN923" s="55"/>
      <c r="AO923" s="55"/>
      <c r="AP923" s="55"/>
      <c r="AQ923" s="55"/>
      <c r="AR923" s="55"/>
      <c r="AS923" s="55"/>
      <c r="AT923" s="55"/>
      <c r="AU923" s="55"/>
      <c r="AV923" s="55"/>
      <c r="AW923" s="55"/>
      <c r="AX923" s="55"/>
      <c r="AY923" s="55"/>
      <c r="AZ923" s="55"/>
      <c r="BA923" s="55"/>
      <c r="BB923" s="55"/>
      <c r="BC923" s="55"/>
      <c r="BD923" s="55"/>
      <c r="BE923" s="55"/>
      <c r="BF923" s="55"/>
      <c r="BG923" s="55"/>
      <c r="BH923" s="55"/>
      <c r="BI923" s="55"/>
      <c r="BJ923" s="55"/>
      <c r="BK923" s="55"/>
      <c r="BL923" s="55"/>
      <c r="BM923" s="55"/>
      <c r="BN923" s="55"/>
      <c r="BO923" s="55"/>
      <c r="BP923" s="55"/>
      <c r="BQ923" s="55"/>
      <c r="BR923" s="55"/>
      <c r="BS923" s="55"/>
      <c r="BT923" s="55"/>
      <c r="BU923" s="55"/>
      <c r="BV923" s="55"/>
      <c r="BW923" s="55"/>
      <c r="BX923" s="55"/>
      <c r="BY923" s="55"/>
      <c r="BZ923" s="55"/>
      <c r="CA923" s="55"/>
      <c r="CB923" s="55"/>
      <c r="CC923" s="55"/>
      <c r="CD923" s="55"/>
      <c r="CE923" s="55"/>
      <c r="CF923" s="55"/>
      <c r="CG923" s="55"/>
      <c r="CH923" s="55"/>
      <c r="CI923" s="55"/>
    </row>
    <row r="924" spans="1:87" customFormat="1" ht="15" customHeight="1" x14ac:dyDescent="0.25">
      <c r="A924" s="55"/>
      <c r="B924" s="58"/>
      <c r="C924" s="58"/>
      <c r="E924" s="57"/>
      <c r="F924" s="21"/>
      <c r="G924" s="59"/>
      <c r="H924" s="56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55"/>
      <c r="AL924" s="55"/>
      <c r="AM924" s="55"/>
      <c r="AN924" s="55"/>
      <c r="AO924" s="55"/>
      <c r="AP924" s="55"/>
      <c r="AQ924" s="55"/>
      <c r="AR924" s="55"/>
      <c r="AS924" s="55"/>
      <c r="AT924" s="55"/>
      <c r="AU924" s="55"/>
      <c r="AV924" s="55"/>
      <c r="AW924" s="55"/>
      <c r="AX924" s="55"/>
      <c r="AY924" s="55"/>
      <c r="AZ924" s="55"/>
      <c r="BA924" s="55"/>
      <c r="BB924" s="55"/>
      <c r="BC924" s="55"/>
      <c r="BD924" s="55"/>
      <c r="BE924" s="55"/>
      <c r="BF924" s="55"/>
      <c r="BG924" s="55"/>
      <c r="BH924" s="55"/>
      <c r="BI924" s="55"/>
      <c r="BJ924" s="55"/>
      <c r="BK924" s="55"/>
      <c r="BL924" s="55"/>
      <c r="BM924" s="55"/>
      <c r="BN924" s="55"/>
      <c r="BO924" s="55"/>
      <c r="BP924" s="55"/>
      <c r="BQ924" s="55"/>
      <c r="BR924" s="55"/>
      <c r="BS924" s="55"/>
      <c r="BT924" s="55"/>
      <c r="BU924" s="55"/>
      <c r="BV924" s="55"/>
      <c r="BW924" s="55"/>
      <c r="BX924" s="55"/>
      <c r="BY924" s="55"/>
      <c r="BZ924" s="55"/>
      <c r="CA924" s="55"/>
      <c r="CB924" s="55"/>
      <c r="CC924" s="55"/>
      <c r="CD924" s="55"/>
      <c r="CE924" s="55"/>
      <c r="CF924" s="55"/>
      <c r="CG924" s="55"/>
      <c r="CH924" s="55"/>
      <c r="CI924" s="55"/>
    </row>
    <row r="925" spans="1:87" customFormat="1" ht="15" customHeight="1" x14ac:dyDescent="0.25">
      <c r="A925" s="55"/>
      <c r="B925" s="58"/>
      <c r="C925" s="58"/>
      <c r="E925" s="57"/>
      <c r="F925" s="21"/>
      <c r="G925" s="59"/>
      <c r="H925" s="56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55"/>
      <c r="AL925" s="55"/>
      <c r="AM925" s="55"/>
      <c r="AN925" s="55"/>
      <c r="AO925" s="55"/>
      <c r="AP925" s="55"/>
      <c r="AQ925" s="55"/>
      <c r="AR925" s="55"/>
      <c r="AS925" s="55"/>
      <c r="AT925" s="55"/>
      <c r="AU925" s="55"/>
      <c r="AV925" s="55"/>
      <c r="AW925" s="55"/>
      <c r="AX925" s="55"/>
      <c r="AY925" s="55"/>
      <c r="AZ925" s="55"/>
      <c r="BA925" s="55"/>
      <c r="BB925" s="55"/>
      <c r="BC925" s="55"/>
      <c r="BD925" s="55"/>
      <c r="BE925" s="55"/>
      <c r="BF925" s="55"/>
      <c r="BG925" s="55"/>
      <c r="BH925" s="55"/>
      <c r="BI925" s="55"/>
      <c r="BJ925" s="55"/>
      <c r="BK925" s="55"/>
      <c r="BL925" s="55"/>
      <c r="BM925" s="55"/>
      <c r="BN925" s="55"/>
      <c r="BO925" s="55"/>
      <c r="BP925" s="55"/>
      <c r="BQ925" s="55"/>
      <c r="BR925" s="55"/>
      <c r="BS925" s="55"/>
      <c r="BT925" s="55"/>
      <c r="BU925" s="55"/>
      <c r="BV925" s="55"/>
      <c r="BW925" s="55"/>
      <c r="BX925" s="55"/>
      <c r="BY925" s="55"/>
      <c r="BZ925" s="55"/>
      <c r="CA925" s="55"/>
      <c r="CB925" s="55"/>
      <c r="CC925" s="55"/>
      <c r="CD925" s="55"/>
      <c r="CE925" s="55"/>
      <c r="CF925" s="55"/>
      <c r="CG925" s="55"/>
      <c r="CH925" s="55"/>
      <c r="CI925" s="55"/>
    </row>
    <row r="926" spans="1:87" customFormat="1" ht="15" customHeight="1" x14ac:dyDescent="0.25">
      <c r="A926" s="55"/>
      <c r="B926" s="58"/>
      <c r="C926" s="58"/>
      <c r="E926" s="57"/>
      <c r="F926" s="21"/>
      <c r="G926" s="59"/>
      <c r="H926" s="56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5"/>
      <c r="AV926" s="55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5"/>
      <c r="BJ926" s="55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5"/>
      <c r="BX926" s="55"/>
      <c r="BY926" s="55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</row>
    <row r="927" spans="1:87" customFormat="1" ht="15" customHeight="1" x14ac:dyDescent="0.25">
      <c r="A927" s="55"/>
      <c r="B927" s="58"/>
      <c r="C927" s="58"/>
      <c r="E927" s="57"/>
      <c r="F927" s="21"/>
      <c r="G927" s="59"/>
      <c r="H927" s="56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55"/>
      <c r="AL927" s="55"/>
      <c r="AM927" s="55"/>
      <c r="AN927" s="55"/>
      <c r="AO927" s="55"/>
      <c r="AP927" s="55"/>
      <c r="AQ927" s="55"/>
      <c r="AR927" s="55"/>
      <c r="AS927" s="55"/>
      <c r="AT927" s="55"/>
      <c r="AU927" s="55"/>
      <c r="AV927" s="55"/>
      <c r="AW927" s="55"/>
      <c r="AX927" s="55"/>
      <c r="AY927" s="55"/>
      <c r="AZ927" s="55"/>
      <c r="BA927" s="55"/>
      <c r="BB927" s="55"/>
      <c r="BC927" s="55"/>
      <c r="BD927" s="55"/>
      <c r="BE927" s="55"/>
      <c r="BF927" s="55"/>
      <c r="BG927" s="55"/>
      <c r="BH927" s="55"/>
      <c r="BI927" s="55"/>
      <c r="BJ927" s="55"/>
      <c r="BK927" s="55"/>
      <c r="BL927" s="55"/>
      <c r="BM927" s="55"/>
      <c r="BN927" s="55"/>
      <c r="BO927" s="55"/>
      <c r="BP927" s="55"/>
      <c r="BQ927" s="55"/>
      <c r="BR927" s="55"/>
      <c r="BS927" s="55"/>
      <c r="BT927" s="55"/>
      <c r="BU927" s="55"/>
      <c r="BV927" s="55"/>
      <c r="BW927" s="55"/>
      <c r="BX927" s="55"/>
      <c r="BY927" s="55"/>
      <c r="BZ927" s="55"/>
      <c r="CA927" s="55"/>
      <c r="CB927" s="55"/>
      <c r="CC927" s="55"/>
      <c r="CD927" s="55"/>
      <c r="CE927" s="55"/>
      <c r="CF927" s="55"/>
      <c r="CG927" s="55"/>
      <c r="CH927" s="55"/>
      <c r="CI927" s="55"/>
    </row>
    <row r="928" spans="1:87" customFormat="1" ht="15" customHeight="1" x14ac:dyDescent="0.25">
      <c r="A928" s="55"/>
      <c r="B928" s="58"/>
      <c r="C928" s="58"/>
      <c r="E928" s="57"/>
      <c r="F928" s="21"/>
      <c r="G928" s="59"/>
      <c r="H928" s="56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55"/>
      <c r="AL928" s="55"/>
      <c r="AM928" s="55"/>
      <c r="AN928" s="55"/>
      <c r="AO928" s="55"/>
      <c r="AP928" s="55"/>
      <c r="AQ928" s="55"/>
      <c r="AR928" s="55"/>
      <c r="AS928" s="55"/>
      <c r="AT928" s="55"/>
      <c r="AU928" s="55"/>
      <c r="AV928" s="55"/>
      <c r="AW928" s="55"/>
      <c r="AX928" s="55"/>
      <c r="AY928" s="55"/>
      <c r="AZ928" s="55"/>
      <c r="BA928" s="55"/>
      <c r="BB928" s="55"/>
      <c r="BC928" s="55"/>
      <c r="BD928" s="55"/>
      <c r="BE928" s="55"/>
      <c r="BF928" s="55"/>
      <c r="BG928" s="55"/>
      <c r="BH928" s="55"/>
      <c r="BI928" s="55"/>
      <c r="BJ928" s="55"/>
      <c r="BK928" s="55"/>
      <c r="BL928" s="55"/>
      <c r="BM928" s="55"/>
      <c r="BN928" s="55"/>
      <c r="BO928" s="55"/>
      <c r="BP928" s="55"/>
      <c r="BQ928" s="55"/>
      <c r="BR928" s="55"/>
      <c r="BS928" s="55"/>
      <c r="BT928" s="55"/>
      <c r="BU928" s="55"/>
      <c r="BV928" s="55"/>
      <c r="BW928" s="55"/>
      <c r="BX928" s="55"/>
      <c r="BY928" s="55"/>
      <c r="BZ928" s="55"/>
      <c r="CA928" s="55"/>
      <c r="CB928" s="55"/>
      <c r="CC928" s="55"/>
      <c r="CD928" s="55"/>
      <c r="CE928" s="55"/>
      <c r="CF928" s="55"/>
      <c r="CG928" s="55"/>
      <c r="CH928" s="55"/>
      <c r="CI928" s="55"/>
    </row>
    <row r="929" spans="1:87" customFormat="1" ht="15" customHeight="1" x14ac:dyDescent="0.25">
      <c r="A929" s="55"/>
      <c r="B929" s="58"/>
      <c r="C929" s="58"/>
      <c r="E929" s="57"/>
      <c r="F929" s="21"/>
      <c r="G929" s="59"/>
      <c r="H929" s="56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55"/>
      <c r="AL929" s="55"/>
      <c r="AM929" s="55"/>
      <c r="AN929" s="55"/>
      <c r="AO929" s="55"/>
      <c r="AP929" s="55"/>
      <c r="AQ929" s="55"/>
      <c r="AR929" s="55"/>
      <c r="AS929" s="55"/>
      <c r="AT929" s="55"/>
      <c r="AU929" s="55"/>
      <c r="AV929" s="55"/>
      <c r="AW929" s="55"/>
      <c r="AX929" s="55"/>
      <c r="AY929" s="55"/>
      <c r="AZ929" s="55"/>
      <c r="BA929" s="55"/>
      <c r="BB929" s="55"/>
      <c r="BC929" s="55"/>
      <c r="BD929" s="55"/>
      <c r="BE929" s="55"/>
      <c r="BF929" s="55"/>
      <c r="BG929" s="55"/>
      <c r="BH929" s="55"/>
      <c r="BI929" s="55"/>
      <c r="BJ929" s="55"/>
      <c r="BK929" s="55"/>
      <c r="BL929" s="55"/>
      <c r="BM929" s="55"/>
      <c r="BN929" s="55"/>
      <c r="BO929" s="55"/>
      <c r="BP929" s="55"/>
      <c r="BQ929" s="55"/>
      <c r="BR929" s="55"/>
      <c r="BS929" s="55"/>
      <c r="BT929" s="55"/>
      <c r="BU929" s="55"/>
      <c r="BV929" s="55"/>
      <c r="BW929" s="55"/>
      <c r="BX929" s="55"/>
      <c r="BY929" s="55"/>
      <c r="BZ929" s="55"/>
      <c r="CA929" s="55"/>
      <c r="CB929" s="55"/>
      <c r="CC929" s="55"/>
      <c r="CD929" s="55"/>
      <c r="CE929" s="55"/>
      <c r="CF929" s="55"/>
      <c r="CG929" s="55"/>
      <c r="CH929" s="55"/>
      <c r="CI929" s="55"/>
    </row>
    <row r="930" spans="1:87" customFormat="1" ht="15" customHeight="1" x14ac:dyDescent="0.25">
      <c r="A930" s="55"/>
      <c r="B930" s="58"/>
      <c r="C930" s="58"/>
      <c r="E930" s="57"/>
      <c r="F930" s="21"/>
      <c r="G930" s="59"/>
      <c r="H930" s="56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55"/>
      <c r="AL930" s="55"/>
      <c r="AM930" s="55"/>
      <c r="AN930" s="55"/>
      <c r="AO930" s="55"/>
      <c r="AP930" s="55"/>
      <c r="AQ930" s="55"/>
      <c r="AR930" s="55"/>
      <c r="AS930" s="55"/>
      <c r="AT930" s="55"/>
      <c r="AU930" s="55"/>
      <c r="AV930" s="55"/>
      <c r="AW930" s="55"/>
      <c r="AX930" s="55"/>
      <c r="AY930" s="55"/>
      <c r="AZ930" s="55"/>
      <c r="BA930" s="55"/>
      <c r="BB930" s="55"/>
      <c r="BC930" s="55"/>
      <c r="BD930" s="55"/>
      <c r="BE930" s="55"/>
      <c r="BF930" s="55"/>
      <c r="BG930" s="55"/>
      <c r="BH930" s="55"/>
      <c r="BI930" s="55"/>
      <c r="BJ930" s="55"/>
      <c r="BK930" s="55"/>
      <c r="BL930" s="55"/>
      <c r="BM930" s="55"/>
      <c r="BN930" s="55"/>
      <c r="BO930" s="55"/>
      <c r="BP930" s="55"/>
      <c r="BQ930" s="55"/>
      <c r="BR930" s="55"/>
      <c r="BS930" s="55"/>
      <c r="BT930" s="55"/>
      <c r="BU930" s="55"/>
      <c r="BV930" s="55"/>
      <c r="BW930" s="55"/>
      <c r="BX930" s="55"/>
      <c r="BY930" s="55"/>
      <c r="BZ930" s="55"/>
      <c r="CA930" s="55"/>
      <c r="CB930" s="55"/>
      <c r="CC930" s="55"/>
      <c r="CD930" s="55"/>
      <c r="CE930" s="55"/>
      <c r="CF930" s="55"/>
      <c r="CG930" s="55"/>
      <c r="CH930" s="55"/>
      <c r="CI930" s="55"/>
    </row>
    <row r="931" spans="1:87" customFormat="1" ht="15" customHeight="1" x14ac:dyDescent="0.25">
      <c r="A931" s="55"/>
      <c r="B931" s="58"/>
      <c r="C931" s="58"/>
      <c r="E931" s="57"/>
      <c r="F931" s="21"/>
      <c r="G931" s="59"/>
      <c r="H931" s="56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55"/>
      <c r="AL931" s="55"/>
      <c r="AM931" s="55"/>
      <c r="AN931" s="55"/>
      <c r="AO931" s="55"/>
      <c r="AP931" s="55"/>
      <c r="AQ931" s="55"/>
      <c r="AR931" s="55"/>
      <c r="AS931" s="55"/>
      <c r="AT931" s="55"/>
      <c r="AU931" s="55"/>
      <c r="AV931" s="55"/>
      <c r="AW931" s="55"/>
      <c r="AX931" s="55"/>
      <c r="AY931" s="55"/>
      <c r="AZ931" s="55"/>
      <c r="BA931" s="55"/>
      <c r="BB931" s="55"/>
      <c r="BC931" s="55"/>
      <c r="BD931" s="55"/>
      <c r="BE931" s="55"/>
      <c r="BF931" s="55"/>
      <c r="BG931" s="55"/>
      <c r="BH931" s="55"/>
      <c r="BI931" s="55"/>
      <c r="BJ931" s="55"/>
      <c r="BK931" s="55"/>
      <c r="BL931" s="55"/>
      <c r="BM931" s="55"/>
      <c r="BN931" s="55"/>
      <c r="BO931" s="55"/>
      <c r="BP931" s="55"/>
      <c r="BQ931" s="55"/>
      <c r="BR931" s="55"/>
      <c r="BS931" s="55"/>
      <c r="BT931" s="55"/>
      <c r="BU931" s="55"/>
      <c r="BV931" s="55"/>
      <c r="BW931" s="55"/>
      <c r="BX931" s="55"/>
      <c r="BY931" s="55"/>
      <c r="BZ931" s="55"/>
      <c r="CA931" s="55"/>
      <c r="CB931" s="55"/>
      <c r="CC931" s="55"/>
      <c r="CD931" s="55"/>
      <c r="CE931" s="55"/>
      <c r="CF931" s="55"/>
      <c r="CG931" s="55"/>
      <c r="CH931" s="55"/>
      <c r="CI931" s="55"/>
    </row>
    <row r="932" spans="1:87" customFormat="1" ht="15" customHeight="1" x14ac:dyDescent="0.25">
      <c r="A932" s="55"/>
      <c r="B932" s="58"/>
      <c r="C932" s="58"/>
      <c r="E932" s="57"/>
      <c r="F932" s="21"/>
      <c r="G932" s="59"/>
      <c r="H932" s="56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55"/>
      <c r="AL932" s="55"/>
      <c r="AM932" s="55"/>
      <c r="AN932" s="55"/>
      <c r="AO932" s="55"/>
      <c r="AP932" s="55"/>
      <c r="AQ932" s="55"/>
      <c r="AR932" s="55"/>
      <c r="AS932" s="55"/>
      <c r="AT932" s="55"/>
      <c r="AU932" s="55"/>
      <c r="AV932" s="55"/>
      <c r="AW932" s="55"/>
      <c r="AX932" s="55"/>
      <c r="AY932" s="55"/>
      <c r="AZ932" s="55"/>
      <c r="BA932" s="55"/>
      <c r="BB932" s="55"/>
      <c r="BC932" s="55"/>
      <c r="BD932" s="55"/>
      <c r="BE932" s="55"/>
      <c r="BF932" s="55"/>
      <c r="BG932" s="55"/>
      <c r="BH932" s="55"/>
      <c r="BI932" s="55"/>
      <c r="BJ932" s="55"/>
      <c r="BK932" s="55"/>
      <c r="BL932" s="55"/>
      <c r="BM932" s="55"/>
      <c r="BN932" s="55"/>
      <c r="BO932" s="55"/>
      <c r="BP932" s="55"/>
      <c r="BQ932" s="55"/>
      <c r="BR932" s="55"/>
      <c r="BS932" s="55"/>
      <c r="BT932" s="55"/>
      <c r="BU932" s="55"/>
      <c r="BV932" s="55"/>
      <c r="BW932" s="55"/>
      <c r="BX932" s="55"/>
      <c r="BY932" s="55"/>
      <c r="BZ932" s="55"/>
      <c r="CA932" s="55"/>
      <c r="CB932" s="55"/>
      <c r="CC932" s="55"/>
      <c r="CD932" s="55"/>
      <c r="CE932" s="55"/>
      <c r="CF932" s="55"/>
      <c r="CG932" s="55"/>
      <c r="CH932" s="55"/>
      <c r="CI932" s="55"/>
    </row>
    <row r="933" spans="1:87" customFormat="1" ht="15" customHeight="1" x14ac:dyDescent="0.25">
      <c r="A933" s="55"/>
      <c r="B933" s="58"/>
      <c r="C933" s="58"/>
      <c r="E933" s="57"/>
      <c r="F933" s="21"/>
      <c r="G933" s="59"/>
      <c r="H933" s="56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55"/>
      <c r="AL933" s="55"/>
      <c r="AM933" s="55"/>
      <c r="AN933" s="55"/>
      <c r="AO933" s="55"/>
      <c r="AP933" s="55"/>
      <c r="AQ933" s="55"/>
      <c r="AR933" s="55"/>
      <c r="AS933" s="55"/>
      <c r="AT933" s="55"/>
      <c r="AU933" s="55"/>
      <c r="AV933" s="55"/>
      <c r="AW933" s="55"/>
      <c r="AX933" s="55"/>
      <c r="AY933" s="55"/>
      <c r="AZ933" s="55"/>
      <c r="BA933" s="55"/>
      <c r="BB933" s="55"/>
      <c r="BC933" s="55"/>
      <c r="BD933" s="55"/>
      <c r="BE933" s="55"/>
      <c r="BF933" s="55"/>
      <c r="BG933" s="55"/>
      <c r="BH933" s="55"/>
      <c r="BI933" s="55"/>
      <c r="BJ933" s="55"/>
      <c r="BK933" s="55"/>
      <c r="BL933" s="55"/>
      <c r="BM933" s="55"/>
      <c r="BN933" s="55"/>
      <c r="BO933" s="55"/>
      <c r="BP933" s="55"/>
      <c r="BQ933" s="55"/>
      <c r="BR933" s="55"/>
      <c r="BS933" s="55"/>
      <c r="BT933" s="55"/>
      <c r="BU933" s="55"/>
      <c r="BV933" s="55"/>
      <c r="BW933" s="55"/>
      <c r="BX933" s="55"/>
      <c r="BY933" s="55"/>
      <c r="BZ933" s="55"/>
      <c r="CA933" s="55"/>
      <c r="CB933" s="55"/>
      <c r="CC933" s="55"/>
      <c r="CD933" s="55"/>
      <c r="CE933" s="55"/>
      <c r="CF933" s="55"/>
      <c r="CG933" s="55"/>
      <c r="CH933" s="55"/>
      <c r="CI933" s="55"/>
    </row>
    <row r="934" spans="1:87" customFormat="1" ht="15" customHeight="1" x14ac:dyDescent="0.25">
      <c r="A934" s="55"/>
      <c r="B934" s="58"/>
      <c r="C934" s="58"/>
      <c r="E934" s="57"/>
      <c r="F934" s="21"/>
      <c r="G934" s="59"/>
      <c r="H934" s="56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5"/>
      <c r="AV934" s="55"/>
      <c r="AW934" s="55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5"/>
      <c r="BJ934" s="55"/>
      <c r="BK934" s="55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5"/>
      <c r="BX934" s="55"/>
      <c r="BY934" s="55"/>
      <c r="BZ934" s="55"/>
      <c r="CA934" s="55"/>
      <c r="CB934" s="55"/>
      <c r="CC934" s="55"/>
      <c r="CD934" s="55"/>
      <c r="CE934" s="55"/>
      <c r="CF934" s="55"/>
      <c r="CG934" s="55"/>
      <c r="CH934" s="55"/>
      <c r="CI934" s="55"/>
    </row>
    <row r="935" spans="1:87" customFormat="1" ht="15" customHeight="1" x14ac:dyDescent="0.25">
      <c r="A935" s="55"/>
      <c r="B935" s="58"/>
      <c r="C935" s="58"/>
      <c r="E935" s="57"/>
      <c r="F935" s="21"/>
      <c r="G935" s="59"/>
      <c r="H935" s="56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5"/>
      <c r="AV935" s="55"/>
      <c r="AW935" s="55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5"/>
      <c r="BJ935" s="55"/>
      <c r="BK935" s="55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5"/>
      <c r="BX935" s="55"/>
      <c r="BY935" s="55"/>
      <c r="BZ935" s="55"/>
      <c r="CA935" s="55"/>
      <c r="CB935" s="55"/>
      <c r="CC935" s="55"/>
      <c r="CD935" s="55"/>
      <c r="CE935" s="55"/>
      <c r="CF935" s="55"/>
      <c r="CG935" s="55"/>
      <c r="CH935" s="55"/>
      <c r="CI935" s="55"/>
    </row>
    <row r="936" spans="1:87" customFormat="1" ht="15" customHeight="1" x14ac:dyDescent="0.25">
      <c r="A936" s="55"/>
      <c r="B936" s="58"/>
      <c r="C936" s="58"/>
      <c r="E936" s="57"/>
      <c r="F936" s="21"/>
      <c r="G936" s="59"/>
      <c r="H936" s="56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55"/>
      <c r="AL936" s="55"/>
      <c r="AM936" s="55"/>
      <c r="AN936" s="55"/>
      <c r="AO936" s="55"/>
      <c r="AP936" s="55"/>
      <c r="AQ936" s="55"/>
      <c r="AR936" s="55"/>
      <c r="AS936" s="55"/>
      <c r="AT936" s="55"/>
      <c r="AU936" s="55"/>
      <c r="AV936" s="55"/>
      <c r="AW936" s="55"/>
      <c r="AX936" s="55"/>
      <c r="AY936" s="55"/>
      <c r="AZ936" s="55"/>
      <c r="BA936" s="55"/>
      <c r="BB936" s="55"/>
      <c r="BC936" s="55"/>
      <c r="BD936" s="55"/>
      <c r="BE936" s="55"/>
      <c r="BF936" s="55"/>
      <c r="BG936" s="55"/>
      <c r="BH936" s="55"/>
      <c r="BI936" s="55"/>
      <c r="BJ936" s="55"/>
      <c r="BK936" s="55"/>
      <c r="BL936" s="55"/>
      <c r="BM936" s="55"/>
      <c r="BN936" s="55"/>
      <c r="BO936" s="55"/>
      <c r="BP936" s="55"/>
      <c r="BQ936" s="55"/>
      <c r="BR936" s="55"/>
      <c r="BS936" s="55"/>
      <c r="BT936" s="55"/>
      <c r="BU936" s="55"/>
      <c r="BV936" s="55"/>
      <c r="BW936" s="55"/>
      <c r="BX936" s="55"/>
      <c r="BY936" s="55"/>
      <c r="BZ936" s="55"/>
      <c r="CA936" s="55"/>
      <c r="CB936" s="55"/>
      <c r="CC936" s="55"/>
      <c r="CD936" s="55"/>
      <c r="CE936" s="55"/>
      <c r="CF936" s="55"/>
      <c r="CG936" s="55"/>
      <c r="CH936" s="55"/>
      <c r="CI936" s="55"/>
    </row>
    <row r="937" spans="1:87" customFormat="1" ht="15" customHeight="1" x14ac:dyDescent="0.25">
      <c r="A937" s="55"/>
      <c r="B937" s="58"/>
      <c r="C937" s="58"/>
      <c r="E937" s="57"/>
      <c r="F937" s="21"/>
      <c r="G937" s="59"/>
      <c r="H937" s="56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55"/>
      <c r="AL937" s="55"/>
      <c r="AM937" s="55"/>
      <c r="AN937" s="55"/>
      <c r="AO937" s="55"/>
      <c r="AP937" s="55"/>
      <c r="AQ937" s="55"/>
      <c r="AR937" s="55"/>
      <c r="AS937" s="55"/>
      <c r="AT937" s="55"/>
      <c r="AU937" s="55"/>
      <c r="AV937" s="55"/>
      <c r="AW937" s="55"/>
      <c r="AX937" s="55"/>
      <c r="AY937" s="55"/>
      <c r="AZ937" s="55"/>
      <c r="BA937" s="55"/>
      <c r="BB937" s="55"/>
      <c r="BC937" s="55"/>
      <c r="BD937" s="55"/>
      <c r="BE937" s="55"/>
      <c r="BF937" s="55"/>
      <c r="BG937" s="55"/>
      <c r="BH937" s="55"/>
      <c r="BI937" s="55"/>
      <c r="BJ937" s="55"/>
      <c r="BK937" s="55"/>
      <c r="BL937" s="55"/>
      <c r="BM937" s="55"/>
      <c r="BN937" s="55"/>
      <c r="BO937" s="55"/>
      <c r="BP937" s="55"/>
      <c r="BQ937" s="55"/>
      <c r="BR937" s="55"/>
      <c r="BS937" s="55"/>
      <c r="BT937" s="55"/>
      <c r="BU937" s="55"/>
      <c r="BV937" s="55"/>
      <c r="BW937" s="55"/>
      <c r="BX937" s="55"/>
      <c r="BY937" s="55"/>
      <c r="BZ937" s="55"/>
      <c r="CA937" s="55"/>
      <c r="CB937" s="55"/>
      <c r="CC937" s="55"/>
      <c r="CD937" s="55"/>
      <c r="CE937" s="55"/>
      <c r="CF937" s="55"/>
      <c r="CG937" s="55"/>
      <c r="CH937" s="55"/>
      <c r="CI937" s="55"/>
    </row>
    <row r="938" spans="1:87" customFormat="1" ht="15" customHeight="1" x14ac:dyDescent="0.25">
      <c r="A938" s="55"/>
      <c r="B938" s="58"/>
      <c r="C938" s="58"/>
      <c r="E938" s="57"/>
      <c r="F938" s="21"/>
      <c r="G938" s="59"/>
      <c r="H938" s="56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55"/>
      <c r="AL938" s="55"/>
      <c r="AM938" s="55"/>
      <c r="AN938" s="55"/>
      <c r="AO938" s="55"/>
      <c r="AP938" s="55"/>
      <c r="AQ938" s="55"/>
      <c r="AR938" s="55"/>
      <c r="AS938" s="55"/>
      <c r="AT938" s="55"/>
      <c r="AU938" s="55"/>
      <c r="AV938" s="55"/>
      <c r="AW938" s="55"/>
      <c r="AX938" s="55"/>
      <c r="AY938" s="55"/>
      <c r="AZ938" s="55"/>
      <c r="BA938" s="55"/>
      <c r="BB938" s="55"/>
      <c r="BC938" s="55"/>
      <c r="BD938" s="55"/>
      <c r="BE938" s="55"/>
      <c r="BF938" s="55"/>
      <c r="BG938" s="55"/>
      <c r="BH938" s="55"/>
      <c r="BI938" s="55"/>
      <c r="BJ938" s="55"/>
      <c r="BK938" s="55"/>
      <c r="BL938" s="55"/>
      <c r="BM938" s="55"/>
      <c r="BN938" s="55"/>
      <c r="BO938" s="55"/>
      <c r="BP938" s="55"/>
      <c r="BQ938" s="55"/>
      <c r="BR938" s="55"/>
      <c r="BS938" s="55"/>
      <c r="BT938" s="55"/>
      <c r="BU938" s="55"/>
      <c r="BV938" s="55"/>
      <c r="BW938" s="55"/>
      <c r="BX938" s="55"/>
      <c r="BY938" s="55"/>
      <c r="BZ938" s="55"/>
      <c r="CA938" s="55"/>
      <c r="CB938" s="55"/>
      <c r="CC938" s="55"/>
      <c r="CD938" s="55"/>
      <c r="CE938" s="55"/>
      <c r="CF938" s="55"/>
      <c r="CG938" s="55"/>
      <c r="CH938" s="55"/>
      <c r="CI938" s="55"/>
    </row>
    <row r="939" spans="1:87" customFormat="1" ht="15" customHeight="1" x14ac:dyDescent="0.25">
      <c r="A939" s="55"/>
      <c r="B939" s="58"/>
      <c r="C939" s="58"/>
      <c r="E939" s="57"/>
      <c r="F939" s="21"/>
      <c r="G939" s="59"/>
      <c r="H939" s="56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55"/>
      <c r="AL939" s="55"/>
      <c r="AM939" s="55"/>
      <c r="AN939" s="55"/>
      <c r="AO939" s="55"/>
      <c r="AP939" s="55"/>
      <c r="AQ939" s="55"/>
      <c r="AR939" s="55"/>
      <c r="AS939" s="55"/>
      <c r="AT939" s="55"/>
      <c r="AU939" s="55"/>
      <c r="AV939" s="55"/>
      <c r="AW939" s="55"/>
      <c r="AX939" s="55"/>
      <c r="AY939" s="55"/>
      <c r="AZ939" s="55"/>
      <c r="BA939" s="55"/>
      <c r="BB939" s="55"/>
      <c r="BC939" s="55"/>
      <c r="BD939" s="55"/>
      <c r="BE939" s="55"/>
      <c r="BF939" s="55"/>
      <c r="BG939" s="55"/>
      <c r="BH939" s="55"/>
      <c r="BI939" s="55"/>
      <c r="BJ939" s="55"/>
      <c r="BK939" s="55"/>
      <c r="BL939" s="55"/>
      <c r="BM939" s="55"/>
      <c r="BN939" s="55"/>
      <c r="BO939" s="55"/>
      <c r="BP939" s="55"/>
      <c r="BQ939" s="55"/>
      <c r="BR939" s="55"/>
      <c r="BS939" s="55"/>
      <c r="BT939" s="55"/>
      <c r="BU939" s="55"/>
      <c r="BV939" s="55"/>
      <c r="BW939" s="55"/>
      <c r="BX939" s="55"/>
      <c r="BY939" s="55"/>
      <c r="BZ939" s="55"/>
      <c r="CA939" s="55"/>
      <c r="CB939" s="55"/>
      <c r="CC939" s="55"/>
      <c r="CD939" s="55"/>
      <c r="CE939" s="55"/>
      <c r="CF939" s="55"/>
      <c r="CG939" s="55"/>
      <c r="CH939" s="55"/>
      <c r="CI939" s="55"/>
    </row>
    <row r="940" spans="1:87" customFormat="1" ht="15" customHeight="1" x14ac:dyDescent="0.25">
      <c r="A940" s="55"/>
      <c r="B940" s="58"/>
      <c r="C940" s="58"/>
      <c r="E940" s="57"/>
      <c r="F940" s="21"/>
      <c r="G940" s="59"/>
      <c r="H940" s="56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55"/>
      <c r="AL940" s="55"/>
      <c r="AM940" s="55"/>
      <c r="AN940" s="55"/>
      <c r="AO940" s="55"/>
      <c r="AP940" s="55"/>
      <c r="AQ940" s="55"/>
      <c r="AR940" s="55"/>
      <c r="AS940" s="55"/>
      <c r="AT940" s="55"/>
      <c r="AU940" s="55"/>
      <c r="AV940" s="55"/>
      <c r="AW940" s="55"/>
      <c r="AX940" s="55"/>
      <c r="AY940" s="55"/>
      <c r="AZ940" s="55"/>
      <c r="BA940" s="55"/>
      <c r="BB940" s="55"/>
      <c r="BC940" s="55"/>
      <c r="BD940" s="55"/>
      <c r="BE940" s="55"/>
      <c r="BF940" s="55"/>
      <c r="BG940" s="55"/>
      <c r="BH940" s="55"/>
      <c r="BI940" s="55"/>
      <c r="BJ940" s="55"/>
      <c r="BK940" s="55"/>
      <c r="BL940" s="55"/>
      <c r="BM940" s="55"/>
      <c r="BN940" s="55"/>
      <c r="BO940" s="55"/>
      <c r="BP940" s="55"/>
      <c r="BQ940" s="55"/>
      <c r="BR940" s="55"/>
      <c r="BS940" s="55"/>
      <c r="BT940" s="55"/>
      <c r="BU940" s="55"/>
      <c r="BV940" s="55"/>
      <c r="BW940" s="55"/>
      <c r="BX940" s="55"/>
      <c r="BY940" s="55"/>
      <c r="BZ940" s="55"/>
      <c r="CA940" s="55"/>
      <c r="CB940" s="55"/>
      <c r="CC940" s="55"/>
      <c r="CD940" s="55"/>
      <c r="CE940" s="55"/>
      <c r="CF940" s="55"/>
      <c r="CG940" s="55"/>
      <c r="CH940" s="55"/>
      <c r="CI940" s="55"/>
    </row>
    <row r="941" spans="1:87" customFormat="1" ht="15" customHeight="1" x14ac:dyDescent="0.25">
      <c r="A941" s="55"/>
      <c r="B941" s="58"/>
      <c r="C941" s="58"/>
      <c r="E941" s="57"/>
      <c r="F941" s="21"/>
      <c r="G941" s="59"/>
      <c r="H941" s="56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55"/>
      <c r="AL941" s="55"/>
      <c r="AM941" s="55"/>
      <c r="AN941" s="55"/>
      <c r="AO941" s="55"/>
      <c r="AP941" s="55"/>
      <c r="AQ941" s="55"/>
      <c r="AR941" s="55"/>
      <c r="AS941" s="55"/>
      <c r="AT941" s="55"/>
      <c r="AU941" s="55"/>
      <c r="AV941" s="55"/>
      <c r="AW941" s="55"/>
      <c r="AX941" s="55"/>
      <c r="AY941" s="55"/>
      <c r="AZ941" s="55"/>
      <c r="BA941" s="55"/>
      <c r="BB941" s="55"/>
      <c r="BC941" s="55"/>
      <c r="BD941" s="55"/>
      <c r="BE941" s="55"/>
      <c r="BF941" s="55"/>
      <c r="BG941" s="55"/>
      <c r="BH941" s="55"/>
      <c r="BI941" s="55"/>
      <c r="BJ941" s="55"/>
      <c r="BK941" s="55"/>
      <c r="BL941" s="55"/>
      <c r="BM941" s="55"/>
      <c r="BN941" s="55"/>
      <c r="BO941" s="55"/>
      <c r="BP941" s="55"/>
      <c r="BQ941" s="55"/>
      <c r="BR941" s="55"/>
      <c r="BS941" s="55"/>
      <c r="BT941" s="55"/>
      <c r="BU941" s="55"/>
      <c r="BV941" s="55"/>
      <c r="BW941" s="55"/>
      <c r="BX941" s="55"/>
      <c r="BY941" s="55"/>
      <c r="BZ941" s="55"/>
      <c r="CA941" s="55"/>
      <c r="CB941" s="55"/>
      <c r="CC941" s="55"/>
      <c r="CD941" s="55"/>
      <c r="CE941" s="55"/>
      <c r="CF941" s="55"/>
      <c r="CG941" s="55"/>
      <c r="CH941" s="55"/>
      <c r="CI941" s="55"/>
    </row>
    <row r="942" spans="1:87" customFormat="1" ht="15" customHeight="1" x14ac:dyDescent="0.25">
      <c r="A942" s="55"/>
      <c r="B942" s="58"/>
      <c r="C942" s="58"/>
      <c r="E942" s="57"/>
      <c r="F942" s="21"/>
      <c r="G942" s="59"/>
      <c r="H942" s="56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55"/>
      <c r="AL942" s="55"/>
      <c r="AM942" s="55"/>
      <c r="AN942" s="55"/>
      <c r="AO942" s="55"/>
      <c r="AP942" s="55"/>
      <c r="AQ942" s="55"/>
      <c r="AR942" s="55"/>
      <c r="AS942" s="55"/>
      <c r="AT942" s="55"/>
      <c r="AU942" s="55"/>
      <c r="AV942" s="55"/>
      <c r="AW942" s="55"/>
      <c r="AX942" s="55"/>
      <c r="AY942" s="55"/>
      <c r="AZ942" s="55"/>
      <c r="BA942" s="55"/>
      <c r="BB942" s="55"/>
      <c r="BC942" s="55"/>
      <c r="BD942" s="55"/>
      <c r="BE942" s="55"/>
      <c r="BF942" s="55"/>
      <c r="BG942" s="55"/>
      <c r="BH942" s="55"/>
      <c r="BI942" s="55"/>
      <c r="BJ942" s="55"/>
      <c r="BK942" s="55"/>
      <c r="BL942" s="55"/>
      <c r="BM942" s="55"/>
      <c r="BN942" s="55"/>
      <c r="BO942" s="55"/>
      <c r="BP942" s="55"/>
      <c r="BQ942" s="55"/>
      <c r="BR942" s="55"/>
      <c r="BS942" s="55"/>
      <c r="BT942" s="55"/>
      <c r="BU942" s="55"/>
      <c r="BV942" s="55"/>
      <c r="BW942" s="55"/>
      <c r="BX942" s="55"/>
      <c r="BY942" s="55"/>
      <c r="BZ942" s="55"/>
      <c r="CA942" s="55"/>
      <c r="CB942" s="55"/>
      <c r="CC942" s="55"/>
      <c r="CD942" s="55"/>
      <c r="CE942" s="55"/>
      <c r="CF942" s="55"/>
      <c r="CG942" s="55"/>
      <c r="CH942" s="55"/>
      <c r="CI942" s="55"/>
    </row>
    <row r="943" spans="1:87" customFormat="1" ht="15" customHeight="1" x14ac:dyDescent="0.25">
      <c r="A943" s="55"/>
      <c r="B943" s="58"/>
      <c r="C943" s="58"/>
      <c r="E943" s="57"/>
      <c r="F943" s="21"/>
      <c r="G943" s="59"/>
      <c r="H943" s="56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5"/>
      <c r="AV943" s="55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5"/>
      <c r="BJ943" s="55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5"/>
      <c r="BX943" s="55"/>
      <c r="BY943" s="55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</row>
    <row r="944" spans="1:87" customFormat="1" ht="15" customHeight="1" x14ac:dyDescent="0.25">
      <c r="A944" s="55"/>
      <c r="B944" s="58"/>
      <c r="C944" s="58"/>
      <c r="E944" s="57"/>
      <c r="F944" s="21"/>
      <c r="G944" s="59"/>
      <c r="H944" s="56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55"/>
      <c r="AL944" s="55"/>
      <c r="AM944" s="55"/>
      <c r="AN944" s="55"/>
      <c r="AO944" s="55"/>
      <c r="AP944" s="55"/>
      <c r="AQ944" s="55"/>
      <c r="AR944" s="55"/>
      <c r="AS944" s="55"/>
      <c r="AT944" s="55"/>
      <c r="AU944" s="55"/>
      <c r="AV944" s="55"/>
      <c r="AW944" s="55"/>
      <c r="AX944" s="55"/>
      <c r="AY944" s="55"/>
      <c r="AZ944" s="55"/>
      <c r="BA944" s="55"/>
      <c r="BB944" s="55"/>
      <c r="BC944" s="55"/>
      <c r="BD944" s="55"/>
      <c r="BE944" s="55"/>
      <c r="BF944" s="55"/>
      <c r="BG944" s="55"/>
      <c r="BH944" s="55"/>
      <c r="BI944" s="55"/>
      <c r="BJ944" s="55"/>
      <c r="BK944" s="55"/>
      <c r="BL944" s="55"/>
      <c r="BM944" s="55"/>
      <c r="BN944" s="55"/>
      <c r="BO944" s="55"/>
      <c r="BP944" s="55"/>
      <c r="BQ944" s="55"/>
      <c r="BR944" s="55"/>
      <c r="BS944" s="55"/>
      <c r="BT944" s="55"/>
      <c r="BU944" s="55"/>
      <c r="BV944" s="55"/>
      <c r="BW944" s="55"/>
      <c r="BX944" s="55"/>
      <c r="BY944" s="55"/>
      <c r="BZ944" s="55"/>
      <c r="CA944" s="55"/>
      <c r="CB944" s="55"/>
      <c r="CC944" s="55"/>
      <c r="CD944" s="55"/>
      <c r="CE944" s="55"/>
      <c r="CF944" s="55"/>
      <c r="CG944" s="55"/>
      <c r="CH944" s="55"/>
      <c r="CI944" s="55"/>
    </row>
    <row r="945" spans="1:87" customFormat="1" ht="15" customHeight="1" x14ac:dyDescent="0.25">
      <c r="A945" s="55"/>
      <c r="B945" s="58"/>
      <c r="C945" s="58"/>
      <c r="E945" s="57"/>
      <c r="F945" s="21"/>
      <c r="G945" s="59"/>
      <c r="H945" s="56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55"/>
      <c r="AL945" s="55"/>
      <c r="AM945" s="55"/>
      <c r="AN945" s="55"/>
      <c r="AO945" s="55"/>
      <c r="AP945" s="55"/>
      <c r="AQ945" s="55"/>
      <c r="AR945" s="55"/>
      <c r="AS945" s="55"/>
      <c r="AT945" s="55"/>
      <c r="AU945" s="55"/>
      <c r="AV945" s="55"/>
      <c r="AW945" s="55"/>
      <c r="AX945" s="55"/>
      <c r="AY945" s="55"/>
      <c r="AZ945" s="55"/>
      <c r="BA945" s="55"/>
      <c r="BB945" s="55"/>
      <c r="BC945" s="55"/>
      <c r="BD945" s="55"/>
      <c r="BE945" s="55"/>
      <c r="BF945" s="55"/>
      <c r="BG945" s="55"/>
      <c r="BH945" s="55"/>
      <c r="BI945" s="55"/>
      <c r="BJ945" s="55"/>
      <c r="BK945" s="55"/>
      <c r="BL945" s="55"/>
      <c r="BM945" s="55"/>
      <c r="BN945" s="55"/>
      <c r="BO945" s="55"/>
      <c r="BP945" s="55"/>
      <c r="BQ945" s="55"/>
      <c r="BR945" s="55"/>
      <c r="BS945" s="55"/>
      <c r="BT945" s="55"/>
      <c r="BU945" s="55"/>
      <c r="BV945" s="55"/>
      <c r="BW945" s="55"/>
      <c r="BX945" s="55"/>
      <c r="BY945" s="55"/>
      <c r="BZ945" s="55"/>
      <c r="CA945" s="55"/>
      <c r="CB945" s="55"/>
      <c r="CC945" s="55"/>
      <c r="CD945" s="55"/>
      <c r="CE945" s="55"/>
      <c r="CF945" s="55"/>
      <c r="CG945" s="55"/>
      <c r="CH945" s="55"/>
      <c r="CI945" s="55"/>
    </row>
    <row r="946" spans="1:87" customFormat="1" ht="15" customHeight="1" x14ac:dyDescent="0.25">
      <c r="A946" s="55"/>
      <c r="B946" s="58"/>
      <c r="C946" s="58"/>
      <c r="E946" s="57"/>
      <c r="F946" s="21"/>
      <c r="G946" s="59"/>
      <c r="H946" s="56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55"/>
      <c r="AL946" s="55"/>
      <c r="AM946" s="55"/>
      <c r="AN946" s="55"/>
      <c r="AO946" s="55"/>
      <c r="AP946" s="55"/>
      <c r="AQ946" s="55"/>
      <c r="AR946" s="55"/>
      <c r="AS946" s="55"/>
      <c r="AT946" s="55"/>
      <c r="AU946" s="55"/>
      <c r="AV946" s="55"/>
      <c r="AW946" s="55"/>
      <c r="AX946" s="55"/>
      <c r="AY946" s="55"/>
      <c r="AZ946" s="55"/>
      <c r="BA946" s="55"/>
      <c r="BB946" s="55"/>
      <c r="BC946" s="55"/>
      <c r="BD946" s="55"/>
      <c r="BE946" s="55"/>
      <c r="BF946" s="55"/>
      <c r="BG946" s="55"/>
      <c r="BH946" s="55"/>
      <c r="BI946" s="55"/>
      <c r="BJ946" s="55"/>
      <c r="BK946" s="55"/>
      <c r="BL946" s="55"/>
      <c r="BM946" s="55"/>
      <c r="BN946" s="55"/>
      <c r="BO946" s="55"/>
      <c r="BP946" s="55"/>
      <c r="BQ946" s="55"/>
      <c r="BR946" s="55"/>
      <c r="BS946" s="55"/>
      <c r="BT946" s="55"/>
      <c r="BU946" s="55"/>
      <c r="BV946" s="55"/>
      <c r="BW946" s="55"/>
      <c r="BX946" s="55"/>
      <c r="BY946" s="55"/>
      <c r="BZ946" s="55"/>
      <c r="CA946" s="55"/>
      <c r="CB946" s="55"/>
      <c r="CC946" s="55"/>
      <c r="CD946" s="55"/>
      <c r="CE946" s="55"/>
      <c r="CF946" s="55"/>
      <c r="CG946" s="55"/>
      <c r="CH946" s="55"/>
      <c r="CI946" s="55"/>
    </row>
    <row r="947" spans="1:87" customFormat="1" ht="15" customHeight="1" x14ac:dyDescent="0.25">
      <c r="A947" s="55"/>
      <c r="B947" s="58"/>
      <c r="C947" s="58"/>
      <c r="E947" s="57"/>
      <c r="F947" s="21"/>
      <c r="G947" s="59"/>
      <c r="H947" s="56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55"/>
      <c r="AL947" s="55"/>
      <c r="AM947" s="55"/>
      <c r="AN947" s="55"/>
      <c r="AO947" s="55"/>
      <c r="AP947" s="55"/>
      <c r="AQ947" s="55"/>
      <c r="AR947" s="55"/>
      <c r="AS947" s="55"/>
      <c r="AT947" s="55"/>
      <c r="AU947" s="55"/>
      <c r="AV947" s="55"/>
      <c r="AW947" s="55"/>
      <c r="AX947" s="55"/>
      <c r="AY947" s="55"/>
      <c r="AZ947" s="55"/>
      <c r="BA947" s="55"/>
      <c r="BB947" s="55"/>
      <c r="BC947" s="55"/>
      <c r="BD947" s="55"/>
      <c r="BE947" s="55"/>
      <c r="BF947" s="55"/>
      <c r="BG947" s="55"/>
      <c r="BH947" s="55"/>
      <c r="BI947" s="55"/>
      <c r="BJ947" s="55"/>
      <c r="BK947" s="55"/>
      <c r="BL947" s="55"/>
      <c r="BM947" s="55"/>
      <c r="BN947" s="55"/>
      <c r="BO947" s="55"/>
      <c r="BP947" s="55"/>
      <c r="BQ947" s="55"/>
      <c r="BR947" s="55"/>
      <c r="BS947" s="55"/>
      <c r="BT947" s="55"/>
      <c r="BU947" s="55"/>
      <c r="BV947" s="55"/>
      <c r="BW947" s="55"/>
      <c r="BX947" s="55"/>
      <c r="BY947" s="55"/>
      <c r="BZ947" s="55"/>
      <c r="CA947" s="55"/>
      <c r="CB947" s="55"/>
      <c r="CC947" s="55"/>
      <c r="CD947" s="55"/>
      <c r="CE947" s="55"/>
      <c r="CF947" s="55"/>
      <c r="CG947" s="55"/>
      <c r="CH947" s="55"/>
      <c r="CI947" s="55"/>
    </row>
    <row r="948" spans="1:87" customFormat="1" ht="15" customHeight="1" x14ac:dyDescent="0.25">
      <c r="A948" s="55"/>
      <c r="B948" s="58"/>
      <c r="C948" s="58"/>
      <c r="E948" s="57"/>
      <c r="F948" s="21"/>
      <c r="G948" s="59"/>
      <c r="H948" s="56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55"/>
      <c r="AL948" s="55"/>
      <c r="AM948" s="55"/>
      <c r="AN948" s="55"/>
      <c r="AO948" s="55"/>
      <c r="AP948" s="55"/>
      <c r="AQ948" s="55"/>
      <c r="AR948" s="55"/>
      <c r="AS948" s="55"/>
      <c r="AT948" s="55"/>
      <c r="AU948" s="55"/>
      <c r="AV948" s="55"/>
      <c r="AW948" s="55"/>
      <c r="AX948" s="55"/>
      <c r="AY948" s="55"/>
      <c r="AZ948" s="55"/>
      <c r="BA948" s="55"/>
      <c r="BB948" s="55"/>
      <c r="BC948" s="55"/>
      <c r="BD948" s="55"/>
      <c r="BE948" s="55"/>
      <c r="BF948" s="55"/>
      <c r="BG948" s="55"/>
      <c r="BH948" s="55"/>
      <c r="BI948" s="55"/>
      <c r="BJ948" s="55"/>
      <c r="BK948" s="55"/>
      <c r="BL948" s="55"/>
      <c r="BM948" s="55"/>
      <c r="BN948" s="55"/>
      <c r="BO948" s="55"/>
      <c r="BP948" s="55"/>
      <c r="BQ948" s="55"/>
      <c r="BR948" s="55"/>
      <c r="BS948" s="55"/>
      <c r="BT948" s="55"/>
      <c r="BU948" s="55"/>
      <c r="BV948" s="55"/>
      <c r="BW948" s="55"/>
      <c r="BX948" s="55"/>
      <c r="BY948" s="55"/>
      <c r="BZ948" s="55"/>
      <c r="CA948" s="55"/>
      <c r="CB948" s="55"/>
      <c r="CC948" s="55"/>
      <c r="CD948" s="55"/>
      <c r="CE948" s="55"/>
      <c r="CF948" s="55"/>
      <c r="CG948" s="55"/>
      <c r="CH948" s="55"/>
      <c r="CI948" s="55"/>
    </row>
    <row r="949" spans="1:87" customFormat="1" ht="15" customHeight="1" x14ac:dyDescent="0.25">
      <c r="A949" s="55"/>
      <c r="B949" s="58"/>
      <c r="C949" s="58"/>
      <c r="E949" s="57"/>
      <c r="F949" s="21"/>
      <c r="G949" s="59"/>
      <c r="H949" s="56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55"/>
      <c r="BE949" s="55"/>
      <c r="BF949" s="55"/>
      <c r="BG949" s="55"/>
      <c r="BH949" s="55"/>
      <c r="BI949" s="55"/>
      <c r="BJ949" s="55"/>
      <c r="BK949" s="55"/>
      <c r="BL949" s="55"/>
      <c r="BM949" s="55"/>
      <c r="BN949" s="55"/>
      <c r="BO949" s="55"/>
      <c r="BP949" s="55"/>
      <c r="BQ949" s="55"/>
      <c r="BR949" s="55"/>
      <c r="BS949" s="55"/>
      <c r="BT949" s="55"/>
      <c r="BU949" s="55"/>
      <c r="BV949" s="55"/>
      <c r="BW949" s="55"/>
      <c r="BX949" s="55"/>
      <c r="BY949" s="55"/>
      <c r="BZ949" s="55"/>
      <c r="CA949" s="55"/>
      <c r="CB949" s="55"/>
      <c r="CC949" s="55"/>
      <c r="CD949" s="55"/>
      <c r="CE949" s="55"/>
      <c r="CF949" s="55"/>
      <c r="CG949" s="55"/>
      <c r="CH949" s="55"/>
      <c r="CI949" s="55"/>
    </row>
    <row r="950" spans="1:87" customFormat="1" ht="15" customHeight="1" x14ac:dyDescent="0.25">
      <c r="A950" s="55"/>
      <c r="B950" s="58"/>
      <c r="C950" s="58"/>
      <c r="E950" s="57"/>
      <c r="F950" s="21"/>
      <c r="G950" s="59"/>
      <c r="H950" s="56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55"/>
      <c r="AL950" s="55"/>
      <c r="AM950" s="55"/>
      <c r="AN950" s="55"/>
      <c r="AO950" s="55"/>
      <c r="AP950" s="55"/>
      <c r="AQ950" s="55"/>
      <c r="AR950" s="55"/>
      <c r="AS950" s="55"/>
      <c r="AT950" s="55"/>
      <c r="AU950" s="55"/>
      <c r="AV950" s="55"/>
      <c r="AW950" s="55"/>
      <c r="AX950" s="55"/>
      <c r="AY950" s="55"/>
      <c r="AZ950" s="55"/>
      <c r="BA950" s="55"/>
      <c r="BB950" s="55"/>
      <c r="BC950" s="55"/>
      <c r="BD950" s="55"/>
      <c r="BE950" s="55"/>
      <c r="BF950" s="55"/>
      <c r="BG950" s="55"/>
      <c r="BH950" s="55"/>
      <c r="BI950" s="55"/>
      <c r="BJ950" s="55"/>
      <c r="BK950" s="55"/>
      <c r="BL950" s="55"/>
      <c r="BM950" s="55"/>
      <c r="BN950" s="55"/>
      <c r="BO950" s="55"/>
      <c r="BP950" s="55"/>
      <c r="BQ950" s="55"/>
      <c r="BR950" s="55"/>
      <c r="BS950" s="55"/>
      <c r="BT950" s="55"/>
      <c r="BU950" s="55"/>
      <c r="BV950" s="55"/>
      <c r="BW950" s="55"/>
      <c r="BX950" s="55"/>
      <c r="BY950" s="55"/>
      <c r="BZ950" s="55"/>
      <c r="CA950" s="55"/>
      <c r="CB950" s="55"/>
      <c r="CC950" s="55"/>
      <c r="CD950" s="55"/>
      <c r="CE950" s="55"/>
      <c r="CF950" s="55"/>
      <c r="CG950" s="55"/>
      <c r="CH950" s="55"/>
      <c r="CI950" s="55"/>
    </row>
    <row r="951" spans="1:87" customFormat="1" ht="15" customHeight="1" x14ac:dyDescent="0.25">
      <c r="A951" s="55"/>
      <c r="B951" s="58"/>
      <c r="C951" s="58"/>
      <c r="E951" s="57"/>
      <c r="F951" s="21"/>
      <c r="G951" s="59"/>
      <c r="H951" s="56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55"/>
      <c r="AL951" s="55"/>
      <c r="AM951" s="55"/>
      <c r="AN951" s="55"/>
      <c r="AO951" s="55"/>
      <c r="AP951" s="55"/>
      <c r="AQ951" s="55"/>
      <c r="AR951" s="55"/>
      <c r="AS951" s="55"/>
      <c r="AT951" s="55"/>
      <c r="AU951" s="55"/>
      <c r="AV951" s="55"/>
      <c r="AW951" s="55"/>
      <c r="AX951" s="55"/>
      <c r="AY951" s="55"/>
      <c r="AZ951" s="55"/>
      <c r="BA951" s="55"/>
      <c r="BB951" s="55"/>
      <c r="BC951" s="55"/>
      <c r="BD951" s="55"/>
      <c r="BE951" s="55"/>
      <c r="BF951" s="55"/>
      <c r="BG951" s="55"/>
      <c r="BH951" s="55"/>
      <c r="BI951" s="55"/>
      <c r="BJ951" s="55"/>
      <c r="BK951" s="55"/>
      <c r="BL951" s="55"/>
      <c r="BM951" s="55"/>
      <c r="BN951" s="55"/>
      <c r="BO951" s="55"/>
      <c r="BP951" s="55"/>
      <c r="BQ951" s="55"/>
      <c r="BR951" s="55"/>
      <c r="BS951" s="55"/>
      <c r="BT951" s="55"/>
      <c r="BU951" s="55"/>
      <c r="BV951" s="55"/>
      <c r="BW951" s="55"/>
      <c r="BX951" s="55"/>
      <c r="BY951" s="55"/>
      <c r="BZ951" s="55"/>
      <c r="CA951" s="55"/>
      <c r="CB951" s="55"/>
      <c r="CC951" s="55"/>
      <c r="CD951" s="55"/>
      <c r="CE951" s="55"/>
      <c r="CF951" s="55"/>
      <c r="CG951" s="55"/>
      <c r="CH951" s="55"/>
      <c r="CI951" s="55"/>
    </row>
    <row r="952" spans="1:87" customFormat="1" ht="15" customHeight="1" x14ac:dyDescent="0.25">
      <c r="A952" s="55"/>
      <c r="B952" s="58"/>
      <c r="C952" s="58"/>
      <c r="E952" s="57"/>
      <c r="F952" s="21"/>
      <c r="G952" s="59"/>
      <c r="H952" s="56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55"/>
      <c r="AL952" s="55"/>
      <c r="AM952" s="55"/>
      <c r="AN952" s="55"/>
      <c r="AO952" s="55"/>
      <c r="AP952" s="55"/>
      <c r="AQ952" s="55"/>
      <c r="AR952" s="55"/>
      <c r="AS952" s="55"/>
      <c r="AT952" s="55"/>
      <c r="AU952" s="55"/>
      <c r="AV952" s="55"/>
      <c r="AW952" s="55"/>
      <c r="AX952" s="55"/>
      <c r="AY952" s="55"/>
      <c r="AZ952" s="55"/>
      <c r="BA952" s="55"/>
      <c r="BB952" s="55"/>
      <c r="BC952" s="55"/>
      <c r="BD952" s="55"/>
      <c r="BE952" s="55"/>
      <c r="BF952" s="55"/>
      <c r="BG952" s="55"/>
      <c r="BH952" s="55"/>
      <c r="BI952" s="55"/>
      <c r="BJ952" s="55"/>
      <c r="BK952" s="55"/>
      <c r="BL952" s="55"/>
      <c r="BM952" s="55"/>
      <c r="BN952" s="55"/>
      <c r="BO952" s="55"/>
      <c r="BP952" s="55"/>
      <c r="BQ952" s="55"/>
      <c r="BR952" s="55"/>
      <c r="BS952" s="55"/>
      <c r="BT952" s="55"/>
      <c r="BU952" s="55"/>
      <c r="BV952" s="55"/>
      <c r="BW952" s="55"/>
      <c r="BX952" s="55"/>
      <c r="BY952" s="55"/>
      <c r="BZ952" s="55"/>
      <c r="CA952" s="55"/>
      <c r="CB952" s="55"/>
      <c r="CC952" s="55"/>
      <c r="CD952" s="55"/>
      <c r="CE952" s="55"/>
      <c r="CF952" s="55"/>
      <c r="CG952" s="55"/>
      <c r="CH952" s="55"/>
      <c r="CI952" s="55"/>
    </row>
    <row r="953" spans="1:87" customFormat="1" ht="15" customHeight="1" x14ac:dyDescent="0.25">
      <c r="A953" s="55"/>
      <c r="B953" s="58"/>
      <c r="C953" s="58"/>
      <c r="E953" s="57"/>
      <c r="F953" s="21"/>
      <c r="G953" s="59"/>
      <c r="H953" s="56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55"/>
      <c r="AL953" s="55"/>
      <c r="AM953" s="55"/>
      <c r="AN953" s="55"/>
      <c r="AO953" s="55"/>
      <c r="AP953" s="55"/>
      <c r="AQ953" s="55"/>
      <c r="AR953" s="55"/>
      <c r="AS953" s="55"/>
      <c r="AT953" s="55"/>
      <c r="AU953" s="55"/>
      <c r="AV953" s="55"/>
      <c r="AW953" s="55"/>
      <c r="AX953" s="55"/>
      <c r="AY953" s="55"/>
      <c r="AZ953" s="55"/>
      <c r="BA953" s="55"/>
      <c r="BB953" s="55"/>
      <c r="BC953" s="55"/>
      <c r="BD953" s="55"/>
      <c r="BE953" s="55"/>
      <c r="BF953" s="55"/>
      <c r="BG953" s="55"/>
      <c r="BH953" s="55"/>
      <c r="BI953" s="55"/>
      <c r="BJ953" s="55"/>
      <c r="BK953" s="55"/>
      <c r="BL953" s="55"/>
      <c r="BM953" s="55"/>
      <c r="BN953" s="55"/>
      <c r="BO953" s="55"/>
      <c r="BP953" s="55"/>
      <c r="BQ953" s="55"/>
      <c r="BR953" s="55"/>
      <c r="BS953" s="55"/>
      <c r="BT953" s="55"/>
      <c r="BU953" s="55"/>
      <c r="BV953" s="55"/>
      <c r="BW953" s="55"/>
      <c r="BX953" s="55"/>
      <c r="BY953" s="55"/>
      <c r="BZ953" s="55"/>
      <c r="CA953" s="55"/>
      <c r="CB953" s="55"/>
      <c r="CC953" s="55"/>
      <c r="CD953" s="55"/>
      <c r="CE953" s="55"/>
      <c r="CF953" s="55"/>
      <c r="CG953" s="55"/>
      <c r="CH953" s="55"/>
      <c r="CI953" s="55"/>
    </row>
    <row r="954" spans="1:87" customFormat="1" ht="15" customHeight="1" x14ac:dyDescent="0.25">
      <c r="A954" s="55"/>
      <c r="B954" s="58"/>
      <c r="C954" s="58"/>
      <c r="E954" s="57"/>
      <c r="F954" s="21"/>
      <c r="G954" s="59"/>
      <c r="H954" s="56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55"/>
      <c r="AL954" s="55"/>
      <c r="AM954" s="55"/>
      <c r="AN954" s="55"/>
      <c r="AO954" s="55"/>
      <c r="AP954" s="55"/>
      <c r="AQ954" s="55"/>
      <c r="AR954" s="55"/>
      <c r="AS954" s="55"/>
      <c r="AT954" s="55"/>
      <c r="AU954" s="55"/>
      <c r="AV954" s="55"/>
      <c r="AW954" s="55"/>
      <c r="AX954" s="55"/>
      <c r="AY954" s="55"/>
      <c r="AZ954" s="55"/>
      <c r="BA954" s="55"/>
      <c r="BB954" s="55"/>
      <c r="BC954" s="55"/>
      <c r="BD954" s="55"/>
      <c r="BE954" s="55"/>
      <c r="BF954" s="55"/>
      <c r="BG954" s="55"/>
      <c r="BH954" s="55"/>
      <c r="BI954" s="55"/>
      <c r="BJ954" s="55"/>
      <c r="BK954" s="55"/>
      <c r="BL954" s="55"/>
      <c r="BM954" s="55"/>
      <c r="BN954" s="55"/>
      <c r="BO954" s="55"/>
      <c r="BP954" s="55"/>
      <c r="BQ954" s="55"/>
      <c r="BR954" s="55"/>
      <c r="BS954" s="55"/>
      <c r="BT954" s="55"/>
      <c r="BU954" s="55"/>
      <c r="BV954" s="55"/>
      <c r="BW954" s="55"/>
      <c r="BX954" s="55"/>
      <c r="BY954" s="55"/>
      <c r="BZ954" s="55"/>
      <c r="CA954" s="55"/>
      <c r="CB954" s="55"/>
      <c r="CC954" s="55"/>
      <c r="CD954" s="55"/>
      <c r="CE954" s="55"/>
      <c r="CF954" s="55"/>
      <c r="CG954" s="55"/>
      <c r="CH954" s="55"/>
      <c r="CI954" s="55"/>
    </row>
    <row r="955" spans="1:87" customFormat="1" ht="15" customHeight="1" x14ac:dyDescent="0.25">
      <c r="A955" s="55"/>
      <c r="B955" s="58"/>
      <c r="C955" s="58"/>
      <c r="E955" s="57"/>
      <c r="F955" s="21"/>
      <c r="G955" s="59"/>
      <c r="H955" s="56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55"/>
      <c r="AL955" s="55"/>
      <c r="AM955" s="55"/>
      <c r="AN955" s="55"/>
      <c r="AO955" s="55"/>
      <c r="AP955" s="55"/>
      <c r="AQ955" s="55"/>
      <c r="AR955" s="55"/>
      <c r="AS955" s="55"/>
      <c r="AT955" s="55"/>
      <c r="AU955" s="55"/>
      <c r="AV955" s="55"/>
      <c r="AW955" s="55"/>
      <c r="AX955" s="55"/>
      <c r="AY955" s="55"/>
      <c r="AZ955" s="55"/>
      <c r="BA955" s="55"/>
      <c r="BB955" s="55"/>
      <c r="BC955" s="55"/>
      <c r="BD955" s="55"/>
      <c r="BE955" s="55"/>
      <c r="BF955" s="55"/>
      <c r="BG955" s="55"/>
      <c r="BH955" s="55"/>
      <c r="BI955" s="55"/>
      <c r="BJ955" s="55"/>
      <c r="BK955" s="55"/>
      <c r="BL955" s="55"/>
      <c r="BM955" s="55"/>
      <c r="BN955" s="55"/>
      <c r="BO955" s="55"/>
      <c r="BP955" s="55"/>
      <c r="BQ955" s="55"/>
      <c r="BR955" s="55"/>
      <c r="BS955" s="55"/>
      <c r="BT955" s="55"/>
      <c r="BU955" s="55"/>
      <c r="BV955" s="55"/>
      <c r="BW955" s="55"/>
      <c r="BX955" s="55"/>
      <c r="BY955" s="55"/>
      <c r="BZ955" s="55"/>
      <c r="CA955" s="55"/>
      <c r="CB955" s="55"/>
      <c r="CC955" s="55"/>
      <c r="CD955" s="55"/>
      <c r="CE955" s="55"/>
      <c r="CF955" s="55"/>
      <c r="CG955" s="55"/>
      <c r="CH955" s="55"/>
      <c r="CI955" s="55"/>
    </row>
    <row r="956" spans="1:87" customFormat="1" ht="15" customHeight="1" x14ac:dyDescent="0.25">
      <c r="A956" s="55"/>
      <c r="B956" s="58"/>
      <c r="C956" s="58"/>
      <c r="E956" s="57"/>
      <c r="F956" s="21"/>
      <c r="G956" s="59"/>
      <c r="H956" s="56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55"/>
      <c r="AL956" s="55"/>
      <c r="AM956" s="55"/>
      <c r="AN956" s="55"/>
      <c r="AO956" s="55"/>
      <c r="AP956" s="55"/>
      <c r="AQ956" s="55"/>
      <c r="AR956" s="55"/>
      <c r="AS956" s="55"/>
      <c r="AT956" s="55"/>
      <c r="AU956" s="55"/>
      <c r="AV956" s="55"/>
      <c r="AW956" s="55"/>
      <c r="AX956" s="55"/>
      <c r="AY956" s="55"/>
      <c r="AZ956" s="55"/>
      <c r="BA956" s="55"/>
      <c r="BB956" s="55"/>
      <c r="BC956" s="55"/>
      <c r="BD956" s="55"/>
      <c r="BE956" s="55"/>
      <c r="BF956" s="55"/>
      <c r="BG956" s="55"/>
      <c r="BH956" s="55"/>
      <c r="BI956" s="55"/>
      <c r="BJ956" s="55"/>
      <c r="BK956" s="55"/>
      <c r="BL956" s="55"/>
      <c r="BM956" s="55"/>
      <c r="BN956" s="55"/>
      <c r="BO956" s="55"/>
      <c r="BP956" s="55"/>
      <c r="BQ956" s="55"/>
      <c r="BR956" s="55"/>
      <c r="BS956" s="55"/>
      <c r="BT956" s="55"/>
      <c r="BU956" s="55"/>
      <c r="BV956" s="55"/>
      <c r="BW956" s="55"/>
      <c r="BX956" s="55"/>
      <c r="BY956" s="55"/>
      <c r="BZ956" s="55"/>
      <c r="CA956" s="55"/>
      <c r="CB956" s="55"/>
      <c r="CC956" s="55"/>
      <c r="CD956" s="55"/>
      <c r="CE956" s="55"/>
      <c r="CF956" s="55"/>
      <c r="CG956" s="55"/>
      <c r="CH956" s="55"/>
      <c r="CI956" s="55"/>
    </row>
    <row r="957" spans="1:87" customFormat="1" ht="15" customHeight="1" x14ac:dyDescent="0.25">
      <c r="A957" s="55"/>
      <c r="B957" s="58"/>
      <c r="C957" s="58"/>
      <c r="E957" s="57"/>
      <c r="F957" s="21"/>
      <c r="G957" s="59"/>
      <c r="H957" s="56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55"/>
      <c r="AL957" s="55"/>
      <c r="AM957" s="55"/>
      <c r="AN957" s="55"/>
      <c r="AO957" s="55"/>
      <c r="AP957" s="55"/>
      <c r="AQ957" s="55"/>
      <c r="AR957" s="55"/>
      <c r="AS957" s="55"/>
      <c r="AT957" s="55"/>
      <c r="AU957" s="55"/>
      <c r="AV957" s="55"/>
      <c r="AW957" s="55"/>
      <c r="AX957" s="55"/>
      <c r="AY957" s="55"/>
      <c r="AZ957" s="55"/>
      <c r="BA957" s="55"/>
      <c r="BB957" s="55"/>
      <c r="BC957" s="55"/>
      <c r="BD957" s="55"/>
      <c r="BE957" s="55"/>
      <c r="BF957" s="55"/>
      <c r="BG957" s="55"/>
      <c r="BH957" s="55"/>
      <c r="BI957" s="55"/>
      <c r="BJ957" s="55"/>
      <c r="BK957" s="55"/>
      <c r="BL957" s="55"/>
      <c r="BM957" s="55"/>
      <c r="BN957" s="55"/>
      <c r="BO957" s="55"/>
      <c r="BP957" s="55"/>
      <c r="BQ957" s="55"/>
      <c r="BR957" s="55"/>
      <c r="BS957" s="55"/>
      <c r="BT957" s="55"/>
      <c r="BU957" s="55"/>
      <c r="BV957" s="55"/>
      <c r="BW957" s="55"/>
      <c r="BX957" s="55"/>
      <c r="BY957" s="55"/>
      <c r="BZ957" s="55"/>
      <c r="CA957" s="55"/>
      <c r="CB957" s="55"/>
      <c r="CC957" s="55"/>
      <c r="CD957" s="55"/>
      <c r="CE957" s="55"/>
      <c r="CF957" s="55"/>
      <c r="CG957" s="55"/>
      <c r="CH957" s="55"/>
      <c r="CI957" s="55"/>
    </row>
    <row r="958" spans="1:87" customFormat="1" ht="15" customHeight="1" x14ac:dyDescent="0.25">
      <c r="A958" s="55"/>
      <c r="B958" s="58"/>
      <c r="C958" s="58"/>
      <c r="E958" s="57"/>
      <c r="F958" s="21"/>
      <c r="G958" s="59"/>
      <c r="H958" s="56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5"/>
      <c r="AV958" s="55"/>
      <c r="AW958" s="55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5"/>
      <c r="BJ958" s="55"/>
      <c r="BK958" s="55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5"/>
      <c r="BX958" s="55"/>
      <c r="BY958" s="55"/>
      <c r="BZ958" s="55"/>
      <c r="CA958" s="55"/>
      <c r="CB958" s="55"/>
      <c r="CC958" s="55"/>
      <c r="CD958" s="55"/>
      <c r="CE958" s="55"/>
      <c r="CF958" s="55"/>
      <c r="CG958" s="55"/>
      <c r="CH958" s="55"/>
      <c r="CI958" s="55"/>
    </row>
    <row r="959" spans="1:87" customFormat="1" ht="15" customHeight="1" x14ac:dyDescent="0.25">
      <c r="A959" s="55"/>
      <c r="B959" s="58"/>
      <c r="C959" s="58"/>
      <c r="E959" s="57"/>
      <c r="F959" s="21"/>
      <c r="G959" s="59"/>
      <c r="H959" s="56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55"/>
      <c r="AL959" s="55"/>
      <c r="AM959" s="55"/>
      <c r="AN959" s="55"/>
      <c r="AO959" s="55"/>
      <c r="AP959" s="55"/>
      <c r="AQ959" s="55"/>
      <c r="AR959" s="55"/>
      <c r="AS959" s="55"/>
      <c r="AT959" s="55"/>
      <c r="AU959" s="55"/>
      <c r="AV959" s="55"/>
      <c r="AW959" s="55"/>
      <c r="AX959" s="55"/>
      <c r="AY959" s="55"/>
      <c r="AZ959" s="55"/>
      <c r="BA959" s="55"/>
      <c r="BB959" s="55"/>
      <c r="BC959" s="55"/>
      <c r="BD959" s="55"/>
      <c r="BE959" s="55"/>
      <c r="BF959" s="55"/>
      <c r="BG959" s="55"/>
      <c r="BH959" s="55"/>
      <c r="BI959" s="55"/>
      <c r="BJ959" s="55"/>
      <c r="BK959" s="55"/>
      <c r="BL959" s="55"/>
      <c r="BM959" s="55"/>
      <c r="BN959" s="55"/>
      <c r="BO959" s="55"/>
      <c r="BP959" s="55"/>
      <c r="BQ959" s="55"/>
      <c r="BR959" s="55"/>
      <c r="BS959" s="55"/>
      <c r="BT959" s="55"/>
      <c r="BU959" s="55"/>
      <c r="BV959" s="55"/>
      <c r="BW959" s="55"/>
      <c r="BX959" s="55"/>
      <c r="BY959" s="55"/>
      <c r="BZ959" s="55"/>
      <c r="CA959" s="55"/>
      <c r="CB959" s="55"/>
      <c r="CC959" s="55"/>
      <c r="CD959" s="55"/>
      <c r="CE959" s="55"/>
      <c r="CF959" s="55"/>
      <c r="CG959" s="55"/>
      <c r="CH959" s="55"/>
      <c r="CI959" s="55"/>
    </row>
    <row r="960" spans="1:87" customFormat="1" ht="15" customHeight="1" x14ac:dyDescent="0.25">
      <c r="A960" s="55"/>
      <c r="B960" s="58"/>
      <c r="C960" s="58"/>
      <c r="E960" s="57"/>
      <c r="F960" s="21"/>
      <c r="G960" s="59"/>
      <c r="H960" s="56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55"/>
      <c r="AL960" s="55"/>
      <c r="AM960" s="55"/>
      <c r="AN960" s="55"/>
      <c r="AO960" s="55"/>
      <c r="AP960" s="55"/>
      <c r="AQ960" s="55"/>
      <c r="AR960" s="55"/>
      <c r="AS960" s="55"/>
      <c r="AT960" s="55"/>
      <c r="AU960" s="55"/>
      <c r="AV960" s="55"/>
      <c r="AW960" s="55"/>
      <c r="AX960" s="55"/>
      <c r="AY960" s="55"/>
      <c r="AZ960" s="55"/>
      <c r="BA960" s="55"/>
      <c r="BB960" s="55"/>
      <c r="BC960" s="55"/>
      <c r="BD960" s="55"/>
      <c r="BE960" s="55"/>
      <c r="BF960" s="55"/>
      <c r="BG960" s="55"/>
      <c r="BH960" s="55"/>
      <c r="BI960" s="55"/>
      <c r="BJ960" s="55"/>
      <c r="BK960" s="55"/>
      <c r="BL960" s="55"/>
      <c r="BM960" s="55"/>
      <c r="BN960" s="55"/>
      <c r="BO960" s="55"/>
      <c r="BP960" s="55"/>
      <c r="BQ960" s="55"/>
      <c r="BR960" s="55"/>
      <c r="BS960" s="55"/>
      <c r="BT960" s="55"/>
      <c r="BU960" s="55"/>
      <c r="BV960" s="55"/>
      <c r="BW960" s="55"/>
      <c r="BX960" s="55"/>
      <c r="BY960" s="55"/>
      <c r="BZ960" s="55"/>
      <c r="CA960" s="55"/>
      <c r="CB960" s="55"/>
      <c r="CC960" s="55"/>
      <c r="CD960" s="55"/>
      <c r="CE960" s="55"/>
      <c r="CF960" s="55"/>
      <c r="CG960" s="55"/>
      <c r="CH960" s="55"/>
      <c r="CI960" s="55"/>
    </row>
    <row r="961" spans="1:87" customFormat="1" ht="15" customHeight="1" x14ac:dyDescent="0.25">
      <c r="A961" s="55"/>
      <c r="B961" s="58"/>
      <c r="C961" s="58"/>
      <c r="E961" s="57"/>
      <c r="F961" s="21"/>
      <c r="G961" s="59"/>
      <c r="H961" s="56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55"/>
      <c r="AL961" s="55"/>
      <c r="AM961" s="55"/>
      <c r="AN961" s="55"/>
      <c r="AO961" s="55"/>
      <c r="AP961" s="55"/>
      <c r="AQ961" s="55"/>
      <c r="AR961" s="55"/>
      <c r="AS961" s="55"/>
      <c r="AT961" s="55"/>
      <c r="AU961" s="55"/>
      <c r="AV961" s="55"/>
      <c r="AW961" s="55"/>
      <c r="AX961" s="55"/>
      <c r="AY961" s="55"/>
      <c r="AZ961" s="55"/>
      <c r="BA961" s="55"/>
      <c r="BB961" s="55"/>
      <c r="BC961" s="55"/>
      <c r="BD961" s="55"/>
      <c r="BE961" s="55"/>
      <c r="BF961" s="55"/>
      <c r="BG961" s="55"/>
      <c r="BH961" s="55"/>
      <c r="BI961" s="55"/>
      <c r="BJ961" s="55"/>
      <c r="BK961" s="55"/>
      <c r="BL961" s="55"/>
      <c r="BM961" s="55"/>
      <c r="BN961" s="55"/>
      <c r="BO961" s="55"/>
      <c r="BP961" s="55"/>
      <c r="BQ961" s="55"/>
      <c r="BR961" s="55"/>
      <c r="BS961" s="55"/>
      <c r="BT961" s="55"/>
      <c r="BU961" s="55"/>
      <c r="BV961" s="55"/>
      <c r="BW961" s="55"/>
      <c r="BX961" s="55"/>
      <c r="BY961" s="55"/>
      <c r="BZ961" s="55"/>
      <c r="CA961" s="55"/>
      <c r="CB961" s="55"/>
      <c r="CC961" s="55"/>
      <c r="CD961" s="55"/>
      <c r="CE961" s="55"/>
      <c r="CF961" s="55"/>
      <c r="CG961" s="55"/>
      <c r="CH961" s="55"/>
      <c r="CI961" s="55"/>
    </row>
    <row r="962" spans="1:87" customFormat="1" ht="15" customHeight="1" x14ac:dyDescent="0.25">
      <c r="A962" s="55"/>
      <c r="B962" s="58"/>
      <c r="C962" s="58"/>
      <c r="E962" s="57"/>
      <c r="F962" s="21"/>
      <c r="G962" s="59"/>
      <c r="H962" s="56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55"/>
      <c r="AL962" s="55"/>
      <c r="AM962" s="55"/>
      <c r="AN962" s="55"/>
      <c r="AO962" s="55"/>
      <c r="AP962" s="55"/>
      <c r="AQ962" s="55"/>
      <c r="AR962" s="55"/>
      <c r="AS962" s="55"/>
      <c r="AT962" s="55"/>
      <c r="AU962" s="55"/>
      <c r="AV962" s="55"/>
      <c r="AW962" s="55"/>
      <c r="AX962" s="55"/>
      <c r="AY962" s="55"/>
      <c r="AZ962" s="55"/>
      <c r="BA962" s="55"/>
      <c r="BB962" s="55"/>
      <c r="BC962" s="55"/>
      <c r="BD962" s="55"/>
      <c r="BE962" s="55"/>
      <c r="BF962" s="55"/>
      <c r="BG962" s="55"/>
      <c r="BH962" s="55"/>
      <c r="BI962" s="55"/>
      <c r="BJ962" s="55"/>
      <c r="BK962" s="55"/>
      <c r="BL962" s="55"/>
      <c r="BM962" s="55"/>
      <c r="BN962" s="55"/>
      <c r="BO962" s="55"/>
      <c r="BP962" s="55"/>
      <c r="BQ962" s="55"/>
      <c r="BR962" s="55"/>
      <c r="BS962" s="55"/>
      <c r="BT962" s="55"/>
      <c r="BU962" s="55"/>
      <c r="BV962" s="55"/>
      <c r="BW962" s="55"/>
      <c r="BX962" s="55"/>
      <c r="BY962" s="55"/>
      <c r="BZ962" s="55"/>
      <c r="CA962" s="55"/>
      <c r="CB962" s="55"/>
      <c r="CC962" s="55"/>
      <c r="CD962" s="55"/>
      <c r="CE962" s="55"/>
      <c r="CF962" s="55"/>
      <c r="CG962" s="55"/>
      <c r="CH962" s="55"/>
      <c r="CI962" s="55"/>
    </row>
    <row r="963" spans="1:87" customFormat="1" ht="15" customHeight="1" x14ac:dyDescent="0.25">
      <c r="A963" s="55"/>
      <c r="B963" s="58"/>
      <c r="C963" s="58"/>
      <c r="E963" s="57"/>
      <c r="F963" s="21"/>
      <c r="G963" s="59"/>
      <c r="H963" s="56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55"/>
      <c r="AL963" s="55"/>
      <c r="AM963" s="55"/>
      <c r="AN963" s="55"/>
      <c r="AO963" s="55"/>
      <c r="AP963" s="55"/>
      <c r="AQ963" s="55"/>
      <c r="AR963" s="55"/>
      <c r="AS963" s="55"/>
      <c r="AT963" s="55"/>
      <c r="AU963" s="55"/>
      <c r="AV963" s="55"/>
      <c r="AW963" s="55"/>
      <c r="AX963" s="55"/>
      <c r="AY963" s="55"/>
      <c r="AZ963" s="55"/>
      <c r="BA963" s="55"/>
      <c r="BB963" s="55"/>
      <c r="BC963" s="55"/>
      <c r="BD963" s="55"/>
      <c r="BE963" s="55"/>
      <c r="BF963" s="55"/>
      <c r="BG963" s="55"/>
      <c r="BH963" s="55"/>
      <c r="BI963" s="55"/>
      <c r="BJ963" s="55"/>
      <c r="BK963" s="55"/>
      <c r="BL963" s="55"/>
      <c r="BM963" s="55"/>
      <c r="BN963" s="55"/>
      <c r="BO963" s="55"/>
      <c r="BP963" s="55"/>
      <c r="BQ963" s="55"/>
      <c r="BR963" s="55"/>
      <c r="BS963" s="55"/>
      <c r="BT963" s="55"/>
      <c r="BU963" s="55"/>
      <c r="BV963" s="55"/>
      <c r="BW963" s="55"/>
      <c r="BX963" s="55"/>
      <c r="BY963" s="55"/>
      <c r="BZ963" s="55"/>
      <c r="CA963" s="55"/>
      <c r="CB963" s="55"/>
      <c r="CC963" s="55"/>
      <c r="CD963" s="55"/>
      <c r="CE963" s="55"/>
      <c r="CF963" s="55"/>
      <c r="CG963" s="55"/>
      <c r="CH963" s="55"/>
      <c r="CI963" s="55"/>
    </row>
    <row r="964" spans="1:87" customFormat="1" ht="15" customHeight="1" x14ac:dyDescent="0.25">
      <c r="A964" s="55"/>
      <c r="B964" s="58"/>
      <c r="C964" s="58"/>
      <c r="E964" s="57"/>
      <c r="F964" s="21"/>
      <c r="G964" s="59"/>
      <c r="H964" s="56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5"/>
      <c r="AV964" s="55"/>
      <c r="AW964" s="55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5"/>
      <c r="BJ964" s="55"/>
      <c r="BK964" s="55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5"/>
      <c r="BX964" s="55"/>
      <c r="BY964" s="55"/>
      <c r="BZ964" s="55"/>
      <c r="CA964" s="55"/>
      <c r="CB964" s="55"/>
      <c r="CC964" s="55"/>
      <c r="CD964" s="55"/>
      <c r="CE964" s="55"/>
      <c r="CF964" s="55"/>
      <c r="CG964" s="55"/>
      <c r="CH964" s="55"/>
      <c r="CI964" s="55"/>
    </row>
    <row r="965" spans="1:87" customFormat="1" ht="15" customHeight="1" x14ac:dyDescent="0.25">
      <c r="A965" s="55"/>
      <c r="B965" s="58"/>
      <c r="C965" s="58"/>
      <c r="E965" s="57"/>
      <c r="F965" s="21"/>
      <c r="G965" s="59"/>
      <c r="H965" s="56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55"/>
      <c r="AL965" s="55"/>
      <c r="AM965" s="55"/>
      <c r="AN965" s="55"/>
      <c r="AO965" s="55"/>
      <c r="AP965" s="55"/>
      <c r="AQ965" s="55"/>
      <c r="AR965" s="55"/>
      <c r="AS965" s="55"/>
      <c r="AT965" s="55"/>
      <c r="AU965" s="55"/>
      <c r="AV965" s="55"/>
      <c r="AW965" s="55"/>
      <c r="AX965" s="55"/>
      <c r="AY965" s="55"/>
      <c r="AZ965" s="55"/>
      <c r="BA965" s="55"/>
      <c r="BB965" s="55"/>
      <c r="BC965" s="55"/>
      <c r="BD965" s="55"/>
      <c r="BE965" s="55"/>
      <c r="BF965" s="55"/>
      <c r="BG965" s="55"/>
      <c r="BH965" s="55"/>
      <c r="BI965" s="55"/>
      <c r="BJ965" s="55"/>
      <c r="BK965" s="55"/>
      <c r="BL965" s="55"/>
      <c r="BM965" s="55"/>
      <c r="BN965" s="55"/>
      <c r="BO965" s="55"/>
      <c r="BP965" s="55"/>
      <c r="BQ965" s="55"/>
      <c r="BR965" s="55"/>
      <c r="BS965" s="55"/>
      <c r="BT965" s="55"/>
      <c r="BU965" s="55"/>
      <c r="BV965" s="55"/>
      <c r="BW965" s="55"/>
      <c r="BX965" s="55"/>
      <c r="BY965" s="55"/>
      <c r="BZ965" s="55"/>
      <c r="CA965" s="55"/>
      <c r="CB965" s="55"/>
      <c r="CC965" s="55"/>
      <c r="CD965" s="55"/>
      <c r="CE965" s="55"/>
      <c r="CF965" s="55"/>
      <c r="CG965" s="55"/>
      <c r="CH965" s="55"/>
      <c r="CI965" s="55"/>
    </row>
    <row r="966" spans="1:87" customFormat="1" ht="15" customHeight="1" x14ac:dyDescent="0.25">
      <c r="A966" s="55"/>
      <c r="B966" s="58"/>
      <c r="C966" s="58"/>
      <c r="E966" s="57"/>
      <c r="F966" s="21"/>
      <c r="G966" s="59"/>
      <c r="H966" s="56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55"/>
      <c r="AL966" s="55"/>
      <c r="AM966" s="55"/>
      <c r="AN966" s="55"/>
      <c r="AO966" s="55"/>
      <c r="AP966" s="55"/>
      <c r="AQ966" s="55"/>
      <c r="AR966" s="55"/>
      <c r="AS966" s="55"/>
      <c r="AT966" s="55"/>
      <c r="AU966" s="55"/>
      <c r="AV966" s="55"/>
      <c r="AW966" s="55"/>
      <c r="AX966" s="55"/>
      <c r="AY966" s="55"/>
      <c r="AZ966" s="55"/>
      <c r="BA966" s="55"/>
      <c r="BB966" s="55"/>
      <c r="BC966" s="55"/>
      <c r="BD966" s="55"/>
      <c r="BE966" s="55"/>
      <c r="BF966" s="55"/>
      <c r="BG966" s="55"/>
      <c r="BH966" s="55"/>
      <c r="BI966" s="55"/>
      <c r="BJ966" s="55"/>
      <c r="BK966" s="55"/>
      <c r="BL966" s="55"/>
      <c r="BM966" s="55"/>
      <c r="BN966" s="55"/>
      <c r="BO966" s="55"/>
      <c r="BP966" s="55"/>
      <c r="BQ966" s="55"/>
      <c r="BR966" s="55"/>
      <c r="BS966" s="55"/>
      <c r="BT966" s="55"/>
      <c r="BU966" s="55"/>
      <c r="BV966" s="55"/>
      <c r="BW966" s="55"/>
      <c r="BX966" s="55"/>
      <c r="BY966" s="55"/>
      <c r="BZ966" s="55"/>
      <c r="CA966" s="55"/>
      <c r="CB966" s="55"/>
      <c r="CC966" s="55"/>
      <c r="CD966" s="55"/>
      <c r="CE966" s="55"/>
      <c r="CF966" s="55"/>
      <c r="CG966" s="55"/>
      <c r="CH966" s="55"/>
      <c r="CI966" s="55"/>
    </row>
    <row r="967" spans="1:87" customFormat="1" ht="15" customHeight="1" x14ac:dyDescent="0.25">
      <c r="A967" s="55"/>
      <c r="B967" s="58"/>
      <c r="C967" s="58"/>
      <c r="E967" s="57"/>
      <c r="F967" s="21"/>
      <c r="G967" s="59"/>
      <c r="H967" s="56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55"/>
      <c r="AL967" s="55"/>
      <c r="AM967" s="55"/>
      <c r="AN967" s="55"/>
      <c r="AO967" s="55"/>
      <c r="AP967" s="55"/>
      <c r="AQ967" s="55"/>
      <c r="AR967" s="55"/>
      <c r="AS967" s="55"/>
      <c r="AT967" s="55"/>
      <c r="AU967" s="55"/>
      <c r="AV967" s="55"/>
      <c r="AW967" s="55"/>
      <c r="AX967" s="55"/>
      <c r="AY967" s="55"/>
      <c r="AZ967" s="55"/>
      <c r="BA967" s="55"/>
      <c r="BB967" s="55"/>
      <c r="BC967" s="55"/>
      <c r="BD967" s="55"/>
      <c r="BE967" s="55"/>
      <c r="BF967" s="55"/>
      <c r="BG967" s="55"/>
      <c r="BH967" s="55"/>
      <c r="BI967" s="55"/>
      <c r="BJ967" s="55"/>
      <c r="BK967" s="55"/>
      <c r="BL967" s="55"/>
      <c r="BM967" s="55"/>
      <c r="BN967" s="55"/>
      <c r="BO967" s="55"/>
      <c r="BP967" s="55"/>
      <c r="BQ967" s="55"/>
      <c r="BR967" s="55"/>
      <c r="BS967" s="55"/>
      <c r="BT967" s="55"/>
      <c r="BU967" s="55"/>
      <c r="BV967" s="55"/>
      <c r="BW967" s="55"/>
      <c r="BX967" s="55"/>
      <c r="BY967" s="55"/>
      <c r="BZ967" s="55"/>
      <c r="CA967" s="55"/>
      <c r="CB967" s="55"/>
      <c r="CC967" s="55"/>
      <c r="CD967" s="55"/>
      <c r="CE967" s="55"/>
      <c r="CF967" s="55"/>
      <c r="CG967" s="55"/>
      <c r="CH967" s="55"/>
      <c r="CI967" s="55"/>
    </row>
    <row r="968" spans="1:87" customFormat="1" ht="15" customHeight="1" x14ac:dyDescent="0.25">
      <c r="A968" s="55"/>
      <c r="B968" s="58"/>
      <c r="C968" s="58"/>
      <c r="E968" s="57"/>
      <c r="F968" s="21"/>
      <c r="G968" s="59"/>
      <c r="H968" s="56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55"/>
      <c r="AL968" s="55"/>
      <c r="AM968" s="55"/>
      <c r="AN968" s="55"/>
      <c r="AO968" s="55"/>
      <c r="AP968" s="55"/>
      <c r="AQ968" s="55"/>
      <c r="AR968" s="55"/>
      <c r="AS968" s="55"/>
      <c r="AT968" s="55"/>
      <c r="AU968" s="55"/>
      <c r="AV968" s="55"/>
      <c r="AW968" s="55"/>
      <c r="AX968" s="55"/>
      <c r="AY968" s="55"/>
      <c r="AZ968" s="55"/>
      <c r="BA968" s="55"/>
      <c r="BB968" s="55"/>
      <c r="BC968" s="55"/>
      <c r="BD968" s="55"/>
      <c r="BE968" s="55"/>
      <c r="BF968" s="55"/>
      <c r="BG968" s="55"/>
      <c r="BH968" s="55"/>
      <c r="BI968" s="55"/>
      <c r="BJ968" s="55"/>
      <c r="BK968" s="55"/>
      <c r="BL968" s="55"/>
      <c r="BM968" s="55"/>
      <c r="BN968" s="55"/>
      <c r="BO968" s="55"/>
      <c r="BP968" s="55"/>
      <c r="BQ968" s="55"/>
      <c r="BR968" s="55"/>
      <c r="BS968" s="55"/>
      <c r="BT968" s="55"/>
      <c r="BU968" s="55"/>
      <c r="BV968" s="55"/>
      <c r="BW968" s="55"/>
      <c r="BX968" s="55"/>
      <c r="BY968" s="55"/>
      <c r="BZ968" s="55"/>
      <c r="CA968" s="55"/>
      <c r="CB968" s="55"/>
      <c r="CC968" s="55"/>
      <c r="CD968" s="55"/>
      <c r="CE968" s="55"/>
      <c r="CF968" s="55"/>
      <c r="CG968" s="55"/>
      <c r="CH968" s="55"/>
      <c r="CI968" s="55"/>
    </row>
    <row r="969" spans="1:87" customFormat="1" ht="15" customHeight="1" x14ac:dyDescent="0.25">
      <c r="A969" s="55"/>
      <c r="B969" s="58"/>
      <c r="C969" s="58"/>
      <c r="E969" s="57"/>
      <c r="F969" s="21"/>
      <c r="G969" s="59"/>
      <c r="H969" s="56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55"/>
      <c r="AL969" s="55"/>
      <c r="AM969" s="55"/>
      <c r="AN969" s="55"/>
      <c r="AO969" s="55"/>
      <c r="AP969" s="55"/>
      <c r="AQ969" s="55"/>
      <c r="AR969" s="55"/>
      <c r="AS969" s="55"/>
      <c r="AT969" s="55"/>
      <c r="AU969" s="55"/>
      <c r="AV969" s="55"/>
      <c r="AW969" s="55"/>
      <c r="AX969" s="55"/>
      <c r="AY969" s="55"/>
      <c r="AZ969" s="55"/>
      <c r="BA969" s="55"/>
      <c r="BB969" s="55"/>
      <c r="BC969" s="55"/>
      <c r="BD969" s="55"/>
      <c r="BE969" s="55"/>
      <c r="BF969" s="55"/>
      <c r="BG969" s="55"/>
      <c r="BH969" s="55"/>
      <c r="BI969" s="55"/>
      <c r="BJ969" s="55"/>
      <c r="BK969" s="55"/>
      <c r="BL969" s="55"/>
      <c r="BM969" s="55"/>
      <c r="BN969" s="55"/>
      <c r="BO969" s="55"/>
      <c r="BP969" s="55"/>
      <c r="BQ969" s="55"/>
      <c r="BR969" s="55"/>
      <c r="BS969" s="55"/>
      <c r="BT969" s="55"/>
      <c r="BU969" s="55"/>
      <c r="BV969" s="55"/>
      <c r="BW969" s="55"/>
      <c r="BX969" s="55"/>
      <c r="BY969" s="55"/>
      <c r="BZ969" s="55"/>
      <c r="CA969" s="55"/>
      <c r="CB969" s="55"/>
      <c r="CC969" s="55"/>
      <c r="CD969" s="55"/>
      <c r="CE969" s="55"/>
      <c r="CF969" s="55"/>
      <c r="CG969" s="55"/>
      <c r="CH969" s="55"/>
      <c r="CI969" s="55"/>
    </row>
    <row r="970" spans="1:87" customFormat="1" ht="15" customHeight="1" x14ac:dyDescent="0.25">
      <c r="A970" s="55"/>
      <c r="B970" s="58"/>
      <c r="C970" s="58"/>
      <c r="E970" s="57"/>
      <c r="F970" s="21"/>
      <c r="G970" s="59"/>
      <c r="H970" s="56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55"/>
      <c r="AL970" s="55"/>
      <c r="AM970" s="55"/>
      <c r="AN970" s="55"/>
      <c r="AO970" s="55"/>
      <c r="AP970" s="55"/>
      <c r="AQ970" s="55"/>
      <c r="AR970" s="55"/>
      <c r="AS970" s="55"/>
      <c r="AT970" s="55"/>
      <c r="AU970" s="55"/>
      <c r="AV970" s="55"/>
      <c r="AW970" s="55"/>
      <c r="AX970" s="55"/>
      <c r="AY970" s="55"/>
      <c r="AZ970" s="55"/>
      <c r="BA970" s="55"/>
      <c r="BB970" s="55"/>
      <c r="BC970" s="55"/>
      <c r="BD970" s="55"/>
      <c r="BE970" s="55"/>
      <c r="BF970" s="55"/>
      <c r="BG970" s="55"/>
      <c r="BH970" s="55"/>
      <c r="BI970" s="55"/>
      <c r="BJ970" s="55"/>
      <c r="BK970" s="55"/>
      <c r="BL970" s="55"/>
      <c r="BM970" s="55"/>
      <c r="BN970" s="55"/>
      <c r="BO970" s="55"/>
      <c r="BP970" s="55"/>
      <c r="BQ970" s="55"/>
      <c r="BR970" s="55"/>
      <c r="BS970" s="55"/>
      <c r="BT970" s="55"/>
      <c r="BU970" s="55"/>
      <c r="BV970" s="55"/>
      <c r="BW970" s="55"/>
      <c r="BX970" s="55"/>
      <c r="BY970" s="55"/>
      <c r="BZ970" s="55"/>
      <c r="CA970" s="55"/>
      <c r="CB970" s="55"/>
      <c r="CC970" s="55"/>
      <c r="CD970" s="55"/>
      <c r="CE970" s="55"/>
      <c r="CF970" s="55"/>
      <c r="CG970" s="55"/>
      <c r="CH970" s="55"/>
      <c r="CI970" s="55"/>
    </row>
    <row r="971" spans="1:87" customFormat="1" ht="15" customHeight="1" x14ac:dyDescent="0.25">
      <c r="A971" s="55"/>
      <c r="B971" s="58"/>
      <c r="C971" s="58"/>
      <c r="E971" s="57"/>
      <c r="F971" s="21"/>
      <c r="G971" s="59"/>
      <c r="H971" s="56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5"/>
      <c r="AV971" s="55"/>
      <c r="AW971" s="55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5"/>
      <c r="BJ971" s="55"/>
      <c r="BK971" s="55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5"/>
      <c r="BX971" s="55"/>
      <c r="BY971" s="55"/>
      <c r="BZ971" s="55"/>
      <c r="CA971" s="55"/>
      <c r="CB971" s="55"/>
      <c r="CC971" s="55"/>
      <c r="CD971" s="55"/>
      <c r="CE971" s="55"/>
      <c r="CF971" s="55"/>
      <c r="CG971" s="55"/>
      <c r="CH971" s="55"/>
      <c r="CI971" s="55"/>
    </row>
    <row r="972" spans="1:87" customFormat="1" ht="15" customHeight="1" x14ac:dyDescent="0.25">
      <c r="A972" s="55"/>
      <c r="B972" s="58"/>
      <c r="C972" s="58"/>
      <c r="E972" s="57"/>
      <c r="F972" s="21"/>
      <c r="G972" s="59"/>
      <c r="H972" s="56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55"/>
      <c r="AL972" s="55"/>
      <c r="AM972" s="55"/>
      <c r="AN972" s="55"/>
      <c r="AO972" s="55"/>
      <c r="AP972" s="55"/>
      <c r="AQ972" s="55"/>
      <c r="AR972" s="55"/>
      <c r="AS972" s="55"/>
      <c r="AT972" s="55"/>
      <c r="AU972" s="55"/>
      <c r="AV972" s="55"/>
      <c r="AW972" s="55"/>
      <c r="AX972" s="55"/>
      <c r="AY972" s="55"/>
      <c r="AZ972" s="55"/>
      <c r="BA972" s="55"/>
      <c r="BB972" s="55"/>
      <c r="BC972" s="55"/>
      <c r="BD972" s="55"/>
      <c r="BE972" s="55"/>
      <c r="BF972" s="55"/>
      <c r="BG972" s="55"/>
      <c r="BH972" s="55"/>
      <c r="BI972" s="55"/>
      <c r="BJ972" s="55"/>
      <c r="BK972" s="55"/>
      <c r="BL972" s="55"/>
      <c r="BM972" s="55"/>
      <c r="BN972" s="55"/>
      <c r="BO972" s="55"/>
      <c r="BP972" s="55"/>
      <c r="BQ972" s="55"/>
      <c r="BR972" s="55"/>
      <c r="BS972" s="55"/>
      <c r="BT972" s="55"/>
      <c r="BU972" s="55"/>
      <c r="BV972" s="55"/>
      <c r="BW972" s="55"/>
      <c r="BX972" s="55"/>
      <c r="BY972" s="55"/>
      <c r="BZ972" s="55"/>
      <c r="CA972" s="55"/>
      <c r="CB972" s="55"/>
      <c r="CC972" s="55"/>
      <c r="CD972" s="55"/>
      <c r="CE972" s="55"/>
      <c r="CF972" s="55"/>
      <c r="CG972" s="55"/>
      <c r="CH972" s="55"/>
      <c r="CI972" s="55"/>
    </row>
    <row r="973" spans="1:87" customFormat="1" ht="15" customHeight="1" x14ac:dyDescent="0.25">
      <c r="A973" s="55"/>
      <c r="B973" s="58"/>
      <c r="C973" s="58"/>
      <c r="E973" s="57"/>
      <c r="F973" s="21"/>
      <c r="G973" s="59"/>
      <c r="H973" s="56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55"/>
      <c r="AL973" s="55"/>
      <c r="AM973" s="55"/>
      <c r="AN973" s="55"/>
      <c r="AO973" s="55"/>
      <c r="AP973" s="55"/>
      <c r="AQ973" s="55"/>
      <c r="AR973" s="55"/>
      <c r="AS973" s="55"/>
      <c r="AT973" s="55"/>
      <c r="AU973" s="55"/>
      <c r="AV973" s="55"/>
      <c r="AW973" s="55"/>
      <c r="AX973" s="55"/>
      <c r="AY973" s="55"/>
      <c r="AZ973" s="55"/>
      <c r="BA973" s="55"/>
      <c r="BB973" s="55"/>
      <c r="BC973" s="55"/>
      <c r="BD973" s="55"/>
      <c r="BE973" s="55"/>
      <c r="BF973" s="55"/>
      <c r="BG973" s="55"/>
      <c r="BH973" s="55"/>
      <c r="BI973" s="55"/>
      <c r="BJ973" s="55"/>
      <c r="BK973" s="55"/>
      <c r="BL973" s="55"/>
      <c r="BM973" s="55"/>
      <c r="BN973" s="55"/>
      <c r="BO973" s="55"/>
      <c r="BP973" s="55"/>
      <c r="BQ973" s="55"/>
      <c r="BR973" s="55"/>
      <c r="BS973" s="55"/>
      <c r="BT973" s="55"/>
      <c r="BU973" s="55"/>
      <c r="BV973" s="55"/>
      <c r="BW973" s="55"/>
      <c r="BX973" s="55"/>
      <c r="BY973" s="55"/>
      <c r="BZ973" s="55"/>
      <c r="CA973" s="55"/>
      <c r="CB973" s="55"/>
      <c r="CC973" s="55"/>
      <c r="CD973" s="55"/>
      <c r="CE973" s="55"/>
      <c r="CF973" s="55"/>
      <c r="CG973" s="55"/>
      <c r="CH973" s="55"/>
      <c r="CI973" s="55"/>
    </row>
    <row r="974" spans="1:87" customFormat="1" ht="15" customHeight="1" x14ac:dyDescent="0.25">
      <c r="A974" s="55"/>
      <c r="B974" s="58"/>
      <c r="C974" s="58"/>
      <c r="E974" s="57"/>
      <c r="F974" s="21"/>
      <c r="G974" s="59"/>
      <c r="H974" s="56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55"/>
      <c r="AL974" s="55"/>
      <c r="AM974" s="55"/>
      <c r="AN974" s="55"/>
      <c r="AO974" s="55"/>
      <c r="AP974" s="55"/>
      <c r="AQ974" s="55"/>
      <c r="AR974" s="55"/>
      <c r="AS974" s="55"/>
      <c r="AT974" s="55"/>
      <c r="AU974" s="55"/>
      <c r="AV974" s="55"/>
      <c r="AW974" s="55"/>
      <c r="AX974" s="55"/>
      <c r="AY974" s="55"/>
      <c r="AZ974" s="55"/>
      <c r="BA974" s="55"/>
      <c r="BB974" s="55"/>
      <c r="BC974" s="55"/>
      <c r="BD974" s="55"/>
      <c r="BE974" s="55"/>
      <c r="BF974" s="55"/>
      <c r="BG974" s="55"/>
      <c r="BH974" s="55"/>
      <c r="BI974" s="55"/>
      <c r="BJ974" s="55"/>
      <c r="BK974" s="55"/>
      <c r="BL974" s="55"/>
      <c r="BM974" s="55"/>
      <c r="BN974" s="55"/>
      <c r="BO974" s="55"/>
      <c r="BP974" s="55"/>
      <c r="BQ974" s="55"/>
      <c r="BR974" s="55"/>
      <c r="BS974" s="55"/>
      <c r="BT974" s="55"/>
      <c r="BU974" s="55"/>
      <c r="BV974" s="55"/>
      <c r="BW974" s="55"/>
      <c r="BX974" s="55"/>
      <c r="BY974" s="55"/>
      <c r="BZ974" s="55"/>
      <c r="CA974" s="55"/>
      <c r="CB974" s="55"/>
      <c r="CC974" s="55"/>
      <c r="CD974" s="55"/>
      <c r="CE974" s="55"/>
      <c r="CF974" s="55"/>
      <c r="CG974" s="55"/>
      <c r="CH974" s="55"/>
      <c r="CI974" s="55"/>
    </row>
    <row r="975" spans="1:87" customFormat="1" ht="15" customHeight="1" x14ac:dyDescent="0.25">
      <c r="A975" s="55"/>
      <c r="B975" s="58"/>
      <c r="C975" s="58"/>
      <c r="E975" s="57"/>
      <c r="F975" s="21"/>
      <c r="G975" s="59"/>
      <c r="H975" s="56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55"/>
      <c r="AL975" s="55"/>
      <c r="AM975" s="55"/>
      <c r="AN975" s="55"/>
      <c r="AO975" s="55"/>
      <c r="AP975" s="55"/>
      <c r="AQ975" s="55"/>
      <c r="AR975" s="55"/>
      <c r="AS975" s="55"/>
      <c r="AT975" s="55"/>
      <c r="AU975" s="55"/>
      <c r="AV975" s="55"/>
      <c r="AW975" s="55"/>
      <c r="AX975" s="55"/>
      <c r="AY975" s="55"/>
      <c r="AZ975" s="55"/>
      <c r="BA975" s="55"/>
      <c r="BB975" s="55"/>
      <c r="BC975" s="55"/>
      <c r="BD975" s="55"/>
      <c r="BE975" s="55"/>
      <c r="BF975" s="55"/>
      <c r="BG975" s="55"/>
      <c r="BH975" s="55"/>
      <c r="BI975" s="55"/>
      <c r="BJ975" s="55"/>
      <c r="BK975" s="55"/>
      <c r="BL975" s="55"/>
      <c r="BM975" s="55"/>
      <c r="BN975" s="55"/>
      <c r="BO975" s="55"/>
      <c r="BP975" s="55"/>
      <c r="BQ975" s="55"/>
      <c r="BR975" s="55"/>
      <c r="BS975" s="55"/>
      <c r="BT975" s="55"/>
      <c r="BU975" s="55"/>
      <c r="BV975" s="55"/>
      <c r="BW975" s="55"/>
      <c r="BX975" s="55"/>
      <c r="BY975" s="55"/>
      <c r="BZ975" s="55"/>
      <c r="CA975" s="55"/>
      <c r="CB975" s="55"/>
      <c r="CC975" s="55"/>
      <c r="CD975" s="55"/>
      <c r="CE975" s="55"/>
      <c r="CF975" s="55"/>
      <c r="CG975" s="55"/>
      <c r="CH975" s="55"/>
      <c r="CI975" s="55"/>
    </row>
    <row r="976" spans="1:87" customFormat="1" ht="15" customHeight="1" x14ac:dyDescent="0.25">
      <c r="A976" s="55"/>
      <c r="B976" s="58"/>
      <c r="C976" s="58"/>
      <c r="E976" s="57"/>
      <c r="F976" s="21"/>
      <c r="G976" s="59"/>
      <c r="H976" s="56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55"/>
      <c r="AL976" s="55"/>
      <c r="AM976" s="55"/>
      <c r="AN976" s="55"/>
      <c r="AO976" s="55"/>
      <c r="AP976" s="55"/>
      <c r="AQ976" s="55"/>
      <c r="AR976" s="55"/>
      <c r="AS976" s="55"/>
      <c r="AT976" s="55"/>
      <c r="AU976" s="55"/>
      <c r="AV976" s="55"/>
      <c r="AW976" s="55"/>
      <c r="AX976" s="55"/>
      <c r="AY976" s="55"/>
      <c r="AZ976" s="55"/>
      <c r="BA976" s="55"/>
      <c r="BB976" s="55"/>
      <c r="BC976" s="55"/>
      <c r="BD976" s="55"/>
      <c r="BE976" s="55"/>
      <c r="BF976" s="55"/>
      <c r="BG976" s="55"/>
      <c r="BH976" s="55"/>
      <c r="BI976" s="55"/>
      <c r="BJ976" s="55"/>
      <c r="BK976" s="55"/>
      <c r="BL976" s="55"/>
      <c r="BM976" s="55"/>
      <c r="BN976" s="55"/>
      <c r="BO976" s="55"/>
      <c r="BP976" s="55"/>
      <c r="BQ976" s="55"/>
      <c r="BR976" s="55"/>
      <c r="BS976" s="55"/>
      <c r="BT976" s="55"/>
      <c r="BU976" s="55"/>
      <c r="BV976" s="55"/>
      <c r="BW976" s="55"/>
      <c r="BX976" s="55"/>
      <c r="BY976" s="55"/>
      <c r="BZ976" s="55"/>
      <c r="CA976" s="55"/>
      <c r="CB976" s="55"/>
      <c r="CC976" s="55"/>
      <c r="CD976" s="55"/>
      <c r="CE976" s="55"/>
      <c r="CF976" s="55"/>
      <c r="CG976" s="55"/>
      <c r="CH976" s="55"/>
      <c r="CI976" s="55"/>
    </row>
    <row r="977" spans="1:87" customFormat="1" ht="15" customHeight="1" x14ac:dyDescent="0.25">
      <c r="A977" s="55"/>
      <c r="B977" s="58"/>
      <c r="C977" s="58"/>
      <c r="E977" s="57"/>
      <c r="F977" s="21"/>
      <c r="G977" s="59"/>
      <c r="H977" s="56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5"/>
      <c r="AV977" s="55"/>
      <c r="AW977" s="55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5"/>
      <c r="BJ977" s="55"/>
      <c r="BK977" s="55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5"/>
      <c r="BX977" s="55"/>
      <c r="BY977" s="55"/>
      <c r="BZ977" s="55"/>
      <c r="CA977" s="55"/>
      <c r="CB977" s="55"/>
      <c r="CC977" s="55"/>
      <c r="CD977" s="55"/>
      <c r="CE977" s="55"/>
      <c r="CF977" s="55"/>
      <c r="CG977" s="55"/>
      <c r="CH977" s="55"/>
      <c r="CI977" s="55"/>
    </row>
    <row r="978" spans="1:87" customFormat="1" ht="15" customHeight="1" x14ac:dyDescent="0.25">
      <c r="A978" s="55"/>
      <c r="B978" s="58"/>
      <c r="C978" s="58"/>
      <c r="E978" s="57"/>
      <c r="F978" s="21"/>
      <c r="G978" s="59"/>
      <c r="H978" s="56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55"/>
      <c r="AL978" s="55"/>
      <c r="AM978" s="55"/>
      <c r="AN978" s="55"/>
      <c r="AO978" s="55"/>
      <c r="AP978" s="55"/>
      <c r="AQ978" s="55"/>
      <c r="AR978" s="55"/>
      <c r="AS978" s="55"/>
      <c r="AT978" s="55"/>
      <c r="AU978" s="55"/>
      <c r="AV978" s="55"/>
      <c r="AW978" s="55"/>
      <c r="AX978" s="55"/>
      <c r="AY978" s="55"/>
      <c r="AZ978" s="55"/>
      <c r="BA978" s="55"/>
      <c r="BB978" s="55"/>
      <c r="BC978" s="55"/>
      <c r="BD978" s="55"/>
      <c r="BE978" s="55"/>
      <c r="BF978" s="55"/>
      <c r="BG978" s="55"/>
      <c r="BH978" s="55"/>
      <c r="BI978" s="55"/>
      <c r="BJ978" s="55"/>
      <c r="BK978" s="55"/>
      <c r="BL978" s="55"/>
      <c r="BM978" s="55"/>
      <c r="BN978" s="55"/>
      <c r="BO978" s="55"/>
      <c r="BP978" s="55"/>
      <c r="BQ978" s="55"/>
      <c r="BR978" s="55"/>
      <c r="BS978" s="55"/>
      <c r="BT978" s="55"/>
      <c r="BU978" s="55"/>
      <c r="BV978" s="55"/>
      <c r="BW978" s="55"/>
      <c r="BX978" s="55"/>
      <c r="BY978" s="55"/>
      <c r="BZ978" s="55"/>
      <c r="CA978" s="55"/>
      <c r="CB978" s="55"/>
      <c r="CC978" s="55"/>
      <c r="CD978" s="55"/>
      <c r="CE978" s="55"/>
      <c r="CF978" s="55"/>
      <c r="CG978" s="55"/>
      <c r="CH978" s="55"/>
      <c r="CI978" s="55"/>
    </row>
    <row r="979" spans="1:87" customFormat="1" ht="15" customHeight="1" x14ac:dyDescent="0.25">
      <c r="A979" s="55"/>
      <c r="B979" s="58"/>
      <c r="C979" s="58"/>
      <c r="E979" s="57"/>
      <c r="F979" s="21"/>
      <c r="G979" s="59"/>
      <c r="H979" s="56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55"/>
      <c r="AL979" s="55"/>
      <c r="AM979" s="55"/>
      <c r="AN979" s="55"/>
      <c r="AO979" s="55"/>
      <c r="AP979" s="55"/>
      <c r="AQ979" s="55"/>
      <c r="AR979" s="55"/>
      <c r="AS979" s="55"/>
      <c r="AT979" s="55"/>
      <c r="AU979" s="55"/>
      <c r="AV979" s="55"/>
      <c r="AW979" s="55"/>
      <c r="AX979" s="55"/>
      <c r="AY979" s="55"/>
      <c r="AZ979" s="55"/>
      <c r="BA979" s="55"/>
      <c r="BB979" s="55"/>
      <c r="BC979" s="55"/>
      <c r="BD979" s="55"/>
      <c r="BE979" s="55"/>
      <c r="BF979" s="55"/>
      <c r="BG979" s="55"/>
      <c r="BH979" s="55"/>
      <c r="BI979" s="55"/>
      <c r="BJ979" s="55"/>
      <c r="BK979" s="55"/>
      <c r="BL979" s="55"/>
      <c r="BM979" s="55"/>
      <c r="BN979" s="55"/>
      <c r="BO979" s="55"/>
      <c r="BP979" s="55"/>
      <c r="BQ979" s="55"/>
      <c r="BR979" s="55"/>
      <c r="BS979" s="55"/>
      <c r="BT979" s="55"/>
      <c r="BU979" s="55"/>
      <c r="BV979" s="55"/>
      <c r="BW979" s="55"/>
      <c r="BX979" s="55"/>
      <c r="BY979" s="55"/>
      <c r="BZ979" s="55"/>
      <c r="CA979" s="55"/>
      <c r="CB979" s="55"/>
      <c r="CC979" s="55"/>
      <c r="CD979" s="55"/>
      <c r="CE979" s="55"/>
      <c r="CF979" s="55"/>
      <c r="CG979" s="55"/>
      <c r="CH979" s="55"/>
      <c r="CI979" s="55"/>
    </row>
    <row r="980" spans="1:87" customFormat="1" ht="15" customHeight="1" x14ac:dyDescent="0.25">
      <c r="A980" s="55"/>
      <c r="B980" s="58"/>
      <c r="C980" s="58"/>
      <c r="E980" s="57"/>
      <c r="F980" s="21"/>
      <c r="G980" s="59"/>
      <c r="H980" s="56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55"/>
      <c r="AL980" s="55"/>
      <c r="AM980" s="55"/>
      <c r="AN980" s="55"/>
      <c r="AO980" s="55"/>
      <c r="AP980" s="55"/>
      <c r="AQ980" s="55"/>
      <c r="AR980" s="55"/>
      <c r="AS980" s="55"/>
      <c r="AT980" s="55"/>
      <c r="AU980" s="55"/>
      <c r="AV980" s="55"/>
      <c r="AW980" s="55"/>
      <c r="AX980" s="55"/>
      <c r="AY980" s="55"/>
      <c r="AZ980" s="55"/>
      <c r="BA980" s="55"/>
      <c r="BB980" s="55"/>
      <c r="BC980" s="55"/>
      <c r="BD980" s="55"/>
      <c r="BE980" s="55"/>
      <c r="BF980" s="55"/>
      <c r="BG980" s="55"/>
      <c r="BH980" s="55"/>
      <c r="BI980" s="55"/>
      <c r="BJ980" s="55"/>
      <c r="BK980" s="55"/>
      <c r="BL980" s="55"/>
      <c r="BM980" s="55"/>
      <c r="BN980" s="55"/>
      <c r="BO980" s="55"/>
      <c r="BP980" s="55"/>
      <c r="BQ980" s="55"/>
      <c r="BR980" s="55"/>
      <c r="BS980" s="55"/>
      <c r="BT980" s="55"/>
      <c r="BU980" s="55"/>
      <c r="BV980" s="55"/>
      <c r="BW980" s="55"/>
      <c r="BX980" s="55"/>
      <c r="BY980" s="55"/>
      <c r="BZ980" s="55"/>
      <c r="CA980" s="55"/>
      <c r="CB980" s="55"/>
      <c r="CC980" s="55"/>
      <c r="CD980" s="55"/>
      <c r="CE980" s="55"/>
      <c r="CF980" s="55"/>
      <c r="CG980" s="55"/>
      <c r="CH980" s="55"/>
      <c r="CI980" s="55"/>
    </row>
    <row r="981" spans="1:87" customFormat="1" ht="15" customHeight="1" x14ac:dyDescent="0.25">
      <c r="A981" s="55"/>
      <c r="B981" s="58"/>
      <c r="C981" s="58"/>
      <c r="E981" s="57"/>
      <c r="F981" s="21"/>
      <c r="G981" s="59"/>
      <c r="H981" s="56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55"/>
      <c r="AL981" s="55"/>
      <c r="AM981" s="55"/>
      <c r="AN981" s="55"/>
      <c r="AO981" s="55"/>
      <c r="AP981" s="55"/>
      <c r="AQ981" s="55"/>
      <c r="AR981" s="55"/>
      <c r="AS981" s="55"/>
      <c r="AT981" s="55"/>
      <c r="AU981" s="55"/>
      <c r="AV981" s="55"/>
      <c r="AW981" s="55"/>
      <c r="AX981" s="55"/>
      <c r="AY981" s="55"/>
      <c r="AZ981" s="55"/>
      <c r="BA981" s="55"/>
      <c r="BB981" s="55"/>
      <c r="BC981" s="55"/>
      <c r="BD981" s="55"/>
      <c r="BE981" s="55"/>
      <c r="BF981" s="55"/>
      <c r="BG981" s="55"/>
      <c r="BH981" s="55"/>
      <c r="BI981" s="55"/>
      <c r="BJ981" s="55"/>
      <c r="BK981" s="55"/>
      <c r="BL981" s="55"/>
      <c r="BM981" s="55"/>
      <c r="BN981" s="55"/>
      <c r="BO981" s="55"/>
      <c r="BP981" s="55"/>
      <c r="BQ981" s="55"/>
      <c r="BR981" s="55"/>
      <c r="BS981" s="55"/>
      <c r="BT981" s="55"/>
      <c r="BU981" s="55"/>
      <c r="BV981" s="55"/>
      <c r="BW981" s="55"/>
      <c r="BX981" s="55"/>
      <c r="BY981" s="55"/>
      <c r="BZ981" s="55"/>
      <c r="CA981" s="55"/>
      <c r="CB981" s="55"/>
      <c r="CC981" s="55"/>
      <c r="CD981" s="55"/>
      <c r="CE981" s="55"/>
      <c r="CF981" s="55"/>
      <c r="CG981" s="55"/>
      <c r="CH981" s="55"/>
      <c r="CI981" s="55"/>
    </row>
    <row r="982" spans="1:87" customFormat="1" ht="15" customHeight="1" x14ac:dyDescent="0.25">
      <c r="A982" s="55"/>
      <c r="B982" s="58"/>
      <c r="C982" s="58"/>
      <c r="E982" s="57"/>
      <c r="F982" s="21"/>
      <c r="G982" s="59"/>
      <c r="H982" s="56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55"/>
      <c r="AL982" s="55"/>
      <c r="AM982" s="55"/>
      <c r="AN982" s="55"/>
      <c r="AO982" s="55"/>
      <c r="AP982" s="55"/>
      <c r="AQ982" s="55"/>
      <c r="AR982" s="55"/>
      <c r="AS982" s="55"/>
      <c r="AT982" s="55"/>
      <c r="AU982" s="55"/>
      <c r="AV982" s="55"/>
      <c r="AW982" s="55"/>
      <c r="AX982" s="55"/>
      <c r="AY982" s="55"/>
      <c r="AZ982" s="55"/>
      <c r="BA982" s="55"/>
      <c r="BB982" s="55"/>
      <c r="BC982" s="55"/>
      <c r="BD982" s="55"/>
      <c r="BE982" s="55"/>
      <c r="BF982" s="55"/>
      <c r="BG982" s="55"/>
      <c r="BH982" s="55"/>
      <c r="BI982" s="55"/>
      <c r="BJ982" s="55"/>
      <c r="BK982" s="55"/>
      <c r="BL982" s="55"/>
      <c r="BM982" s="55"/>
      <c r="BN982" s="55"/>
      <c r="BO982" s="55"/>
      <c r="BP982" s="55"/>
      <c r="BQ982" s="55"/>
      <c r="BR982" s="55"/>
      <c r="BS982" s="55"/>
      <c r="BT982" s="55"/>
      <c r="BU982" s="55"/>
      <c r="BV982" s="55"/>
      <c r="BW982" s="55"/>
      <c r="BX982" s="55"/>
      <c r="BY982" s="55"/>
      <c r="BZ982" s="55"/>
      <c r="CA982" s="55"/>
      <c r="CB982" s="55"/>
      <c r="CC982" s="55"/>
      <c r="CD982" s="55"/>
      <c r="CE982" s="55"/>
      <c r="CF982" s="55"/>
      <c r="CG982" s="55"/>
      <c r="CH982" s="55"/>
      <c r="CI982" s="55"/>
    </row>
    <row r="983" spans="1:87" customFormat="1" ht="15" customHeight="1" x14ac:dyDescent="0.25">
      <c r="A983" s="55"/>
      <c r="B983" s="58"/>
      <c r="C983" s="58"/>
      <c r="E983" s="57"/>
      <c r="F983" s="21"/>
      <c r="G983" s="59"/>
      <c r="H983" s="56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55"/>
      <c r="AL983" s="55"/>
      <c r="AM983" s="55"/>
      <c r="AN983" s="55"/>
      <c r="AO983" s="55"/>
      <c r="AP983" s="55"/>
      <c r="AQ983" s="55"/>
      <c r="AR983" s="55"/>
      <c r="AS983" s="55"/>
      <c r="AT983" s="55"/>
      <c r="AU983" s="55"/>
      <c r="AV983" s="55"/>
      <c r="AW983" s="55"/>
      <c r="AX983" s="55"/>
      <c r="AY983" s="55"/>
      <c r="AZ983" s="55"/>
      <c r="BA983" s="55"/>
      <c r="BB983" s="55"/>
      <c r="BC983" s="55"/>
      <c r="BD983" s="55"/>
      <c r="BE983" s="55"/>
      <c r="BF983" s="55"/>
      <c r="BG983" s="55"/>
      <c r="BH983" s="55"/>
      <c r="BI983" s="55"/>
      <c r="BJ983" s="55"/>
      <c r="BK983" s="55"/>
      <c r="BL983" s="55"/>
      <c r="BM983" s="55"/>
      <c r="BN983" s="55"/>
      <c r="BO983" s="55"/>
      <c r="BP983" s="55"/>
      <c r="BQ983" s="55"/>
      <c r="BR983" s="55"/>
      <c r="BS983" s="55"/>
      <c r="BT983" s="55"/>
      <c r="BU983" s="55"/>
      <c r="BV983" s="55"/>
      <c r="BW983" s="55"/>
      <c r="BX983" s="55"/>
      <c r="BY983" s="55"/>
      <c r="BZ983" s="55"/>
      <c r="CA983" s="55"/>
      <c r="CB983" s="55"/>
      <c r="CC983" s="55"/>
      <c r="CD983" s="55"/>
      <c r="CE983" s="55"/>
      <c r="CF983" s="55"/>
      <c r="CG983" s="55"/>
      <c r="CH983" s="55"/>
      <c r="CI983" s="55"/>
    </row>
    <row r="984" spans="1:87" customFormat="1" ht="15" customHeight="1" x14ac:dyDescent="0.25">
      <c r="A984" s="55"/>
      <c r="B984" s="58"/>
      <c r="C984" s="58"/>
      <c r="E984" s="57"/>
      <c r="F984" s="21"/>
      <c r="G984" s="59"/>
      <c r="H984" s="56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55"/>
      <c r="AL984" s="55"/>
      <c r="AM984" s="55"/>
      <c r="AN984" s="55"/>
      <c r="AO984" s="55"/>
      <c r="AP984" s="55"/>
      <c r="AQ984" s="55"/>
      <c r="AR984" s="55"/>
      <c r="AS984" s="55"/>
      <c r="AT984" s="55"/>
      <c r="AU984" s="55"/>
      <c r="AV984" s="55"/>
      <c r="AW984" s="55"/>
      <c r="AX984" s="55"/>
      <c r="AY984" s="55"/>
      <c r="AZ984" s="55"/>
      <c r="BA984" s="55"/>
      <c r="BB984" s="55"/>
      <c r="BC984" s="55"/>
      <c r="BD984" s="55"/>
      <c r="BE984" s="55"/>
      <c r="BF984" s="55"/>
      <c r="BG984" s="55"/>
      <c r="BH984" s="55"/>
      <c r="BI984" s="55"/>
      <c r="BJ984" s="55"/>
      <c r="BK984" s="55"/>
      <c r="BL984" s="55"/>
      <c r="BM984" s="55"/>
      <c r="BN984" s="55"/>
      <c r="BO984" s="55"/>
      <c r="BP984" s="55"/>
      <c r="BQ984" s="55"/>
      <c r="BR984" s="55"/>
      <c r="BS984" s="55"/>
      <c r="BT984" s="55"/>
      <c r="BU984" s="55"/>
      <c r="BV984" s="55"/>
      <c r="BW984" s="55"/>
      <c r="BX984" s="55"/>
      <c r="BY984" s="55"/>
      <c r="BZ984" s="55"/>
      <c r="CA984" s="55"/>
      <c r="CB984" s="55"/>
      <c r="CC984" s="55"/>
      <c r="CD984" s="55"/>
      <c r="CE984" s="55"/>
      <c r="CF984" s="55"/>
      <c r="CG984" s="55"/>
      <c r="CH984" s="55"/>
      <c r="CI984" s="55"/>
    </row>
    <row r="985" spans="1:87" customFormat="1" ht="15" customHeight="1" x14ac:dyDescent="0.25">
      <c r="A985" s="55"/>
      <c r="B985" s="58"/>
      <c r="C985" s="58"/>
      <c r="E985" s="57"/>
      <c r="F985" s="21"/>
      <c r="G985" s="59"/>
      <c r="H985" s="56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55"/>
      <c r="AL985" s="55"/>
      <c r="AM985" s="55"/>
      <c r="AN985" s="55"/>
      <c r="AO985" s="55"/>
      <c r="AP985" s="55"/>
      <c r="AQ985" s="55"/>
      <c r="AR985" s="55"/>
      <c r="AS985" s="55"/>
      <c r="AT985" s="55"/>
      <c r="AU985" s="55"/>
      <c r="AV985" s="55"/>
      <c r="AW985" s="55"/>
      <c r="AX985" s="55"/>
      <c r="AY985" s="55"/>
      <c r="AZ985" s="55"/>
      <c r="BA985" s="55"/>
      <c r="BB985" s="55"/>
      <c r="BC985" s="55"/>
      <c r="BD985" s="55"/>
      <c r="BE985" s="55"/>
      <c r="BF985" s="55"/>
      <c r="BG985" s="55"/>
      <c r="BH985" s="55"/>
      <c r="BI985" s="55"/>
      <c r="BJ985" s="55"/>
      <c r="BK985" s="55"/>
      <c r="BL985" s="55"/>
      <c r="BM985" s="55"/>
      <c r="BN985" s="55"/>
      <c r="BO985" s="55"/>
      <c r="BP985" s="55"/>
      <c r="BQ985" s="55"/>
      <c r="BR985" s="55"/>
      <c r="BS985" s="55"/>
      <c r="BT985" s="55"/>
      <c r="BU985" s="55"/>
      <c r="BV985" s="55"/>
      <c r="BW985" s="55"/>
      <c r="BX985" s="55"/>
      <c r="BY985" s="55"/>
      <c r="BZ985" s="55"/>
      <c r="CA985" s="55"/>
      <c r="CB985" s="55"/>
      <c r="CC985" s="55"/>
      <c r="CD985" s="55"/>
      <c r="CE985" s="55"/>
      <c r="CF985" s="55"/>
      <c r="CG985" s="55"/>
      <c r="CH985" s="55"/>
      <c r="CI985" s="55"/>
    </row>
    <row r="986" spans="1:87" customFormat="1" ht="15" customHeight="1" x14ac:dyDescent="0.25">
      <c r="A986" s="55"/>
      <c r="B986" s="58"/>
      <c r="C986" s="58"/>
      <c r="E986" s="57"/>
      <c r="F986" s="21"/>
      <c r="G986" s="59"/>
      <c r="H986" s="56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55"/>
      <c r="AL986" s="55"/>
      <c r="AM986" s="55"/>
      <c r="AN986" s="55"/>
      <c r="AO986" s="55"/>
      <c r="AP986" s="55"/>
      <c r="AQ986" s="55"/>
      <c r="AR986" s="55"/>
      <c r="AS986" s="55"/>
      <c r="AT986" s="55"/>
      <c r="AU986" s="55"/>
      <c r="AV986" s="55"/>
      <c r="AW986" s="55"/>
      <c r="AX986" s="55"/>
      <c r="AY986" s="55"/>
      <c r="AZ986" s="55"/>
      <c r="BA986" s="55"/>
      <c r="BB986" s="55"/>
      <c r="BC986" s="55"/>
      <c r="BD986" s="55"/>
      <c r="BE986" s="55"/>
      <c r="BF986" s="55"/>
      <c r="BG986" s="55"/>
      <c r="BH986" s="55"/>
      <c r="BI986" s="55"/>
      <c r="BJ986" s="55"/>
      <c r="BK986" s="55"/>
      <c r="BL986" s="55"/>
      <c r="BM986" s="55"/>
      <c r="BN986" s="55"/>
      <c r="BO986" s="55"/>
      <c r="BP986" s="55"/>
      <c r="BQ986" s="55"/>
      <c r="BR986" s="55"/>
      <c r="BS986" s="55"/>
      <c r="BT986" s="55"/>
      <c r="BU986" s="55"/>
      <c r="BV986" s="55"/>
      <c r="BW986" s="55"/>
      <c r="BX986" s="55"/>
      <c r="BY986" s="55"/>
      <c r="BZ986" s="55"/>
      <c r="CA986" s="55"/>
      <c r="CB986" s="55"/>
      <c r="CC986" s="55"/>
      <c r="CD986" s="55"/>
      <c r="CE986" s="55"/>
      <c r="CF986" s="55"/>
      <c r="CG986" s="55"/>
      <c r="CH986" s="55"/>
      <c r="CI986" s="55"/>
    </row>
    <row r="987" spans="1:87" customFormat="1" ht="15" customHeight="1" x14ac:dyDescent="0.25">
      <c r="A987" s="55"/>
      <c r="B987" s="58"/>
      <c r="C987" s="58"/>
      <c r="E987" s="57"/>
      <c r="F987" s="21"/>
      <c r="G987" s="59"/>
      <c r="H987" s="56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55"/>
      <c r="AL987" s="55"/>
      <c r="AM987" s="55"/>
      <c r="AN987" s="55"/>
      <c r="AO987" s="55"/>
      <c r="AP987" s="55"/>
      <c r="AQ987" s="55"/>
      <c r="AR987" s="55"/>
      <c r="AS987" s="55"/>
      <c r="AT987" s="55"/>
      <c r="AU987" s="55"/>
      <c r="AV987" s="55"/>
      <c r="AW987" s="55"/>
      <c r="AX987" s="55"/>
      <c r="AY987" s="55"/>
      <c r="AZ987" s="55"/>
      <c r="BA987" s="55"/>
      <c r="BB987" s="55"/>
      <c r="BC987" s="55"/>
      <c r="BD987" s="55"/>
      <c r="BE987" s="55"/>
      <c r="BF987" s="55"/>
      <c r="BG987" s="55"/>
      <c r="BH987" s="55"/>
      <c r="BI987" s="55"/>
      <c r="BJ987" s="55"/>
      <c r="BK987" s="55"/>
      <c r="BL987" s="55"/>
      <c r="BM987" s="55"/>
      <c r="BN987" s="55"/>
      <c r="BO987" s="55"/>
      <c r="BP987" s="55"/>
      <c r="BQ987" s="55"/>
      <c r="BR987" s="55"/>
      <c r="BS987" s="55"/>
      <c r="BT987" s="55"/>
      <c r="BU987" s="55"/>
      <c r="BV987" s="55"/>
      <c r="BW987" s="55"/>
      <c r="BX987" s="55"/>
      <c r="BY987" s="55"/>
      <c r="BZ987" s="55"/>
      <c r="CA987" s="55"/>
      <c r="CB987" s="55"/>
      <c r="CC987" s="55"/>
      <c r="CD987" s="55"/>
      <c r="CE987" s="55"/>
      <c r="CF987" s="55"/>
      <c r="CG987" s="55"/>
      <c r="CH987" s="55"/>
      <c r="CI987" s="55"/>
    </row>
    <row r="988" spans="1:87" customFormat="1" ht="15" customHeight="1" x14ac:dyDescent="0.25">
      <c r="A988" s="55"/>
      <c r="B988" s="58"/>
      <c r="C988" s="58"/>
      <c r="E988" s="57"/>
      <c r="F988" s="21"/>
      <c r="G988" s="59"/>
      <c r="H988" s="56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55"/>
      <c r="AL988" s="55"/>
      <c r="AM988" s="55"/>
      <c r="AN988" s="55"/>
      <c r="AO988" s="55"/>
      <c r="AP988" s="55"/>
      <c r="AQ988" s="55"/>
      <c r="AR988" s="55"/>
      <c r="AS988" s="55"/>
      <c r="AT988" s="55"/>
      <c r="AU988" s="55"/>
      <c r="AV988" s="55"/>
      <c r="AW988" s="55"/>
      <c r="AX988" s="55"/>
      <c r="AY988" s="55"/>
      <c r="AZ988" s="55"/>
      <c r="BA988" s="55"/>
      <c r="BB988" s="55"/>
      <c r="BC988" s="55"/>
      <c r="BD988" s="55"/>
      <c r="BE988" s="55"/>
      <c r="BF988" s="55"/>
      <c r="BG988" s="55"/>
      <c r="BH988" s="55"/>
      <c r="BI988" s="55"/>
      <c r="BJ988" s="55"/>
      <c r="BK988" s="55"/>
      <c r="BL988" s="55"/>
      <c r="BM988" s="55"/>
      <c r="BN988" s="55"/>
      <c r="BO988" s="55"/>
      <c r="BP988" s="55"/>
      <c r="BQ988" s="55"/>
      <c r="BR988" s="55"/>
      <c r="BS988" s="55"/>
      <c r="BT988" s="55"/>
      <c r="BU988" s="55"/>
      <c r="BV988" s="55"/>
      <c r="BW988" s="55"/>
      <c r="BX988" s="55"/>
      <c r="BY988" s="55"/>
      <c r="BZ988" s="55"/>
      <c r="CA988" s="55"/>
      <c r="CB988" s="55"/>
      <c r="CC988" s="55"/>
      <c r="CD988" s="55"/>
      <c r="CE988" s="55"/>
      <c r="CF988" s="55"/>
      <c r="CG988" s="55"/>
      <c r="CH988" s="55"/>
      <c r="CI988" s="55"/>
    </row>
    <row r="989" spans="1:87" customFormat="1" ht="15" customHeight="1" x14ac:dyDescent="0.25">
      <c r="A989" s="55"/>
      <c r="B989" s="58"/>
      <c r="C989" s="58"/>
      <c r="E989" s="57"/>
      <c r="F989" s="21"/>
      <c r="G989" s="59"/>
      <c r="H989" s="56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5"/>
      <c r="AV989" s="55"/>
      <c r="AW989" s="55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5"/>
      <c r="BJ989" s="55"/>
      <c r="BK989" s="55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5"/>
      <c r="BX989" s="55"/>
      <c r="BY989" s="55"/>
      <c r="BZ989" s="55"/>
      <c r="CA989" s="55"/>
      <c r="CB989" s="55"/>
      <c r="CC989" s="55"/>
      <c r="CD989" s="55"/>
      <c r="CE989" s="55"/>
      <c r="CF989" s="55"/>
      <c r="CG989" s="55"/>
      <c r="CH989" s="55"/>
      <c r="CI989" s="55"/>
    </row>
    <row r="990" spans="1:87" customFormat="1" ht="15" customHeight="1" x14ac:dyDescent="0.25">
      <c r="A990" s="55"/>
      <c r="B990" s="58"/>
      <c r="C990" s="58"/>
      <c r="E990" s="57"/>
      <c r="F990" s="21"/>
      <c r="G990" s="59"/>
      <c r="H990" s="56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55"/>
      <c r="AL990" s="55"/>
      <c r="AM990" s="55"/>
      <c r="AN990" s="55"/>
      <c r="AO990" s="55"/>
      <c r="AP990" s="55"/>
      <c r="AQ990" s="55"/>
      <c r="AR990" s="55"/>
      <c r="AS990" s="55"/>
      <c r="AT990" s="55"/>
      <c r="AU990" s="55"/>
      <c r="AV990" s="55"/>
      <c r="AW990" s="55"/>
      <c r="AX990" s="55"/>
      <c r="AY990" s="55"/>
      <c r="AZ990" s="55"/>
      <c r="BA990" s="55"/>
      <c r="BB990" s="55"/>
      <c r="BC990" s="55"/>
      <c r="BD990" s="55"/>
      <c r="BE990" s="55"/>
      <c r="BF990" s="55"/>
      <c r="BG990" s="55"/>
      <c r="BH990" s="55"/>
      <c r="BI990" s="55"/>
      <c r="BJ990" s="55"/>
      <c r="BK990" s="55"/>
      <c r="BL990" s="55"/>
      <c r="BM990" s="55"/>
      <c r="BN990" s="55"/>
      <c r="BO990" s="55"/>
      <c r="BP990" s="55"/>
      <c r="BQ990" s="55"/>
      <c r="BR990" s="55"/>
      <c r="BS990" s="55"/>
      <c r="BT990" s="55"/>
      <c r="BU990" s="55"/>
      <c r="BV990" s="55"/>
      <c r="BW990" s="55"/>
      <c r="BX990" s="55"/>
      <c r="BY990" s="55"/>
      <c r="BZ990" s="55"/>
      <c r="CA990" s="55"/>
      <c r="CB990" s="55"/>
      <c r="CC990" s="55"/>
      <c r="CD990" s="55"/>
      <c r="CE990" s="55"/>
      <c r="CF990" s="55"/>
      <c r="CG990" s="55"/>
      <c r="CH990" s="55"/>
      <c r="CI990" s="55"/>
    </row>
  </sheetData>
  <mergeCells count="5">
    <mergeCell ref="L1:M1"/>
    <mergeCell ref="L3:M4"/>
    <mergeCell ref="O3:O4"/>
    <mergeCell ref="L7:M8"/>
    <mergeCell ref="O7:O8"/>
  </mergeCells>
  <conditionalFormatting sqref="I2:I282">
    <cfRule type="containsText" dxfId="55" priority="3" operator="containsText" text="NON">
      <formula>NOT(ISERROR(SEARCH("NON",I2)))</formula>
    </cfRule>
    <cfRule type="containsText" dxfId="54" priority="4" operator="containsText" text="OUI">
      <formula>NOT(ISERROR(SEARCH("OUI",I2)))</formula>
    </cfRule>
  </conditionalFormatting>
  <conditionalFormatting sqref="G3:G282">
    <cfRule type="containsText" dxfId="53" priority="1" operator="containsText" text="1">
      <formula>NOT(ISERROR(SEARCH("1",G3)))</formula>
    </cfRule>
  </conditionalFormatting>
  <conditionalFormatting sqref="K302:K1048576">
    <cfRule type="expression" dxfId="52" priority="5">
      <formula>AND($E302=4)</formula>
    </cfRule>
  </conditionalFormatting>
  <conditionalFormatting sqref="J3:J282 F3:G282 C3:D282">
    <cfRule type="expression" dxfId="51" priority="2">
      <formula>AND($J3=0)</formula>
    </cfRule>
  </conditionalFormatting>
  <conditionalFormatting sqref="C2 B3:C282">
    <cfRule type="duplicateValues" dxfId="50" priority="6"/>
  </conditionalFormatting>
  <conditionalFormatting sqref="K220:K241">
    <cfRule type="expression" dxfId="49" priority="7">
      <formula>AND($E215=4)</formula>
    </cfRule>
  </conditionalFormatting>
  <conditionalFormatting sqref="K197">
    <cfRule type="expression" dxfId="48" priority="8">
      <formula>AND(#REF!=4)</formula>
    </cfRule>
  </conditionalFormatting>
  <conditionalFormatting sqref="K244:K251">
    <cfRule type="expression" dxfId="47" priority="9">
      <formula>AND($E237=4)</formula>
    </cfRule>
  </conditionalFormatting>
  <conditionalFormatting sqref="K242:K243">
    <cfRule type="expression" dxfId="46" priority="10">
      <formula>AND(#REF!=4)</formula>
    </cfRule>
  </conditionalFormatting>
  <conditionalFormatting sqref="K253:K260">
    <cfRule type="expression" dxfId="45" priority="11">
      <formula>AND($E245=4)</formula>
    </cfRule>
  </conditionalFormatting>
  <conditionalFormatting sqref="K252">
    <cfRule type="expression" dxfId="44" priority="12">
      <formula>AND(#REF!=4)</formula>
    </cfRule>
  </conditionalFormatting>
  <conditionalFormatting sqref="K263:K301">
    <cfRule type="expression" dxfId="43" priority="13">
      <formula>AND($E253=4)</formula>
    </cfRule>
  </conditionalFormatting>
  <conditionalFormatting sqref="K261:K262">
    <cfRule type="expression" dxfId="42" priority="14">
      <formula>AND(#REF!=4)</formula>
    </cfRule>
  </conditionalFormatting>
  <conditionalFormatting sqref="K193:K196">
    <cfRule type="expression" dxfId="41" priority="15">
      <formula>AND($E182=4)</formula>
    </cfRule>
  </conditionalFormatting>
  <conditionalFormatting sqref="K198:K219">
    <cfRule type="expression" dxfId="40" priority="16">
      <formula>AND($E186=4)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CI990"/>
  <sheetViews>
    <sheetView zoomScaleNormal="100" workbookViewId="0"/>
  </sheetViews>
  <sheetFormatPr baseColWidth="10" defaultColWidth="11.42578125" defaultRowHeight="15" customHeight="1" x14ac:dyDescent="0.25"/>
  <cols>
    <col min="1" max="1" width="5.7109375" style="5" customWidth="1"/>
    <col min="2" max="2" width="9" style="4" customWidth="1"/>
    <col min="3" max="3" width="37.7109375" style="4" customWidth="1"/>
    <col min="4" max="4" width="10.7109375" customWidth="1"/>
    <col min="5" max="5" width="8.7109375" style="4" customWidth="1"/>
    <col min="6" max="6" width="20.7109375" style="21" customWidth="1"/>
    <col min="7" max="7" width="10.7109375" style="24" customWidth="1"/>
    <col min="8" max="8" width="5.7109375" style="10" customWidth="1"/>
    <col min="9" max="9" width="15.7109375" style="5" customWidth="1"/>
    <col min="10" max="11" width="10.7109375" style="5" customWidth="1"/>
    <col min="12" max="13" width="6.7109375" style="5" customWidth="1"/>
    <col min="14" max="14" width="2.7109375" style="5" customWidth="1"/>
    <col min="15" max="15" width="13.7109375" style="5" customWidth="1"/>
    <col min="16" max="17" width="5.5703125" style="5" customWidth="1"/>
    <col min="18" max="18" width="23.7109375" style="5" customWidth="1"/>
    <col min="19" max="19" width="15.140625" style="5" customWidth="1"/>
    <col min="20" max="28" width="5.5703125" style="5" customWidth="1"/>
    <col min="29" max="29" width="11.85546875" style="5" customWidth="1"/>
    <col min="30" max="40" width="5.5703125" style="5" customWidth="1"/>
    <col min="41" max="41" width="12.42578125" style="5" bestFit="1" customWidth="1"/>
    <col min="42" max="42" width="8.42578125" style="5" customWidth="1"/>
    <col min="43" max="49" width="6.42578125" style="5" customWidth="1"/>
    <col min="50" max="50" width="5.28515625" style="5" customWidth="1"/>
    <col min="51" max="57" width="4.42578125" style="5" customWidth="1"/>
    <col min="58" max="85" width="5.5703125" style="5" customWidth="1"/>
    <col min="86" max="86" width="11.85546875" style="5" bestFit="1" customWidth="1"/>
    <col min="87" max="87" width="13.42578125" style="5" bestFit="1" customWidth="1"/>
    <col min="88" max="16384" width="11.42578125" style="5"/>
  </cols>
  <sheetData>
    <row r="1" spans="2:20" ht="15" customHeight="1" x14ac:dyDescent="0.25">
      <c r="B1" s="57"/>
      <c r="C1" s="57"/>
      <c r="D1" s="57"/>
      <c r="E1" s="57"/>
      <c r="F1" s="27"/>
      <c r="G1" s="56"/>
      <c r="H1" s="55"/>
      <c r="I1" s="55"/>
      <c r="J1" s="55"/>
      <c r="K1" s="55"/>
      <c r="L1" s="192"/>
      <c r="M1" s="192"/>
      <c r="N1" s="55"/>
      <c r="O1" s="55"/>
      <c r="P1" s="55"/>
      <c r="Q1" s="55"/>
      <c r="R1" s="55"/>
      <c r="S1" s="6"/>
      <c r="T1" s="55"/>
    </row>
    <row r="2" spans="2:20" ht="15" customHeight="1" x14ac:dyDescent="0.25">
      <c r="B2" s="26" t="s">
        <v>24</v>
      </c>
      <c r="C2" s="2" t="s">
        <v>25</v>
      </c>
      <c r="D2" s="2" t="s">
        <v>26</v>
      </c>
      <c r="E2" s="2" t="s">
        <v>27</v>
      </c>
      <c r="F2" s="2" t="s">
        <v>1085</v>
      </c>
      <c r="G2" s="2" t="s">
        <v>1086</v>
      </c>
      <c r="H2" s="8"/>
      <c r="I2" s="2" t="s">
        <v>28</v>
      </c>
      <c r="J2" s="2" t="s">
        <v>1087</v>
      </c>
      <c r="K2" s="55"/>
      <c r="L2" s="55"/>
      <c r="M2" s="55"/>
      <c r="N2" s="55"/>
      <c r="O2" s="55"/>
      <c r="P2" s="55"/>
      <c r="Q2" s="55"/>
      <c r="R2" s="55"/>
      <c r="S2" s="14"/>
      <c r="T2" s="55"/>
    </row>
    <row r="3" spans="2:20" ht="15" customHeight="1" x14ac:dyDescent="0.25">
      <c r="B3" s="31" t="s">
        <v>1779</v>
      </c>
      <c r="C3" s="3" t="s">
        <v>3260</v>
      </c>
      <c r="D3" s="49">
        <v>1</v>
      </c>
      <c r="E3" s="78"/>
      <c r="F3" s="76" t="s">
        <v>1107</v>
      </c>
      <c r="G3" s="1"/>
      <c r="H3" s="7"/>
      <c r="I3" s="1" t="str">
        <f>IF(NOT(Tableau1175791820222729[[#This Row],[Qu.]]&gt;=1),"OUI","NON")</f>
        <v>NON</v>
      </c>
      <c r="J3" s="11">
        <f>SUM(1&gt;Tableau1175791820222729[[#This Row],[Qu.]])</f>
        <v>0</v>
      </c>
      <c r="K3" s="46"/>
      <c r="L3" s="197" t="s">
        <v>1090</v>
      </c>
      <c r="M3" s="197"/>
      <c r="N3" s="55"/>
      <c r="O3" s="197" t="s">
        <v>1091</v>
      </c>
      <c r="P3" s="55"/>
      <c r="Q3" s="55"/>
      <c r="R3" s="55"/>
      <c r="S3" s="55"/>
      <c r="T3" s="55"/>
    </row>
    <row r="4" spans="2:20" ht="15" customHeight="1" x14ac:dyDescent="0.25">
      <c r="B4" s="31" t="s">
        <v>1781</v>
      </c>
      <c r="C4" s="3" t="s">
        <v>3261</v>
      </c>
      <c r="D4" s="49">
        <v>1</v>
      </c>
      <c r="E4" s="78"/>
      <c r="F4" s="76" t="s">
        <v>1089</v>
      </c>
      <c r="G4" s="1"/>
      <c r="H4" s="7"/>
      <c r="I4" s="1" t="str">
        <f>IF(NOT(Tableau1175791820222729[[#This Row],[Qu.]]&gt;=1),"OUI","NON")</f>
        <v>NON</v>
      </c>
      <c r="J4" s="11">
        <f>SUM(1&gt;Tableau1175791820222729[[#This Row],[Qu.]])</f>
        <v>0</v>
      </c>
      <c r="K4" s="46"/>
      <c r="L4" s="198"/>
      <c r="M4" s="198"/>
      <c r="N4" s="55"/>
      <c r="O4" s="198"/>
      <c r="P4" s="55"/>
      <c r="Q4" s="55"/>
      <c r="R4" s="55"/>
      <c r="S4"/>
      <c r="T4" s="15"/>
    </row>
    <row r="5" spans="2:20" ht="15" customHeight="1" x14ac:dyDescent="0.25">
      <c r="B5" s="34" t="s">
        <v>1783</v>
      </c>
      <c r="C5" s="12" t="s">
        <v>3262</v>
      </c>
      <c r="D5" s="49">
        <v>0</v>
      </c>
      <c r="E5" s="78"/>
      <c r="F5" s="77" t="s">
        <v>2478</v>
      </c>
      <c r="G5" s="1"/>
      <c r="H5" s="7"/>
      <c r="I5" s="1" t="str">
        <f>IF(NOT(Tableau1175791820222729[[#This Row],[Qu.]]&gt;=1),"OUI","NON")</f>
        <v>OUI</v>
      </c>
      <c r="J5" s="11">
        <f>SUM(1&gt;Tableau1175791820222729[[#This Row],[Qu.]])</f>
        <v>1</v>
      </c>
      <c r="K5" s="46"/>
      <c r="L5" s="72" t="str">
        <f>COUNTIF(D3:D207,"&gt;0")&amp;"/"</f>
        <v>186/</v>
      </c>
      <c r="M5" s="71">
        <f>COUNTA(C3:C207)</f>
        <v>205</v>
      </c>
      <c r="N5" s="55"/>
      <c r="O5" s="70">
        <f>COUNTIF(D3:D316,"&gt;0")/COUNTA(C3:C316)</f>
        <v>0.88853503184713378</v>
      </c>
      <c r="P5" s="55"/>
      <c r="Q5" s="55"/>
      <c r="R5" s="55"/>
      <c r="S5" s="16"/>
      <c r="T5" s="17"/>
    </row>
    <row r="6" spans="2:20" ht="15" customHeight="1" x14ac:dyDescent="0.25">
      <c r="B6" s="34" t="s">
        <v>1785</v>
      </c>
      <c r="C6" s="12" t="s">
        <v>3263</v>
      </c>
      <c r="D6" s="49">
        <v>1</v>
      </c>
      <c r="E6" s="78"/>
      <c r="F6" s="77" t="s">
        <v>1111</v>
      </c>
      <c r="G6" s="1"/>
      <c r="H6" s="7"/>
      <c r="I6" s="1" t="str">
        <f>IF(NOT(Tableau1175791820222729[[#This Row],[Qu.]]&gt;=1),"OUI","NON")</f>
        <v>NON</v>
      </c>
      <c r="J6" s="11">
        <f>SUM(1&gt;Tableau1175791820222729[[#This Row],[Qu.]])</f>
        <v>0</v>
      </c>
      <c r="K6" s="46"/>
      <c r="L6" s="55"/>
      <c r="M6" s="55"/>
      <c r="N6" s="55"/>
      <c r="O6" s="55"/>
      <c r="P6" s="55"/>
      <c r="Q6" s="55"/>
      <c r="R6" s="55"/>
      <c r="S6" s="55"/>
      <c r="T6" s="55"/>
    </row>
    <row r="7" spans="2:20" ht="15" customHeight="1" x14ac:dyDescent="0.25">
      <c r="B7" s="31" t="s">
        <v>1787</v>
      </c>
      <c r="C7" s="3" t="s">
        <v>3264</v>
      </c>
      <c r="D7" s="49">
        <v>1</v>
      </c>
      <c r="E7" s="78"/>
      <c r="F7" s="76" t="s">
        <v>1089</v>
      </c>
      <c r="G7" s="1"/>
      <c r="H7" s="7"/>
      <c r="I7" s="1" t="str">
        <f>IF(NOT(Tableau1175791820222729[[#This Row],[Qu.]]&gt;=1),"OUI","NON")</f>
        <v>NON</v>
      </c>
      <c r="J7" s="11">
        <f>SUM(1&gt;Tableau1175791820222729[[#This Row],[Qu.]])</f>
        <v>0</v>
      </c>
      <c r="K7" s="46"/>
      <c r="L7" s="199" t="s">
        <v>1096</v>
      </c>
      <c r="M7" s="199"/>
      <c r="N7" s="55"/>
      <c r="O7" s="199" t="s">
        <v>1097</v>
      </c>
      <c r="P7" s="55"/>
      <c r="Q7" s="55"/>
      <c r="R7" s="55"/>
      <c r="S7" s="55"/>
      <c r="T7" s="55"/>
    </row>
    <row r="8" spans="2:20" ht="15" customHeight="1" x14ac:dyDescent="0.25">
      <c r="B8" s="31" t="s">
        <v>1789</v>
      </c>
      <c r="C8" s="3" t="s">
        <v>3265</v>
      </c>
      <c r="D8" s="49">
        <v>1</v>
      </c>
      <c r="E8" s="78"/>
      <c r="F8" s="76" t="s">
        <v>1111</v>
      </c>
      <c r="G8" s="1"/>
      <c r="H8" s="7"/>
      <c r="I8" s="1" t="str">
        <f>IF(NOT(Tableau1175791820222729[[#This Row],[Qu.]]&gt;=1),"OUI","NON")</f>
        <v>NON</v>
      </c>
      <c r="J8" s="11">
        <f>SUM(1&gt;Tableau1175791820222729[[#This Row],[Qu.]])</f>
        <v>0</v>
      </c>
      <c r="K8" s="46"/>
      <c r="L8" s="200"/>
      <c r="M8" s="200"/>
      <c r="N8" s="55"/>
      <c r="O8" s="200"/>
      <c r="P8" s="55"/>
      <c r="Q8" s="55"/>
      <c r="R8" s="55"/>
      <c r="S8" s="55"/>
      <c r="T8" s="55"/>
    </row>
    <row r="9" spans="2:20" ht="15" customHeight="1" x14ac:dyDescent="0.25">
      <c r="B9" s="31" t="s">
        <v>1791</v>
      </c>
      <c r="C9" s="3" t="s">
        <v>3266</v>
      </c>
      <c r="D9" s="49">
        <v>1</v>
      </c>
      <c r="E9" s="78"/>
      <c r="F9" s="76" t="s">
        <v>1089</v>
      </c>
      <c r="G9" s="1"/>
      <c r="H9" s="7"/>
      <c r="I9" s="1" t="str">
        <f>IF(NOT(Tableau1175791820222729[[#This Row],[Qu.]]&gt;=1),"OUI","NON")</f>
        <v>NON</v>
      </c>
      <c r="J9" s="11">
        <f>SUM(1&gt;Tableau1175791820222729[[#This Row],[Qu.]])</f>
        <v>0</v>
      </c>
      <c r="K9" s="46"/>
      <c r="L9" s="69" t="str">
        <f>COUNTIF(G3:G316,"&gt;0")&amp;"/"</f>
        <v>0/</v>
      </c>
      <c r="M9" s="68">
        <f>COUNTA(C3:C316)</f>
        <v>314</v>
      </c>
      <c r="N9" s="55"/>
      <c r="O9" s="67">
        <f>COUNTIF(G3:G316,"&gt;0")/COUNTA(C3:C316)</f>
        <v>0</v>
      </c>
      <c r="P9" s="55"/>
      <c r="Q9" s="55"/>
      <c r="R9" s="55"/>
      <c r="S9" s="55"/>
      <c r="T9" s="55"/>
    </row>
    <row r="10" spans="2:20" ht="15" customHeight="1" x14ac:dyDescent="0.25">
      <c r="B10" s="53" t="s">
        <v>1793</v>
      </c>
      <c r="C10" s="48" t="s">
        <v>3267</v>
      </c>
      <c r="D10" s="49">
        <v>1</v>
      </c>
      <c r="E10" s="78"/>
      <c r="F10" s="77" t="s">
        <v>1089</v>
      </c>
      <c r="G10" s="1"/>
      <c r="H10" s="7"/>
      <c r="I10" s="1" t="str">
        <f>IF(NOT(Tableau1175791820222729[[#This Row],[Qu.]]&gt;=1),"OUI","NON")</f>
        <v>NON</v>
      </c>
      <c r="J10" s="11">
        <f>SUM(1&gt;Tableau1175791820222729[[#This Row],[Qu.]])</f>
        <v>0</v>
      </c>
      <c r="K10" s="46"/>
      <c r="L10" s="55"/>
      <c r="M10" s="55"/>
      <c r="N10" s="55"/>
      <c r="O10" s="55"/>
      <c r="P10" s="55"/>
      <c r="Q10" s="55"/>
      <c r="R10" s="55"/>
      <c r="S10" s="55"/>
      <c r="T10" s="55"/>
    </row>
    <row r="11" spans="2:20" ht="15" customHeight="1" x14ac:dyDescent="0.25">
      <c r="B11" s="34" t="s">
        <v>1795</v>
      </c>
      <c r="C11" s="12" t="s">
        <v>3268</v>
      </c>
      <c r="D11" s="49">
        <v>1</v>
      </c>
      <c r="E11" s="78"/>
      <c r="F11" s="77" t="s">
        <v>1113</v>
      </c>
      <c r="G11" s="1"/>
      <c r="H11" s="7"/>
      <c r="I11" s="1" t="str">
        <f>IF(NOT(Tableau1175791820222729[[#This Row],[Qu.]]&gt;=1),"OUI","NON")</f>
        <v>NON</v>
      </c>
      <c r="J11" s="11">
        <f>SUM(1&gt;Tableau1175791820222729[[#This Row],[Qu.]])</f>
        <v>0</v>
      </c>
      <c r="K11" s="46"/>
      <c r="L11" s="55"/>
      <c r="M11" s="55"/>
      <c r="N11" s="55"/>
      <c r="O11" s="55"/>
      <c r="P11" s="55"/>
      <c r="Q11" s="55"/>
      <c r="R11" s="55"/>
      <c r="S11" s="55"/>
      <c r="T11" s="55"/>
    </row>
    <row r="12" spans="2:20" ht="15" customHeight="1" x14ac:dyDescent="0.25">
      <c r="B12" s="31" t="s">
        <v>1797</v>
      </c>
      <c r="C12" s="3" t="s">
        <v>3269</v>
      </c>
      <c r="D12" s="49">
        <v>1</v>
      </c>
      <c r="E12" s="78"/>
      <c r="F12" s="76" t="s">
        <v>1089</v>
      </c>
      <c r="G12" s="1"/>
      <c r="H12" s="7"/>
      <c r="I12" s="1" t="str">
        <f>IF(NOT(Tableau1175791820222729[[#This Row],[Qu.]]&gt;=1),"OUI","NON")</f>
        <v>NON</v>
      </c>
      <c r="J12" s="11">
        <f>SUM(1&gt;Tableau1175791820222729[[#This Row],[Qu.]])</f>
        <v>0</v>
      </c>
      <c r="K12" s="46"/>
      <c r="L12" s="55"/>
      <c r="M12" s="55"/>
      <c r="N12" s="55"/>
      <c r="O12" s="55"/>
      <c r="P12" s="55"/>
      <c r="Q12" s="55"/>
      <c r="R12" s="55"/>
      <c r="S12" s="55"/>
      <c r="T12" s="55"/>
    </row>
    <row r="13" spans="2:20" ht="15" customHeight="1" x14ac:dyDescent="0.25">
      <c r="B13" s="85" t="s">
        <v>1799</v>
      </c>
      <c r="C13" s="12" t="s">
        <v>3270</v>
      </c>
      <c r="D13" s="49">
        <v>1</v>
      </c>
      <c r="E13" s="78"/>
      <c r="F13" s="77" t="s">
        <v>1089</v>
      </c>
      <c r="G13" s="1"/>
      <c r="H13" s="7"/>
      <c r="I13" s="1" t="str">
        <f>IF(NOT(Tableau1175791820222729[[#This Row],[Qu.]]&gt;=1),"OUI","NON")</f>
        <v>NON</v>
      </c>
      <c r="J13" s="11">
        <f>SUM(1&gt;Tableau1175791820222729[[#This Row],[Qu.]])</f>
        <v>0</v>
      </c>
      <c r="K13" s="46"/>
      <c r="L13" s="55"/>
      <c r="M13" s="55"/>
      <c r="N13" s="55"/>
      <c r="O13" s="55"/>
      <c r="P13" s="55"/>
      <c r="Q13" s="55"/>
      <c r="R13" s="55"/>
      <c r="S13" s="55"/>
      <c r="T13" s="55"/>
    </row>
    <row r="14" spans="2:20" ht="15" customHeight="1" x14ac:dyDescent="0.25">
      <c r="B14" s="34" t="s">
        <v>1801</v>
      </c>
      <c r="C14" s="12" t="s">
        <v>3271</v>
      </c>
      <c r="D14" s="49">
        <v>1</v>
      </c>
      <c r="E14" s="78"/>
      <c r="F14" s="77" t="s">
        <v>1089</v>
      </c>
      <c r="G14" s="1"/>
      <c r="H14" s="7"/>
      <c r="I14" s="1" t="str">
        <f>IF(NOT(Tableau1175791820222729[[#This Row],[Qu.]]&gt;=1),"OUI","NON")</f>
        <v>NON</v>
      </c>
      <c r="J14" s="11">
        <f>SUM(1&gt;Tableau1175791820222729[[#This Row],[Qu.]])</f>
        <v>0</v>
      </c>
      <c r="K14" s="46"/>
      <c r="L14" s="55"/>
      <c r="M14" s="55"/>
      <c r="N14" s="55"/>
      <c r="O14" s="55"/>
      <c r="P14" s="55"/>
      <c r="Q14" s="55"/>
      <c r="R14" s="55"/>
      <c r="S14" s="55"/>
      <c r="T14" s="55"/>
    </row>
    <row r="15" spans="2:20" ht="15" customHeight="1" x14ac:dyDescent="0.25">
      <c r="B15" s="34" t="s">
        <v>1803</v>
      </c>
      <c r="C15" s="12" t="s">
        <v>3272</v>
      </c>
      <c r="D15" s="49">
        <v>1</v>
      </c>
      <c r="E15" s="78"/>
      <c r="F15" s="77" t="s">
        <v>1089</v>
      </c>
      <c r="G15" s="1"/>
      <c r="H15" s="7"/>
      <c r="I15" s="1" t="str">
        <f>IF(NOT(Tableau1175791820222729[[#This Row],[Qu.]]&gt;=1),"OUI","NON")</f>
        <v>NON</v>
      </c>
      <c r="J15" s="11">
        <f>SUM(1&gt;Tableau1175791820222729[[#This Row],[Qu.]])</f>
        <v>0</v>
      </c>
      <c r="K15" s="46"/>
      <c r="L15" s="55"/>
      <c r="M15" s="55"/>
      <c r="N15" s="55"/>
      <c r="O15" s="55"/>
      <c r="P15" s="55"/>
      <c r="Q15" s="55"/>
      <c r="R15" s="55"/>
      <c r="S15" s="55"/>
      <c r="T15" s="55"/>
    </row>
    <row r="16" spans="2:20" ht="15" customHeight="1" x14ac:dyDescent="0.25">
      <c r="B16" s="53" t="s">
        <v>1805</v>
      </c>
      <c r="C16" s="48" t="s">
        <v>3273</v>
      </c>
      <c r="D16" s="49">
        <v>1</v>
      </c>
      <c r="E16" s="78"/>
      <c r="F16" s="77" t="s">
        <v>1111</v>
      </c>
      <c r="G16" s="1"/>
      <c r="H16" s="7"/>
      <c r="I16" s="1" t="str">
        <f>IF(NOT(Tableau1175791820222729[[#This Row],[Qu.]]&gt;=1),"OUI","NON")</f>
        <v>NON</v>
      </c>
      <c r="J16" s="11">
        <f>SUM(1&gt;Tableau1175791820222729[[#This Row],[Qu.]])</f>
        <v>0</v>
      </c>
      <c r="K16" s="46"/>
      <c r="L16" s="55"/>
      <c r="M16" s="55"/>
      <c r="N16" s="55"/>
      <c r="O16" s="55"/>
      <c r="P16" s="55"/>
      <c r="Q16" s="55"/>
      <c r="R16" s="55"/>
      <c r="S16" s="55"/>
      <c r="T16" s="55"/>
    </row>
    <row r="17" spans="2:12" ht="15" customHeight="1" x14ac:dyDescent="0.25">
      <c r="B17" s="31" t="s">
        <v>1807</v>
      </c>
      <c r="C17" s="3" t="s">
        <v>370</v>
      </c>
      <c r="D17" s="49">
        <v>1</v>
      </c>
      <c r="E17" s="78"/>
      <c r="F17" s="76" t="s">
        <v>1107</v>
      </c>
      <c r="G17" s="1"/>
      <c r="H17" s="7"/>
      <c r="I17" s="1" t="str">
        <f>IF(NOT(Tableau1175791820222729[[#This Row],[Qu.]]&gt;=1),"OUI","NON")</f>
        <v>NON</v>
      </c>
      <c r="J17" s="11">
        <f>SUM(1&gt;Tableau1175791820222729[[#This Row],[Qu.]])</f>
        <v>0</v>
      </c>
      <c r="K17" s="46"/>
      <c r="L17" s="55"/>
    </row>
    <row r="18" spans="2:12" ht="15" customHeight="1" x14ac:dyDescent="0.25">
      <c r="B18" s="53" t="s">
        <v>1809</v>
      </c>
      <c r="C18" s="48" t="s">
        <v>3016</v>
      </c>
      <c r="D18" s="49">
        <v>1</v>
      </c>
      <c r="E18" s="78"/>
      <c r="F18" s="77" t="s">
        <v>1107</v>
      </c>
      <c r="G18" s="1"/>
      <c r="H18" s="7"/>
      <c r="I18" s="1" t="str">
        <f>IF(NOT(Tableau1175791820222729[[#This Row],[Qu.]]&gt;=1),"OUI","NON")</f>
        <v>NON</v>
      </c>
      <c r="J18" s="11">
        <f>SUM(1&gt;Tableau1175791820222729[[#This Row],[Qu.]])</f>
        <v>0</v>
      </c>
      <c r="K18" s="46"/>
      <c r="L18" s="55"/>
    </row>
    <row r="19" spans="2:12" ht="15" customHeight="1" x14ac:dyDescent="0.25">
      <c r="B19" s="34" t="s">
        <v>1811</v>
      </c>
      <c r="C19" s="12" t="s">
        <v>3274</v>
      </c>
      <c r="D19" s="49">
        <v>1</v>
      </c>
      <c r="E19" s="78"/>
      <c r="F19" s="77" t="s">
        <v>1107</v>
      </c>
      <c r="G19" s="1"/>
      <c r="H19" s="7"/>
      <c r="I19" s="1" t="str">
        <f>IF(NOT(Tableau1175791820222729[[#This Row],[Qu.]]&gt;=1),"OUI","NON")</f>
        <v>NON</v>
      </c>
      <c r="J19" s="11">
        <f>SUM(1&gt;Tableau1175791820222729[[#This Row],[Qu.]])</f>
        <v>0</v>
      </c>
      <c r="K19" s="46"/>
      <c r="L19" s="55"/>
    </row>
    <row r="20" spans="2:12" ht="15" customHeight="1" x14ac:dyDescent="0.25">
      <c r="B20" s="53" t="s">
        <v>1813</v>
      </c>
      <c r="C20" s="48" t="s">
        <v>3275</v>
      </c>
      <c r="D20" s="49">
        <v>1</v>
      </c>
      <c r="E20" s="78"/>
      <c r="F20" s="77" t="s">
        <v>1089</v>
      </c>
      <c r="G20" s="1"/>
      <c r="H20" s="7"/>
      <c r="I20" s="1" t="str">
        <f>IF(NOT(Tableau1175791820222729[[#This Row],[Qu.]]&gt;=1),"OUI","NON")</f>
        <v>NON</v>
      </c>
      <c r="J20" s="11">
        <f>SUM(1&gt;Tableau1175791820222729[[#This Row],[Qu.]])</f>
        <v>0</v>
      </c>
      <c r="K20" s="46"/>
      <c r="L20" s="55"/>
    </row>
    <row r="21" spans="2:12" ht="15" customHeight="1" x14ac:dyDescent="0.25">
      <c r="B21" s="34" t="s">
        <v>1814</v>
      </c>
      <c r="C21" s="12" t="s">
        <v>3276</v>
      </c>
      <c r="D21" s="49">
        <v>1</v>
      </c>
      <c r="E21" s="78"/>
      <c r="F21" s="77" t="s">
        <v>1111</v>
      </c>
      <c r="G21" s="1"/>
      <c r="H21" s="7"/>
      <c r="I21" s="1" t="str">
        <f>IF(NOT(Tableau1175791820222729[[#This Row],[Qu.]]&gt;=1),"OUI","NON")</f>
        <v>NON</v>
      </c>
      <c r="J21" s="11">
        <f>SUM(1&gt;Tableau1175791820222729[[#This Row],[Qu.]])</f>
        <v>0</v>
      </c>
      <c r="K21" s="46"/>
      <c r="L21" s="55"/>
    </row>
    <row r="22" spans="2:12" ht="15" customHeight="1" x14ac:dyDescent="0.25">
      <c r="B22" s="31" t="s">
        <v>1816</v>
      </c>
      <c r="C22" s="3" t="s">
        <v>58</v>
      </c>
      <c r="D22" s="49">
        <v>1</v>
      </c>
      <c r="E22" s="78"/>
      <c r="F22" s="76" t="s">
        <v>1111</v>
      </c>
      <c r="G22" s="1"/>
      <c r="H22" s="7"/>
      <c r="I22" s="1" t="str">
        <f>IF(NOT(Tableau1175791820222729[[#This Row],[Qu.]]&gt;=1),"OUI","NON")</f>
        <v>NON</v>
      </c>
      <c r="J22" s="11">
        <f>SUM(1&gt;Tableau1175791820222729[[#This Row],[Qu.]])</f>
        <v>0</v>
      </c>
      <c r="K22" s="46"/>
      <c r="L22" s="55"/>
    </row>
    <row r="23" spans="2:12" ht="15" customHeight="1" x14ac:dyDescent="0.25">
      <c r="B23" s="34" t="s">
        <v>1818</v>
      </c>
      <c r="C23" s="12" t="s">
        <v>3277</v>
      </c>
      <c r="D23" s="49">
        <v>1</v>
      </c>
      <c r="E23" s="78"/>
      <c r="F23" s="77" t="s">
        <v>1099</v>
      </c>
      <c r="G23" s="1"/>
      <c r="H23" s="7"/>
      <c r="I23" s="1" t="str">
        <f>IF(NOT(Tableau1175791820222729[[#This Row],[Qu.]]&gt;=1),"OUI","NON")</f>
        <v>NON</v>
      </c>
      <c r="J23" s="11">
        <f>SUM(1&gt;Tableau1175791820222729[[#This Row],[Qu.]])</f>
        <v>0</v>
      </c>
      <c r="K23" s="46"/>
      <c r="L23" s="55"/>
    </row>
    <row r="24" spans="2:12" ht="15" customHeight="1" x14ac:dyDescent="0.25">
      <c r="B24" s="34" t="s">
        <v>1820</v>
      </c>
      <c r="C24" s="12" t="s">
        <v>3278</v>
      </c>
      <c r="D24" s="49">
        <v>0</v>
      </c>
      <c r="E24" s="78"/>
      <c r="F24" s="77" t="s">
        <v>1089</v>
      </c>
      <c r="G24" s="1"/>
      <c r="H24" s="7"/>
      <c r="I24" s="1" t="str">
        <f>IF(NOT(Tableau1175791820222729[[#This Row],[Qu.]]&gt;=1),"OUI","NON")</f>
        <v>OUI</v>
      </c>
      <c r="J24" s="11">
        <f>SUM(1&gt;Tableau1175791820222729[[#This Row],[Qu.]])</f>
        <v>1</v>
      </c>
      <c r="K24" s="46"/>
      <c r="L24" s="55"/>
    </row>
    <row r="25" spans="2:12" ht="15" customHeight="1" x14ac:dyDescent="0.25">
      <c r="B25" s="34" t="s">
        <v>1822</v>
      </c>
      <c r="C25" s="12" t="s">
        <v>3279</v>
      </c>
      <c r="D25" s="49">
        <v>1</v>
      </c>
      <c r="E25" s="78"/>
      <c r="F25" s="77" t="s">
        <v>1089</v>
      </c>
      <c r="G25" s="1"/>
      <c r="H25" s="7"/>
      <c r="I25" s="1" t="str">
        <f>IF(NOT(Tableau1175791820222729[[#This Row],[Qu.]]&gt;=1),"OUI","NON")</f>
        <v>NON</v>
      </c>
      <c r="J25" s="11">
        <f>SUM(1&gt;Tableau1175791820222729[[#This Row],[Qu.]])</f>
        <v>0</v>
      </c>
      <c r="K25" s="46"/>
      <c r="L25" s="55"/>
    </row>
    <row r="26" spans="2:12" ht="15" customHeight="1" x14ac:dyDescent="0.25">
      <c r="B26" s="34" t="s">
        <v>1824</v>
      </c>
      <c r="C26" s="12" t="s">
        <v>3280</v>
      </c>
      <c r="D26" s="49">
        <v>1</v>
      </c>
      <c r="E26" s="78"/>
      <c r="F26" s="77" t="s">
        <v>1089</v>
      </c>
      <c r="G26" s="1"/>
      <c r="H26" s="7"/>
      <c r="I26" s="1" t="str">
        <f>IF(NOT(Tableau1175791820222729[[#This Row],[Qu.]]&gt;=1),"OUI","NON")</f>
        <v>NON</v>
      </c>
      <c r="J26" s="11">
        <f>SUM(1&gt;Tableau1175791820222729[[#This Row],[Qu.]])</f>
        <v>0</v>
      </c>
      <c r="K26" s="46"/>
      <c r="L26" s="55"/>
    </row>
    <row r="27" spans="2:12" ht="15" customHeight="1" x14ac:dyDescent="0.25">
      <c r="B27" s="53" t="s">
        <v>1826</v>
      </c>
      <c r="C27" s="48" t="s">
        <v>2817</v>
      </c>
      <c r="D27" s="49">
        <v>1</v>
      </c>
      <c r="E27" s="78"/>
      <c r="F27" s="77" t="s">
        <v>1111</v>
      </c>
      <c r="G27" s="1"/>
      <c r="H27" s="7"/>
      <c r="I27" s="1" t="str">
        <f>IF(NOT(Tableau1175791820222729[[#This Row],[Qu.]]&gt;=1),"OUI","NON")</f>
        <v>NON</v>
      </c>
      <c r="J27" s="11">
        <f>SUM(1&gt;Tableau1175791820222729[[#This Row],[Qu.]])</f>
        <v>0</v>
      </c>
      <c r="K27" s="46"/>
      <c r="L27" s="55"/>
    </row>
    <row r="28" spans="2:12" ht="15" customHeight="1" x14ac:dyDescent="0.25">
      <c r="B28" s="34" t="s">
        <v>1828</v>
      </c>
      <c r="C28" s="12" t="s">
        <v>631</v>
      </c>
      <c r="D28" s="49">
        <v>1</v>
      </c>
      <c r="E28" s="78"/>
      <c r="F28" s="77" t="s">
        <v>1107</v>
      </c>
      <c r="G28" s="1"/>
      <c r="H28" s="7"/>
      <c r="I28" s="1" t="str">
        <f>IF(NOT(Tableau1175791820222729[[#This Row],[Qu.]]&gt;=1),"OUI","NON")</f>
        <v>NON</v>
      </c>
      <c r="J28" s="11">
        <f>SUM(1&gt;Tableau1175791820222729[[#This Row],[Qu.]])</f>
        <v>0</v>
      </c>
      <c r="K28" s="46"/>
      <c r="L28" s="55"/>
    </row>
    <row r="29" spans="2:12" ht="15" customHeight="1" x14ac:dyDescent="0.25">
      <c r="B29" s="31" t="s">
        <v>1830</v>
      </c>
      <c r="C29" s="3" t="s">
        <v>3281</v>
      </c>
      <c r="D29" s="49">
        <v>1</v>
      </c>
      <c r="E29" s="78"/>
      <c r="F29" s="76" t="s">
        <v>1089</v>
      </c>
      <c r="G29" s="1"/>
      <c r="H29" s="7"/>
      <c r="I29" s="1" t="str">
        <f>IF(NOT(Tableau1175791820222729[[#This Row],[Qu.]]&gt;=1),"OUI","NON")</f>
        <v>NON</v>
      </c>
      <c r="J29" s="11">
        <f>SUM(1&gt;Tableau1175791820222729[[#This Row],[Qu.]])</f>
        <v>0</v>
      </c>
      <c r="K29" s="46"/>
      <c r="L29" s="55"/>
    </row>
    <row r="30" spans="2:12" ht="15" customHeight="1" x14ac:dyDescent="0.25">
      <c r="B30" s="34" t="s">
        <v>1832</v>
      </c>
      <c r="C30" s="12" t="s">
        <v>62</v>
      </c>
      <c r="D30" s="49">
        <v>1</v>
      </c>
      <c r="E30" s="78"/>
      <c r="F30" s="77" t="s">
        <v>1107</v>
      </c>
      <c r="G30" s="1"/>
      <c r="H30" s="7"/>
      <c r="I30" s="1" t="str">
        <f>IF(NOT(Tableau1175791820222729[[#This Row],[Qu.]]&gt;=1),"OUI","NON")</f>
        <v>NON</v>
      </c>
      <c r="J30" s="11">
        <f>SUM(1&gt;Tableau1175791820222729[[#This Row],[Qu.]])</f>
        <v>0</v>
      </c>
      <c r="K30" s="46"/>
      <c r="L30" s="55"/>
    </row>
    <row r="31" spans="2:12" ht="15" customHeight="1" x14ac:dyDescent="0.25">
      <c r="B31" s="34" t="s">
        <v>1834</v>
      </c>
      <c r="C31" s="12" t="s">
        <v>3282</v>
      </c>
      <c r="D31" s="49">
        <v>1</v>
      </c>
      <c r="E31" s="78"/>
      <c r="F31" s="77" t="s">
        <v>1089</v>
      </c>
      <c r="G31" s="1"/>
      <c r="H31" s="7"/>
      <c r="I31" s="1" t="str">
        <f>IF(NOT(Tableau1175791820222729[[#This Row],[Qu.]]&gt;=1),"OUI","NON")</f>
        <v>NON</v>
      </c>
      <c r="J31" s="11">
        <f>SUM(1&gt;Tableau1175791820222729[[#This Row],[Qu.]])</f>
        <v>0</v>
      </c>
      <c r="K31" s="46"/>
      <c r="L31" s="55"/>
    </row>
    <row r="32" spans="2:12" ht="15" customHeight="1" x14ac:dyDescent="0.25">
      <c r="B32" s="34" t="s">
        <v>1836</v>
      </c>
      <c r="C32" s="12" t="s">
        <v>3283</v>
      </c>
      <c r="D32" s="49">
        <v>1</v>
      </c>
      <c r="E32" s="78"/>
      <c r="F32" s="77" t="s">
        <v>1089</v>
      </c>
      <c r="G32" s="1"/>
      <c r="H32" s="7"/>
      <c r="I32" s="1" t="str">
        <f>IF(NOT(Tableau1175791820222729[[#This Row],[Qu.]]&gt;=1),"OUI","NON")</f>
        <v>NON</v>
      </c>
      <c r="J32" s="11">
        <f>SUM(1&gt;Tableau1175791820222729[[#This Row],[Qu.]])</f>
        <v>0</v>
      </c>
      <c r="K32" s="46"/>
      <c r="L32" s="55"/>
    </row>
    <row r="33" spans="2:12" ht="15" customHeight="1" x14ac:dyDescent="0.25">
      <c r="B33" s="31" t="s">
        <v>1838</v>
      </c>
      <c r="C33" s="3" t="s">
        <v>3284</v>
      </c>
      <c r="D33" s="49">
        <v>1</v>
      </c>
      <c r="E33" s="78"/>
      <c r="F33" s="76" t="s">
        <v>1089</v>
      </c>
      <c r="G33" s="1"/>
      <c r="H33" s="7"/>
      <c r="I33" s="1" t="str">
        <f>IF(NOT(Tableau1175791820222729[[#This Row],[Qu.]]&gt;=1),"OUI","NON")</f>
        <v>NON</v>
      </c>
      <c r="J33" s="11">
        <f>SUM(1&gt;Tableau1175791820222729[[#This Row],[Qu.]])</f>
        <v>0</v>
      </c>
      <c r="K33" s="46"/>
      <c r="L33" s="46"/>
    </row>
    <row r="34" spans="2:12" ht="15" customHeight="1" x14ac:dyDescent="0.25">
      <c r="B34" s="34" t="s">
        <v>1840</v>
      </c>
      <c r="C34" s="12" t="s">
        <v>3023</v>
      </c>
      <c r="D34" s="49">
        <v>1</v>
      </c>
      <c r="E34" s="78"/>
      <c r="F34" s="77" t="s">
        <v>1089</v>
      </c>
      <c r="G34" s="1"/>
      <c r="H34" s="7"/>
      <c r="I34" s="1" t="str">
        <f>IF(NOT(Tableau1175791820222729[[#This Row],[Qu.]]&gt;=1),"OUI","NON")</f>
        <v>NON</v>
      </c>
      <c r="J34" s="11">
        <f>SUM(1&gt;Tableau1175791820222729[[#This Row],[Qu.]])</f>
        <v>0</v>
      </c>
      <c r="K34" s="46"/>
      <c r="L34" s="55"/>
    </row>
    <row r="35" spans="2:12" ht="15" customHeight="1" x14ac:dyDescent="0.25">
      <c r="B35" s="34" t="s">
        <v>1842</v>
      </c>
      <c r="C35" s="12" t="s">
        <v>3285</v>
      </c>
      <c r="D35" s="49">
        <v>1</v>
      </c>
      <c r="E35" s="78"/>
      <c r="F35" s="77" t="s">
        <v>1089</v>
      </c>
      <c r="G35" s="1"/>
      <c r="H35" s="7"/>
      <c r="I35" s="1" t="str">
        <f>IF(NOT(Tableau1175791820222729[[#This Row],[Qu.]]&gt;=1),"OUI","NON")</f>
        <v>NON</v>
      </c>
      <c r="J35" s="11">
        <f>SUM(1&gt;Tableau1175791820222729[[#This Row],[Qu.]])</f>
        <v>0</v>
      </c>
      <c r="K35" s="46"/>
      <c r="L35" s="55"/>
    </row>
    <row r="36" spans="2:12" ht="15" customHeight="1" x14ac:dyDescent="0.25">
      <c r="B36" s="34" t="s">
        <v>1844</v>
      </c>
      <c r="C36" s="12" t="s">
        <v>3286</v>
      </c>
      <c r="D36" s="49">
        <v>1</v>
      </c>
      <c r="E36" s="78"/>
      <c r="F36" s="77" t="s">
        <v>1089</v>
      </c>
      <c r="G36" s="1"/>
      <c r="H36" s="7"/>
      <c r="I36" s="1" t="str">
        <f>IF(NOT(Tableau1175791820222729[[#This Row],[Qu.]]&gt;=1),"OUI","NON")</f>
        <v>NON</v>
      </c>
      <c r="J36" s="11">
        <f>SUM(1&gt;Tableau1175791820222729[[#This Row],[Qu.]])</f>
        <v>0</v>
      </c>
      <c r="K36" s="46"/>
      <c r="L36" s="55"/>
    </row>
    <row r="37" spans="2:12" ht="15" customHeight="1" x14ac:dyDescent="0.25">
      <c r="B37" s="34" t="s">
        <v>1846</v>
      </c>
      <c r="C37" s="12" t="s">
        <v>3287</v>
      </c>
      <c r="D37" s="49">
        <v>1</v>
      </c>
      <c r="E37" s="78"/>
      <c r="F37" s="77" t="s">
        <v>1107</v>
      </c>
      <c r="G37" s="1"/>
      <c r="H37" s="7"/>
      <c r="I37" s="1" t="str">
        <f>IF(NOT(Tableau1175791820222729[[#This Row],[Qu.]]&gt;=1),"OUI","NON")</f>
        <v>NON</v>
      </c>
      <c r="J37" s="11">
        <f>SUM(1&gt;Tableau1175791820222729[[#This Row],[Qu.]])</f>
        <v>0</v>
      </c>
      <c r="K37" s="46"/>
      <c r="L37" s="55"/>
    </row>
    <row r="38" spans="2:12" ht="15" customHeight="1" x14ac:dyDescent="0.25">
      <c r="B38" s="34" t="s">
        <v>1848</v>
      </c>
      <c r="C38" s="12" t="s">
        <v>3288</v>
      </c>
      <c r="D38" s="49">
        <v>1</v>
      </c>
      <c r="E38" s="78"/>
      <c r="F38" s="76" t="s">
        <v>1089</v>
      </c>
      <c r="G38" s="1"/>
      <c r="H38" s="7"/>
      <c r="I38" s="1" t="str">
        <f>IF(NOT(Tableau1175791820222729[[#This Row],[Qu.]]&gt;=1),"OUI","NON")</f>
        <v>NON</v>
      </c>
      <c r="J38" s="11">
        <f>SUM(1&gt;Tableau1175791820222729[[#This Row],[Qu.]])</f>
        <v>0</v>
      </c>
      <c r="K38" s="46"/>
      <c r="L38" s="55"/>
    </row>
    <row r="39" spans="2:12" ht="15" customHeight="1" x14ac:dyDescent="0.25">
      <c r="B39" s="34" t="s">
        <v>1850</v>
      </c>
      <c r="C39" s="12" t="s">
        <v>3289</v>
      </c>
      <c r="D39" s="49">
        <v>1</v>
      </c>
      <c r="E39" s="78"/>
      <c r="F39" s="77" t="s">
        <v>1089</v>
      </c>
      <c r="G39" s="1"/>
      <c r="H39" s="7"/>
      <c r="I39" s="1" t="str">
        <f>IF(NOT(Tableau1175791820222729[[#This Row],[Qu.]]&gt;=1),"OUI","NON")</f>
        <v>NON</v>
      </c>
      <c r="J39" s="11">
        <f>SUM(1&gt;Tableau1175791820222729[[#This Row],[Qu.]])</f>
        <v>0</v>
      </c>
      <c r="K39" s="46"/>
      <c r="L39" s="55"/>
    </row>
    <row r="40" spans="2:12" ht="15" customHeight="1" x14ac:dyDescent="0.25">
      <c r="B40" s="34" t="s">
        <v>1852</v>
      </c>
      <c r="C40" s="12" t="s">
        <v>3290</v>
      </c>
      <c r="D40" s="49">
        <v>1</v>
      </c>
      <c r="E40" s="78"/>
      <c r="F40" s="77" t="s">
        <v>1089</v>
      </c>
      <c r="G40" s="1"/>
      <c r="H40" s="7"/>
      <c r="I40" s="1" t="str">
        <f>IF(NOT(Tableau1175791820222729[[#This Row],[Qu.]]&gt;=1),"OUI","NON")</f>
        <v>NON</v>
      </c>
      <c r="J40" s="11">
        <f>SUM(1&gt;Tableau1175791820222729[[#This Row],[Qu.]])</f>
        <v>0</v>
      </c>
      <c r="K40" s="46"/>
      <c r="L40" s="55"/>
    </row>
    <row r="41" spans="2:12" ht="15" customHeight="1" x14ac:dyDescent="0.25">
      <c r="B41" s="53" t="s">
        <v>1854</v>
      </c>
      <c r="C41" s="48" t="s">
        <v>3291</v>
      </c>
      <c r="D41" s="49">
        <v>1</v>
      </c>
      <c r="E41" s="78"/>
      <c r="F41" s="77" t="s">
        <v>1089</v>
      </c>
      <c r="G41" s="1"/>
      <c r="H41" s="7"/>
      <c r="I41" s="1" t="str">
        <f>IF(NOT(Tableau1175791820222729[[#This Row],[Qu.]]&gt;=1),"OUI","NON")</f>
        <v>NON</v>
      </c>
      <c r="J41" s="11">
        <f>SUM(1&gt;Tableau1175791820222729[[#This Row],[Qu.]])</f>
        <v>0</v>
      </c>
      <c r="K41" s="46"/>
      <c r="L41" s="55"/>
    </row>
    <row r="42" spans="2:12" ht="15" customHeight="1" x14ac:dyDescent="0.25">
      <c r="B42" s="34" t="s">
        <v>1856</v>
      </c>
      <c r="C42" s="12" t="s">
        <v>3292</v>
      </c>
      <c r="D42" s="49">
        <v>1</v>
      </c>
      <c r="E42" s="78"/>
      <c r="F42" s="77" t="s">
        <v>1113</v>
      </c>
      <c r="G42" s="1"/>
      <c r="H42" s="7"/>
      <c r="I42" s="1" t="str">
        <f>IF(NOT(Tableau1175791820222729[[#This Row],[Qu.]]&gt;=1),"OUI","NON")</f>
        <v>NON</v>
      </c>
      <c r="J42" s="11">
        <f>SUM(1&gt;Tableau1175791820222729[[#This Row],[Qu.]])</f>
        <v>0</v>
      </c>
      <c r="K42" s="46"/>
      <c r="L42" s="55"/>
    </row>
    <row r="43" spans="2:12" ht="15" customHeight="1" x14ac:dyDescent="0.25">
      <c r="B43" s="34" t="s">
        <v>1858</v>
      </c>
      <c r="C43" s="12" t="s">
        <v>3293</v>
      </c>
      <c r="D43" s="49">
        <v>1</v>
      </c>
      <c r="E43" s="78"/>
      <c r="F43" s="77" t="s">
        <v>1089</v>
      </c>
      <c r="G43" s="1"/>
      <c r="H43" s="7"/>
      <c r="I43" s="1" t="str">
        <f>IF(NOT(Tableau1175791820222729[[#This Row],[Qu.]]&gt;=1),"OUI","NON")</f>
        <v>NON</v>
      </c>
      <c r="J43" s="11">
        <f>SUM(1&gt;Tableau1175791820222729[[#This Row],[Qu.]])</f>
        <v>0</v>
      </c>
      <c r="K43" s="46"/>
      <c r="L43" s="55"/>
    </row>
    <row r="44" spans="2:12" ht="15" customHeight="1" x14ac:dyDescent="0.25">
      <c r="B44" s="34" t="s">
        <v>1860</v>
      </c>
      <c r="C44" s="12" t="s">
        <v>3294</v>
      </c>
      <c r="D44" s="49">
        <v>1</v>
      </c>
      <c r="E44" s="78"/>
      <c r="F44" s="77" t="s">
        <v>1089</v>
      </c>
      <c r="G44" s="1"/>
      <c r="H44" s="7"/>
      <c r="I44" s="1" t="str">
        <f>IF(NOT(Tableau1175791820222729[[#This Row],[Qu.]]&gt;=1),"OUI","NON")</f>
        <v>NON</v>
      </c>
      <c r="J44" s="11">
        <f>SUM(1&gt;Tableau1175791820222729[[#This Row],[Qu.]])</f>
        <v>0</v>
      </c>
      <c r="K44" s="46"/>
      <c r="L44" s="55"/>
    </row>
    <row r="45" spans="2:12" ht="15" customHeight="1" x14ac:dyDescent="0.25">
      <c r="B45" s="34" t="s">
        <v>1862</v>
      </c>
      <c r="C45" s="12" t="s">
        <v>3295</v>
      </c>
      <c r="D45" s="49">
        <v>1</v>
      </c>
      <c r="E45" s="78"/>
      <c r="F45" s="77" t="s">
        <v>1111</v>
      </c>
      <c r="G45" s="1"/>
      <c r="H45" s="7"/>
      <c r="I45" s="1" t="str">
        <f>IF(NOT(Tableau1175791820222729[[#This Row],[Qu.]]&gt;=1),"OUI","NON")</f>
        <v>NON</v>
      </c>
      <c r="J45" s="11">
        <f>SUM(1&gt;Tableau1175791820222729[[#This Row],[Qu.]])</f>
        <v>0</v>
      </c>
      <c r="K45" s="46"/>
      <c r="L45" s="55"/>
    </row>
    <row r="46" spans="2:12" ht="15" customHeight="1" x14ac:dyDescent="0.25">
      <c r="B46" s="34" t="s">
        <v>1864</v>
      </c>
      <c r="C46" s="12" t="s">
        <v>407</v>
      </c>
      <c r="D46" s="49">
        <v>1</v>
      </c>
      <c r="E46" s="78"/>
      <c r="F46" s="77" t="s">
        <v>1107</v>
      </c>
      <c r="G46" s="1"/>
      <c r="H46" s="7"/>
      <c r="I46" s="1" t="str">
        <f>IF(NOT(Tableau1175791820222729[[#This Row],[Qu.]]&gt;=1),"OUI","NON")</f>
        <v>NON</v>
      </c>
      <c r="J46" s="11">
        <f>SUM(1&gt;Tableau1175791820222729[[#This Row],[Qu.]])</f>
        <v>0</v>
      </c>
      <c r="K46" s="46"/>
      <c r="L46" s="55"/>
    </row>
    <row r="47" spans="2:12" ht="15" customHeight="1" x14ac:dyDescent="0.25">
      <c r="B47" s="34" t="s">
        <v>1866</v>
      </c>
      <c r="C47" s="12" t="s">
        <v>3296</v>
      </c>
      <c r="D47" s="49">
        <v>1</v>
      </c>
      <c r="E47" s="78"/>
      <c r="F47" s="77" t="s">
        <v>1089</v>
      </c>
      <c r="G47" s="1"/>
      <c r="H47" s="7"/>
      <c r="I47" s="1" t="str">
        <f>IF(NOT(Tableau1175791820222729[[#This Row],[Qu.]]&gt;=1),"OUI","NON")</f>
        <v>NON</v>
      </c>
      <c r="J47" s="11">
        <f>SUM(1&gt;Tableau1175791820222729[[#This Row],[Qu.]])</f>
        <v>0</v>
      </c>
      <c r="K47" s="46"/>
      <c r="L47" s="55"/>
    </row>
    <row r="48" spans="2:12" ht="15" customHeight="1" x14ac:dyDescent="0.25">
      <c r="B48" s="34" t="s">
        <v>1868</v>
      </c>
      <c r="C48" s="12" t="s">
        <v>3297</v>
      </c>
      <c r="D48" s="49">
        <v>1</v>
      </c>
      <c r="E48" s="78"/>
      <c r="F48" s="77" t="s">
        <v>1089</v>
      </c>
      <c r="G48" s="1"/>
      <c r="H48" s="7"/>
      <c r="I48" s="1" t="str">
        <f>IF(NOT(Tableau1175791820222729[[#This Row],[Qu.]]&gt;=1),"OUI","NON")</f>
        <v>NON</v>
      </c>
      <c r="J48" s="11">
        <f>SUM(1&gt;Tableau1175791820222729[[#This Row],[Qu.]])</f>
        <v>0</v>
      </c>
      <c r="K48" s="46"/>
      <c r="L48" s="55"/>
    </row>
    <row r="49" spans="2:11" ht="15" customHeight="1" x14ac:dyDescent="0.25">
      <c r="B49" s="34" t="s">
        <v>1870</v>
      </c>
      <c r="C49" s="12" t="s">
        <v>83</v>
      </c>
      <c r="D49" s="49">
        <v>1</v>
      </c>
      <c r="E49" s="78"/>
      <c r="F49" s="77" t="s">
        <v>1107</v>
      </c>
      <c r="G49" s="1"/>
      <c r="H49" s="7"/>
      <c r="I49" s="1" t="str">
        <f>IF(NOT(Tableau1175791820222729[[#This Row],[Qu.]]&gt;=1),"OUI","NON")</f>
        <v>NON</v>
      </c>
      <c r="J49" s="11">
        <f>SUM(1&gt;Tableau1175791820222729[[#This Row],[Qu.]])</f>
        <v>0</v>
      </c>
      <c r="K49" s="46"/>
    </row>
    <row r="50" spans="2:11" ht="15" customHeight="1" x14ac:dyDescent="0.25">
      <c r="B50" s="34" t="s">
        <v>1872</v>
      </c>
      <c r="C50" s="12" t="s">
        <v>3298</v>
      </c>
      <c r="D50" s="49">
        <v>1</v>
      </c>
      <c r="E50" s="78"/>
      <c r="F50" s="77" t="s">
        <v>1107</v>
      </c>
      <c r="G50" s="1"/>
      <c r="H50" s="7"/>
      <c r="I50" s="1" t="str">
        <f>IF(NOT(Tableau1175791820222729[[#This Row],[Qu.]]&gt;=1),"OUI","NON")</f>
        <v>NON</v>
      </c>
      <c r="J50" s="11">
        <f>SUM(1&gt;Tableau1175791820222729[[#This Row],[Qu.]])</f>
        <v>0</v>
      </c>
      <c r="K50" s="46"/>
    </row>
    <row r="51" spans="2:11" ht="15" customHeight="1" x14ac:dyDescent="0.25">
      <c r="B51" s="34" t="s">
        <v>1874</v>
      </c>
      <c r="C51" s="12" t="s">
        <v>3299</v>
      </c>
      <c r="D51" s="49">
        <v>1</v>
      </c>
      <c r="E51" s="78"/>
      <c r="F51" s="77" t="s">
        <v>1089</v>
      </c>
      <c r="G51" s="1"/>
      <c r="H51" s="7"/>
      <c r="I51" s="1" t="str">
        <f>IF(NOT(Tableau1175791820222729[[#This Row],[Qu.]]&gt;=1),"OUI","NON")</f>
        <v>NON</v>
      </c>
      <c r="J51" s="11">
        <f>SUM(1&gt;Tableau1175791820222729[[#This Row],[Qu.]])</f>
        <v>0</v>
      </c>
      <c r="K51" s="46"/>
    </row>
    <row r="52" spans="2:11" ht="15" customHeight="1" x14ac:dyDescent="0.25">
      <c r="B52" s="34" t="s">
        <v>1876</v>
      </c>
      <c r="C52" s="12" t="s">
        <v>90</v>
      </c>
      <c r="D52" s="49">
        <v>1</v>
      </c>
      <c r="E52" s="78"/>
      <c r="F52" s="77" t="s">
        <v>1107</v>
      </c>
      <c r="G52" s="1"/>
      <c r="H52" s="7"/>
      <c r="I52" s="1" t="str">
        <f>IF(NOT(Tableau1175791820222729[[#This Row],[Qu.]]&gt;=1),"OUI","NON")</f>
        <v>NON</v>
      </c>
      <c r="J52" s="11">
        <f>SUM(1&gt;Tableau1175791820222729[[#This Row],[Qu.]])</f>
        <v>0</v>
      </c>
      <c r="K52" s="46"/>
    </row>
    <row r="53" spans="2:11" ht="15" customHeight="1" x14ac:dyDescent="0.25">
      <c r="B53" s="34" t="s">
        <v>1878</v>
      </c>
      <c r="C53" s="12" t="s">
        <v>3046</v>
      </c>
      <c r="D53" s="49">
        <v>1</v>
      </c>
      <c r="E53" s="78"/>
      <c r="F53" s="76" t="s">
        <v>1113</v>
      </c>
      <c r="G53" s="1"/>
      <c r="H53" s="7"/>
      <c r="I53" s="1" t="str">
        <f>IF(NOT(Tableau1175791820222729[[#This Row],[Qu.]]&gt;=1),"OUI","NON")</f>
        <v>NON</v>
      </c>
      <c r="J53" s="11">
        <f>SUM(1&gt;Tableau1175791820222729[[#This Row],[Qu.]])</f>
        <v>0</v>
      </c>
      <c r="K53" s="46"/>
    </row>
    <row r="54" spans="2:11" ht="15" customHeight="1" x14ac:dyDescent="0.25">
      <c r="B54" s="34" t="s">
        <v>1880</v>
      </c>
      <c r="C54" s="12" t="s">
        <v>3300</v>
      </c>
      <c r="D54" s="49">
        <v>0</v>
      </c>
      <c r="E54" s="78"/>
      <c r="F54" s="77" t="s">
        <v>1089</v>
      </c>
      <c r="G54" s="1"/>
      <c r="H54" s="7"/>
      <c r="I54" s="1" t="str">
        <f>IF(NOT(Tableau1175791820222729[[#This Row],[Qu.]]&gt;=1),"OUI","NON")</f>
        <v>OUI</v>
      </c>
      <c r="J54" s="11">
        <f>SUM(1&gt;Tableau1175791820222729[[#This Row],[Qu.]])</f>
        <v>1</v>
      </c>
      <c r="K54" s="46"/>
    </row>
    <row r="55" spans="2:11" ht="15" customHeight="1" x14ac:dyDescent="0.25">
      <c r="B55" s="34" t="s">
        <v>1882</v>
      </c>
      <c r="C55" s="12" t="s">
        <v>3301</v>
      </c>
      <c r="D55" s="49">
        <v>1</v>
      </c>
      <c r="E55" s="78"/>
      <c r="F55" s="76" t="s">
        <v>1111</v>
      </c>
      <c r="G55" s="1"/>
      <c r="H55" s="7"/>
      <c r="I55" s="1" t="str">
        <f>IF(NOT(Tableau1175791820222729[[#This Row],[Qu.]]&gt;=1),"OUI","NON")</f>
        <v>NON</v>
      </c>
      <c r="J55" s="11">
        <f>SUM(1&gt;Tableau1175791820222729[[#This Row],[Qu.]])</f>
        <v>0</v>
      </c>
      <c r="K55" s="46"/>
    </row>
    <row r="56" spans="2:11" ht="15" customHeight="1" x14ac:dyDescent="0.25">
      <c r="B56" s="34" t="s">
        <v>1884</v>
      </c>
      <c r="C56" s="12" t="s">
        <v>3302</v>
      </c>
      <c r="D56" s="49">
        <v>1</v>
      </c>
      <c r="E56" s="78"/>
      <c r="F56" s="76" t="s">
        <v>1107</v>
      </c>
      <c r="G56" s="1"/>
      <c r="H56" s="7"/>
      <c r="I56" s="1" t="str">
        <f>IF(NOT(Tableau1175791820222729[[#This Row],[Qu.]]&gt;=1),"OUI","NON")</f>
        <v>NON</v>
      </c>
      <c r="J56" s="11">
        <f>SUM(1&gt;Tableau1175791820222729[[#This Row],[Qu.]])</f>
        <v>0</v>
      </c>
      <c r="K56" s="46"/>
    </row>
    <row r="57" spans="2:11" ht="15" customHeight="1" x14ac:dyDescent="0.25">
      <c r="B57" s="34" t="s">
        <v>1886</v>
      </c>
      <c r="C57" s="12" t="s">
        <v>3303</v>
      </c>
      <c r="D57" s="49">
        <v>1</v>
      </c>
      <c r="E57" s="78"/>
      <c r="F57" s="77" t="s">
        <v>1089</v>
      </c>
      <c r="G57" s="1"/>
      <c r="H57" s="7"/>
      <c r="I57" s="1" t="str">
        <f>IF(NOT(Tableau1175791820222729[[#This Row],[Qu.]]&gt;=1),"OUI","NON")</f>
        <v>NON</v>
      </c>
      <c r="J57" s="11">
        <f>SUM(1&gt;Tableau1175791820222729[[#This Row],[Qu.]])</f>
        <v>0</v>
      </c>
      <c r="K57" s="46"/>
    </row>
    <row r="58" spans="2:11" ht="15" customHeight="1" x14ac:dyDescent="0.25">
      <c r="B58" s="34" t="s">
        <v>1888</v>
      </c>
      <c r="C58" s="12" t="s">
        <v>3304</v>
      </c>
      <c r="D58" s="49">
        <v>1</v>
      </c>
      <c r="E58" s="78"/>
      <c r="F58" s="77" t="s">
        <v>1089</v>
      </c>
      <c r="G58" s="1"/>
      <c r="H58" s="7"/>
      <c r="I58" s="1" t="str">
        <f>IF(NOT(Tableau1175791820222729[[#This Row],[Qu.]]&gt;=1),"OUI","NON")</f>
        <v>NON</v>
      </c>
      <c r="J58" s="11">
        <f>SUM(1&gt;Tableau1175791820222729[[#This Row],[Qu.]])</f>
        <v>0</v>
      </c>
      <c r="K58" s="46"/>
    </row>
    <row r="59" spans="2:11" ht="15" customHeight="1" x14ac:dyDescent="0.25">
      <c r="B59" s="34" t="s">
        <v>1890</v>
      </c>
      <c r="C59" s="12" t="s">
        <v>3305</v>
      </c>
      <c r="D59" s="49">
        <v>1</v>
      </c>
      <c r="E59" s="78"/>
      <c r="F59" s="77" t="s">
        <v>1089</v>
      </c>
      <c r="G59" s="1"/>
      <c r="H59" s="7"/>
      <c r="I59" s="1" t="str">
        <f>IF(NOT(Tableau1175791820222729[[#This Row],[Qu.]]&gt;=1),"OUI","NON")</f>
        <v>NON</v>
      </c>
      <c r="J59" s="11">
        <f>SUM(1&gt;Tableau1175791820222729[[#This Row],[Qu.]])</f>
        <v>0</v>
      </c>
      <c r="K59" s="46"/>
    </row>
    <row r="60" spans="2:11" ht="15" customHeight="1" x14ac:dyDescent="0.25">
      <c r="B60" s="34" t="s">
        <v>1892</v>
      </c>
      <c r="C60" s="12" t="s">
        <v>3306</v>
      </c>
      <c r="D60" s="49">
        <v>1</v>
      </c>
      <c r="E60" s="78"/>
      <c r="F60" s="77" t="s">
        <v>1113</v>
      </c>
      <c r="G60" s="1"/>
      <c r="H60" s="7"/>
      <c r="I60" s="1" t="str">
        <f>IF(NOT(Tableau1175791820222729[[#This Row],[Qu.]]&gt;=1),"OUI","NON")</f>
        <v>NON</v>
      </c>
      <c r="J60" s="11">
        <f>SUM(1&gt;Tableau1175791820222729[[#This Row],[Qu.]])</f>
        <v>0</v>
      </c>
      <c r="K60" s="46"/>
    </row>
    <row r="61" spans="2:11" ht="15" customHeight="1" x14ac:dyDescent="0.25">
      <c r="B61" s="53" t="s">
        <v>1894</v>
      </c>
      <c r="C61" s="48" t="s">
        <v>3307</v>
      </c>
      <c r="D61" s="49">
        <v>1</v>
      </c>
      <c r="E61" s="78"/>
      <c r="F61" s="77" t="s">
        <v>1089</v>
      </c>
      <c r="G61" s="1"/>
      <c r="H61" s="7"/>
      <c r="I61" s="1" t="str">
        <f>IF(NOT(Tableau1175791820222729[[#This Row],[Qu.]]&gt;=1),"OUI","NON")</f>
        <v>NON</v>
      </c>
      <c r="J61" s="11">
        <f>SUM(1&gt;Tableau1175791820222729[[#This Row],[Qu.]])</f>
        <v>0</v>
      </c>
      <c r="K61" s="46"/>
    </row>
    <row r="62" spans="2:11" ht="15" customHeight="1" x14ac:dyDescent="0.25">
      <c r="B62" s="34" t="s">
        <v>1896</v>
      </c>
      <c r="C62" s="12" t="s">
        <v>3308</v>
      </c>
      <c r="D62" s="49">
        <v>0</v>
      </c>
      <c r="E62" s="78"/>
      <c r="F62" s="77" t="s">
        <v>1111</v>
      </c>
      <c r="G62" s="1"/>
      <c r="H62" s="7"/>
      <c r="I62" s="1" t="str">
        <f>IF(NOT(Tableau1175791820222729[[#This Row],[Qu.]]&gt;=1),"OUI","NON")</f>
        <v>OUI</v>
      </c>
      <c r="J62" s="11">
        <f>SUM(1&gt;Tableau1175791820222729[[#This Row],[Qu.]])</f>
        <v>1</v>
      </c>
      <c r="K62" s="46"/>
    </row>
    <row r="63" spans="2:11" ht="15" customHeight="1" x14ac:dyDescent="0.25">
      <c r="B63" s="34" t="s">
        <v>1898</v>
      </c>
      <c r="C63" s="12" t="s">
        <v>3309</v>
      </c>
      <c r="D63" s="49">
        <v>1</v>
      </c>
      <c r="E63" s="78"/>
      <c r="F63" s="77" t="s">
        <v>1089</v>
      </c>
      <c r="G63" s="1"/>
      <c r="H63" s="7"/>
      <c r="I63" s="1" t="str">
        <f>IF(NOT(Tableau1175791820222729[[#This Row],[Qu.]]&gt;=1),"OUI","NON")</f>
        <v>NON</v>
      </c>
      <c r="J63" s="11">
        <f>SUM(1&gt;Tableau1175791820222729[[#This Row],[Qu.]])</f>
        <v>0</v>
      </c>
      <c r="K63" s="46"/>
    </row>
    <row r="64" spans="2:11" ht="15" customHeight="1" x14ac:dyDescent="0.25">
      <c r="B64" s="34" t="s">
        <v>1900</v>
      </c>
      <c r="C64" s="12" t="s">
        <v>3310</v>
      </c>
      <c r="D64" s="49">
        <v>0</v>
      </c>
      <c r="E64" s="78"/>
      <c r="F64" s="77" t="s">
        <v>1089</v>
      </c>
      <c r="G64" s="1"/>
      <c r="H64" s="7"/>
      <c r="I64" s="1" t="str">
        <f>IF(NOT(Tableau1175791820222729[[#This Row],[Qu.]]&gt;=1),"OUI","NON")</f>
        <v>OUI</v>
      </c>
      <c r="J64" s="11">
        <f>SUM(1&gt;Tableau1175791820222729[[#This Row],[Qu.]])</f>
        <v>1</v>
      </c>
      <c r="K64" s="46"/>
    </row>
    <row r="65" spans="2:11" ht="15" customHeight="1" x14ac:dyDescent="0.25">
      <c r="B65" s="53" t="s">
        <v>1902</v>
      </c>
      <c r="C65" s="48" t="s">
        <v>3311</v>
      </c>
      <c r="D65" s="49">
        <v>0</v>
      </c>
      <c r="E65" s="78"/>
      <c r="F65" s="77" t="s">
        <v>1089</v>
      </c>
      <c r="G65" s="1"/>
      <c r="H65" s="7"/>
      <c r="I65" s="1" t="str">
        <f>IF(NOT(Tableau1175791820222729[[#This Row],[Qu.]]&gt;=1),"OUI","NON")</f>
        <v>OUI</v>
      </c>
      <c r="J65" s="11">
        <f>SUM(1&gt;Tableau1175791820222729[[#This Row],[Qu.]])</f>
        <v>1</v>
      </c>
      <c r="K65" s="46"/>
    </row>
    <row r="66" spans="2:11" ht="15" customHeight="1" x14ac:dyDescent="0.25">
      <c r="B66" s="34" t="s">
        <v>1904</v>
      </c>
      <c r="C66" s="12" t="s">
        <v>3312</v>
      </c>
      <c r="D66" s="49">
        <v>1</v>
      </c>
      <c r="E66" s="78"/>
      <c r="F66" s="77" t="s">
        <v>1089</v>
      </c>
      <c r="G66" s="1"/>
      <c r="H66" s="7"/>
      <c r="I66" s="1" t="str">
        <f>IF(NOT(Tableau1175791820222729[[#This Row],[Qu.]]&gt;=1),"OUI","NON")</f>
        <v>NON</v>
      </c>
      <c r="J66" s="11">
        <f>SUM(1&gt;Tableau1175791820222729[[#This Row],[Qu.]])</f>
        <v>0</v>
      </c>
      <c r="K66" s="46"/>
    </row>
    <row r="67" spans="2:11" ht="15" customHeight="1" x14ac:dyDescent="0.25">
      <c r="B67" s="34" t="s">
        <v>1906</v>
      </c>
      <c r="C67" s="12" t="s">
        <v>3313</v>
      </c>
      <c r="D67" s="49">
        <v>0</v>
      </c>
      <c r="E67" s="78"/>
      <c r="F67" s="77" t="s">
        <v>1111</v>
      </c>
      <c r="G67" s="1"/>
      <c r="H67" s="7"/>
      <c r="I67" s="1" t="str">
        <f>IF(NOT(Tableau1175791820222729[[#This Row],[Qu.]]&gt;=1),"OUI","NON")</f>
        <v>OUI</v>
      </c>
      <c r="J67" s="11">
        <f>SUM(1&gt;Tableau1175791820222729[[#This Row],[Qu.]])</f>
        <v>1</v>
      </c>
      <c r="K67" s="46"/>
    </row>
    <row r="68" spans="2:11" ht="15" customHeight="1" x14ac:dyDescent="0.25">
      <c r="B68" s="34" t="s">
        <v>1908</v>
      </c>
      <c r="C68" s="12" t="s">
        <v>3314</v>
      </c>
      <c r="D68" s="49">
        <v>1</v>
      </c>
      <c r="E68" s="78"/>
      <c r="F68" s="77" t="s">
        <v>1113</v>
      </c>
      <c r="G68" s="1"/>
      <c r="H68" s="7"/>
      <c r="I68" s="1" t="str">
        <f>IF(NOT(Tableau1175791820222729[[#This Row],[Qu.]]&gt;=1),"OUI","NON")</f>
        <v>NON</v>
      </c>
      <c r="J68" s="11">
        <f>SUM(1&gt;Tableau1175791820222729[[#This Row],[Qu.]])</f>
        <v>0</v>
      </c>
      <c r="K68" s="46"/>
    </row>
    <row r="69" spans="2:11" ht="15" customHeight="1" x14ac:dyDescent="0.25">
      <c r="B69" s="53" t="s">
        <v>1910</v>
      </c>
      <c r="C69" s="48" t="s">
        <v>3315</v>
      </c>
      <c r="D69" s="49">
        <v>0</v>
      </c>
      <c r="E69" s="78"/>
      <c r="F69" s="77" t="s">
        <v>1111</v>
      </c>
      <c r="G69" s="1"/>
      <c r="H69" s="7"/>
      <c r="I69" s="1" t="str">
        <f>IF(NOT(Tableau1175791820222729[[#This Row],[Qu.]]&gt;=1),"OUI","NON")</f>
        <v>OUI</v>
      </c>
      <c r="J69" s="11">
        <f>SUM(1&gt;Tableau1175791820222729[[#This Row],[Qu.]])</f>
        <v>1</v>
      </c>
      <c r="K69" s="46"/>
    </row>
    <row r="70" spans="2:11" ht="15" customHeight="1" x14ac:dyDescent="0.25">
      <c r="B70" s="34" t="s">
        <v>1912</v>
      </c>
      <c r="C70" s="12" t="s">
        <v>3316</v>
      </c>
      <c r="D70" s="49">
        <v>1</v>
      </c>
      <c r="E70" s="78"/>
      <c r="F70" s="77" t="s">
        <v>1111</v>
      </c>
      <c r="G70" s="1"/>
      <c r="H70" s="7"/>
      <c r="I70" s="1" t="str">
        <f>IF(NOT(Tableau1175791820222729[[#This Row],[Qu.]]&gt;=1),"OUI","NON")</f>
        <v>NON</v>
      </c>
      <c r="J70" s="11">
        <f>SUM(1&gt;Tableau1175791820222729[[#This Row],[Qu.]])</f>
        <v>0</v>
      </c>
      <c r="K70" s="46"/>
    </row>
    <row r="71" spans="2:11" ht="15" customHeight="1" x14ac:dyDescent="0.25">
      <c r="B71" s="31" t="s">
        <v>1914</v>
      </c>
      <c r="C71" s="3" t="s">
        <v>3317</v>
      </c>
      <c r="D71" s="49">
        <v>1</v>
      </c>
      <c r="E71" s="78"/>
      <c r="F71" s="76" t="s">
        <v>1099</v>
      </c>
      <c r="G71" s="1"/>
      <c r="H71" s="7"/>
      <c r="I71" s="1" t="str">
        <f>IF(NOT(Tableau1175791820222729[[#This Row],[Qu.]]&gt;=1),"OUI","NON")</f>
        <v>NON</v>
      </c>
      <c r="J71" s="11">
        <f>SUM(1&gt;Tableau1175791820222729[[#This Row],[Qu.]])</f>
        <v>0</v>
      </c>
      <c r="K71" s="46"/>
    </row>
    <row r="72" spans="2:11" ht="15" customHeight="1" x14ac:dyDescent="0.25">
      <c r="B72" s="34" t="s">
        <v>1916</v>
      </c>
      <c r="C72" s="12" t="s">
        <v>3318</v>
      </c>
      <c r="D72" s="49">
        <v>1</v>
      </c>
      <c r="E72" s="78"/>
      <c r="F72" s="77" t="s">
        <v>1089</v>
      </c>
      <c r="G72" s="1"/>
      <c r="H72" s="7"/>
      <c r="I72" s="1" t="str">
        <f>IF(NOT(Tableau1175791820222729[[#This Row],[Qu.]]&gt;=1),"OUI","NON")</f>
        <v>NON</v>
      </c>
      <c r="J72" s="11">
        <f>SUM(1&gt;Tableau1175791820222729[[#This Row],[Qu.]])</f>
        <v>0</v>
      </c>
      <c r="K72" s="46"/>
    </row>
    <row r="73" spans="2:11" ht="15" customHeight="1" x14ac:dyDescent="0.25">
      <c r="B73" s="31" t="s">
        <v>1918</v>
      </c>
      <c r="C73" s="3" t="s">
        <v>3319</v>
      </c>
      <c r="D73" s="49">
        <v>1</v>
      </c>
      <c r="E73" s="78"/>
      <c r="F73" s="76" t="s">
        <v>1089</v>
      </c>
      <c r="G73" s="1"/>
      <c r="H73" s="7"/>
      <c r="I73" s="1" t="str">
        <f>IF(NOT(Tableau1175791820222729[[#This Row],[Qu.]]&gt;=1),"OUI","NON")</f>
        <v>NON</v>
      </c>
      <c r="J73" s="11">
        <f>SUM(1&gt;Tableau1175791820222729[[#This Row],[Qu.]])</f>
        <v>0</v>
      </c>
      <c r="K73" s="46"/>
    </row>
    <row r="74" spans="2:11" ht="15" customHeight="1" x14ac:dyDescent="0.25">
      <c r="B74" s="34" t="s">
        <v>1920</v>
      </c>
      <c r="C74" s="12" t="s">
        <v>3320</v>
      </c>
      <c r="D74" s="49">
        <v>1</v>
      </c>
      <c r="E74" s="78"/>
      <c r="F74" s="77" t="s">
        <v>1113</v>
      </c>
      <c r="G74" s="1"/>
      <c r="H74" s="7"/>
      <c r="I74" s="1" t="str">
        <f>IF(NOT(Tableau1175791820222729[[#This Row],[Qu.]]&gt;=1),"OUI","NON")</f>
        <v>NON</v>
      </c>
      <c r="J74" s="11">
        <f>SUM(1&gt;Tableau1175791820222729[[#This Row],[Qu.]])</f>
        <v>0</v>
      </c>
      <c r="K74" s="46"/>
    </row>
    <row r="75" spans="2:11" ht="15" customHeight="1" x14ac:dyDescent="0.25">
      <c r="B75" s="31" t="s">
        <v>1922</v>
      </c>
      <c r="C75" s="3" t="s">
        <v>3321</v>
      </c>
      <c r="D75" s="49">
        <v>1</v>
      </c>
      <c r="E75" s="78"/>
      <c r="F75" s="76" t="s">
        <v>1089</v>
      </c>
      <c r="G75" s="1"/>
      <c r="H75" s="7"/>
      <c r="I75" s="1" t="str">
        <f>IF(NOT(Tableau1175791820222729[[#This Row],[Qu.]]&gt;=1),"OUI","NON")</f>
        <v>NON</v>
      </c>
      <c r="J75" s="11">
        <f>SUM(1&gt;Tableau1175791820222729[[#This Row],[Qu.]])</f>
        <v>0</v>
      </c>
      <c r="K75" s="46"/>
    </row>
    <row r="76" spans="2:11" ht="15" customHeight="1" x14ac:dyDescent="0.25">
      <c r="B76" s="34" t="s">
        <v>1924</v>
      </c>
      <c r="C76" s="12" t="s">
        <v>3322</v>
      </c>
      <c r="D76" s="49">
        <v>1</v>
      </c>
      <c r="E76" s="78"/>
      <c r="F76" s="77" t="s">
        <v>1113</v>
      </c>
      <c r="G76" s="1"/>
      <c r="H76" s="7"/>
      <c r="I76" s="1" t="str">
        <f>IF(NOT(Tableau1175791820222729[[#This Row],[Qu.]]&gt;=1),"OUI","NON")</f>
        <v>NON</v>
      </c>
      <c r="J76" s="11">
        <f>SUM(1&gt;Tableau1175791820222729[[#This Row],[Qu.]])</f>
        <v>0</v>
      </c>
      <c r="K76" s="46"/>
    </row>
    <row r="77" spans="2:11" ht="15" customHeight="1" x14ac:dyDescent="0.25">
      <c r="B77" s="31" t="s">
        <v>1926</v>
      </c>
      <c r="C77" s="3" t="s">
        <v>3323</v>
      </c>
      <c r="D77" s="49">
        <v>1</v>
      </c>
      <c r="E77" s="78"/>
      <c r="F77" s="76" t="s">
        <v>1089</v>
      </c>
      <c r="G77" s="1"/>
      <c r="H77" s="7"/>
      <c r="I77" s="1" t="str">
        <f>IF(NOT(Tableau1175791820222729[[#This Row],[Qu.]]&gt;=1),"OUI","NON")</f>
        <v>NON</v>
      </c>
      <c r="J77" s="11">
        <f>SUM(1&gt;Tableau1175791820222729[[#This Row],[Qu.]])</f>
        <v>0</v>
      </c>
      <c r="K77" s="46"/>
    </row>
    <row r="78" spans="2:11" ht="15" customHeight="1" x14ac:dyDescent="0.25">
      <c r="B78" s="34" t="s">
        <v>1928</v>
      </c>
      <c r="C78" s="12" t="s">
        <v>3324</v>
      </c>
      <c r="D78" s="49">
        <v>1</v>
      </c>
      <c r="E78" s="78"/>
      <c r="F78" s="77" t="s">
        <v>1089</v>
      </c>
      <c r="G78" s="1"/>
      <c r="H78" s="7"/>
      <c r="I78" s="1" t="str">
        <f>IF(NOT(Tableau1175791820222729[[#This Row],[Qu.]]&gt;=1),"OUI","NON")</f>
        <v>NON</v>
      </c>
      <c r="J78" s="11">
        <f>SUM(1&gt;Tableau1175791820222729[[#This Row],[Qu.]])</f>
        <v>0</v>
      </c>
      <c r="K78" s="46"/>
    </row>
    <row r="79" spans="2:11" ht="15" customHeight="1" x14ac:dyDescent="0.25">
      <c r="B79" s="53" t="s">
        <v>1930</v>
      </c>
      <c r="C79" s="48" t="s">
        <v>3325</v>
      </c>
      <c r="D79" s="49">
        <v>1</v>
      </c>
      <c r="E79" s="78"/>
      <c r="F79" s="77" t="s">
        <v>1089</v>
      </c>
      <c r="G79" s="1"/>
      <c r="H79" s="7"/>
      <c r="I79" s="1" t="str">
        <f>IF(NOT(Tableau1175791820222729[[#This Row],[Qu.]]&gt;=1),"OUI","NON")</f>
        <v>NON</v>
      </c>
      <c r="J79" s="11">
        <f>SUM(1&gt;Tableau1175791820222729[[#This Row],[Qu.]])</f>
        <v>0</v>
      </c>
      <c r="K79" s="46"/>
    </row>
    <row r="80" spans="2:11" ht="15" customHeight="1" x14ac:dyDescent="0.25">
      <c r="B80" s="34" t="s">
        <v>1932</v>
      </c>
      <c r="C80" s="12" t="s">
        <v>3326</v>
      </c>
      <c r="D80" s="49">
        <v>1</v>
      </c>
      <c r="E80" s="78"/>
      <c r="F80" s="77" t="s">
        <v>1113</v>
      </c>
      <c r="G80" s="1"/>
      <c r="H80" s="7"/>
      <c r="I80" s="1" t="str">
        <f>IF(NOT(Tableau1175791820222729[[#This Row],[Qu.]]&gt;=1),"OUI","NON")</f>
        <v>NON</v>
      </c>
      <c r="J80" s="11">
        <f>SUM(1&gt;Tableau1175791820222729[[#This Row],[Qu.]])</f>
        <v>0</v>
      </c>
      <c r="K80" s="46"/>
    </row>
    <row r="81" spans="2:11" ht="15" customHeight="1" x14ac:dyDescent="0.25">
      <c r="B81" s="34" t="s">
        <v>1934</v>
      </c>
      <c r="C81" s="12" t="s">
        <v>3327</v>
      </c>
      <c r="D81" s="49">
        <v>0</v>
      </c>
      <c r="E81" s="78"/>
      <c r="F81" s="77" t="s">
        <v>2478</v>
      </c>
      <c r="G81" s="1"/>
      <c r="H81" s="7"/>
      <c r="I81" s="1" t="str">
        <f>IF(NOT(Tableau1175791820222729[[#This Row],[Qu.]]&gt;=1),"OUI","NON")</f>
        <v>OUI</v>
      </c>
      <c r="J81" s="11">
        <f>SUM(1&gt;Tableau1175791820222729[[#This Row],[Qu.]])</f>
        <v>1</v>
      </c>
      <c r="K81" s="46"/>
    </row>
    <row r="82" spans="2:11" ht="15" customHeight="1" x14ac:dyDescent="0.25">
      <c r="B82" s="34" t="s">
        <v>1936</v>
      </c>
      <c r="C82" s="12" t="s">
        <v>3065</v>
      </c>
      <c r="D82" s="49">
        <v>1</v>
      </c>
      <c r="E82" s="78"/>
      <c r="F82" s="77" t="s">
        <v>1089</v>
      </c>
      <c r="G82" s="1"/>
      <c r="H82" s="7"/>
      <c r="I82" s="1" t="str">
        <f>IF(NOT(Tableau1175791820222729[[#This Row],[Qu.]]&gt;=1),"OUI","NON")</f>
        <v>NON</v>
      </c>
      <c r="J82" s="11">
        <f>SUM(1&gt;Tableau1175791820222729[[#This Row],[Qu.]])</f>
        <v>0</v>
      </c>
      <c r="K82" s="46"/>
    </row>
    <row r="83" spans="2:11" ht="15" customHeight="1" x14ac:dyDescent="0.25">
      <c r="B83" s="53" t="s">
        <v>1938</v>
      </c>
      <c r="C83" s="48" t="s">
        <v>3328</v>
      </c>
      <c r="D83" s="49">
        <v>1</v>
      </c>
      <c r="E83" s="78"/>
      <c r="F83" s="77" t="s">
        <v>1107</v>
      </c>
      <c r="G83" s="1"/>
      <c r="H83" s="7"/>
      <c r="I83" s="1" t="str">
        <f>IF(NOT(Tableau1175791820222729[[#This Row],[Qu.]]&gt;=1),"OUI","NON")</f>
        <v>NON</v>
      </c>
      <c r="J83" s="11">
        <f>SUM(1&gt;Tableau1175791820222729[[#This Row],[Qu.]])</f>
        <v>0</v>
      </c>
      <c r="K83" s="46"/>
    </row>
    <row r="84" spans="2:11" ht="15" customHeight="1" x14ac:dyDescent="0.25">
      <c r="B84" s="34" t="s">
        <v>1940</v>
      </c>
      <c r="C84" s="12" t="s">
        <v>3329</v>
      </c>
      <c r="D84" s="49">
        <v>1</v>
      </c>
      <c r="E84" s="78"/>
      <c r="F84" s="77" t="s">
        <v>1107</v>
      </c>
      <c r="G84" s="1"/>
      <c r="H84" s="7"/>
      <c r="I84" s="1" t="str">
        <f>IF(NOT(Tableau1175791820222729[[#This Row],[Qu.]]&gt;=1),"OUI","NON")</f>
        <v>NON</v>
      </c>
      <c r="J84" s="11">
        <f>SUM(1&gt;Tableau1175791820222729[[#This Row],[Qu.]])</f>
        <v>0</v>
      </c>
      <c r="K84" s="46"/>
    </row>
    <row r="85" spans="2:11" ht="15" customHeight="1" x14ac:dyDescent="0.25">
      <c r="B85" s="31" t="s">
        <v>1942</v>
      </c>
      <c r="C85" s="3" t="s">
        <v>3330</v>
      </c>
      <c r="D85" s="49">
        <v>1</v>
      </c>
      <c r="E85" s="78"/>
      <c r="F85" s="76" t="s">
        <v>1089</v>
      </c>
      <c r="G85" s="1"/>
      <c r="H85" s="7"/>
      <c r="I85" s="1" t="str">
        <f>IF(NOT(Tableau1175791820222729[[#This Row],[Qu.]]&gt;=1),"OUI","NON")</f>
        <v>NON</v>
      </c>
      <c r="J85" s="11">
        <f>SUM(1&gt;Tableau1175791820222729[[#This Row],[Qu.]])</f>
        <v>0</v>
      </c>
      <c r="K85" s="46"/>
    </row>
    <row r="86" spans="2:11" ht="15" customHeight="1" x14ac:dyDescent="0.25">
      <c r="B86" s="34" t="s">
        <v>1944</v>
      </c>
      <c r="C86" s="12" t="s">
        <v>3331</v>
      </c>
      <c r="D86" s="49">
        <v>1</v>
      </c>
      <c r="E86" s="78"/>
      <c r="F86" s="77" t="s">
        <v>1089</v>
      </c>
      <c r="G86" s="1"/>
      <c r="H86" s="7"/>
      <c r="I86" s="1" t="str">
        <f>IF(NOT(Tableau1175791820222729[[#This Row],[Qu.]]&gt;=1),"OUI","NON")</f>
        <v>NON</v>
      </c>
      <c r="J86" s="11">
        <f>SUM(1&gt;Tableau1175791820222729[[#This Row],[Qu.]])</f>
        <v>0</v>
      </c>
      <c r="K86" s="46"/>
    </row>
    <row r="87" spans="2:11" ht="15" customHeight="1" x14ac:dyDescent="0.25">
      <c r="B87" s="53" t="s">
        <v>1946</v>
      </c>
      <c r="C87" s="48" t="s">
        <v>3332</v>
      </c>
      <c r="D87" s="49">
        <v>1</v>
      </c>
      <c r="E87" s="78"/>
      <c r="F87" s="77" t="s">
        <v>1107</v>
      </c>
      <c r="G87" s="1"/>
      <c r="H87" s="7"/>
      <c r="I87" s="1" t="str">
        <f>IF(NOT(Tableau1175791820222729[[#This Row],[Qu.]]&gt;=1),"OUI","NON")</f>
        <v>NON</v>
      </c>
      <c r="J87" s="11">
        <f>SUM(1&gt;Tableau1175791820222729[[#This Row],[Qu.]])</f>
        <v>0</v>
      </c>
      <c r="K87" s="46"/>
    </row>
    <row r="88" spans="2:11" ht="15" customHeight="1" x14ac:dyDescent="0.25">
      <c r="B88" s="31" t="s">
        <v>1948</v>
      </c>
      <c r="C88" s="3" t="s">
        <v>3333</v>
      </c>
      <c r="D88" s="49">
        <v>1</v>
      </c>
      <c r="E88" s="78"/>
      <c r="F88" s="76" t="s">
        <v>1113</v>
      </c>
      <c r="G88" s="1"/>
      <c r="H88" s="7"/>
      <c r="I88" s="1" t="str">
        <f>IF(NOT(Tableau1175791820222729[[#This Row],[Qu.]]&gt;=1),"OUI","NON")</f>
        <v>NON</v>
      </c>
      <c r="J88" s="11">
        <f>SUM(1&gt;Tableau1175791820222729[[#This Row],[Qu.]])</f>
        <v>0</v>
      </c>
      <c r="K88" s="46"/>
    </row>
    <row r="89" spans="2:11" ht="15" customHeight="1" x14ac:dyDescent="0.25">
      <c r="B89" s="53" t="s">
        <v>1950</v>
      </c>
      <c r="C89" s="48" t="s">
        <v>3334</v>
      </c>
      <c r="D89" s="49">
        <v>1</v>
      </c>
      <c r="E89" s="78"/>
      <c r="F89" s="77" t="s">
        <v>1089</v>
      </c>
      <c r="G89" s="1"/>
      <c r="H89" s="7"/>
      <c r="I89" s="1" t="str">
        <f>IF(NOT(Tableau1175791820222729[[#This Row],[Qu.]]&gt;=1),"OUI","NON")</f>
        <v>NON</v>
      </c>
      <c r="J89" s="11">
        <f>SUM(1&gt;Tableau1175791820222729[[#This Row],[Qu.]])</f>
        <v>0</v>
      </c>
      <c r="K89" s="46"/>
    </row>
    <row r="90" spans="2:11" ht="15" customHeight="1" x14ac:dyDescent="0.25">
      <c r="B90" s="34" t="s">
        <v>1952</v>
      </c>
      <c r="C90" s="12" t="s">
        <v>3335</v>
      </c>
      <c r="D90" s="49">
        <v>1</v>
      </c>
      <c r="E90" s="78"/>
      <c r="F90" s="77" t="s">
        <v>1089</v>
      </c>
      <c r="G90" s="1"/>
      <c r="H90" s="7"/>
      <c r="I90" s="1" t="str">
        <f>IF(NOT(Tableau1175791820222729[[#This Row],[Qu.]]&gt;=1),"OUI","NON")</f>
        <v>NON</v>
      </c>
      <c r="J90" s="11">
        <f>SUM(1&gt;Tableau1175791820222729[[#This Row],[Qu.]])</f>
        <v>0</v>
      </c>
      <c r="K90" s="46"/>
    </row>
    <row r="91" spans="2:11" ht="15" customHeight="1" x14ac:dyDescent="0.25">
      <c r="B91" s="31" t="s">
        <v>1954</v>
      </c>
      <c r="C91" s="3" t="s">
        <v>3336</v>
      </c>
      <c r="D91" s="49">
        <v>1</v>
      </c>
      <c r="E91" s="78"/>
      <c r="F91" s="76" t="s">
        <v>1089</v>
      </c>
      <c r="G91" s="1"/>
      <c r="H91" s="7"/>
      <c r="I91" s="1" t="str">
        <f>IF(NOT(Tableau1175791820222729[[#This Row],[Qu.]]&gt;=1),"OUI","NON")</f>
        <v>NON</v>
      </c>
      <c r="J91" s="11">
        <f>SUM(1&gt;Tableau1175791820222729[[#This Row],[Qu.]])</f>
        <v>0</v>
      </c>
      <c r="K91" s="46"/>
    </row>
    <row r="92" spans="2:11" ht="15" customHeight="1" x14ac:dyDescent="0.25">
      <c r="B92" s="34" t="s">
        <v>1956</v>
      </c>
      <c r="C92" s="12" t="s">
        <v>3337</v>
      </c>
      <c r="D92" s="49">
        <v>1</v>
      </c>
      <c r="E92" s="78"/>
      <c r="F92" s="77" t="s">
        <v>1089</v>
      </c>
      <c r="G92" s="1"/>
      <c r="H92" s="7"/>
      <c r="I92" s="1" t="str">
        <f>IF(NOT(Tableau1175791820222729[[#This Row],[Qu.]]&gt;=1),"OUI","NON")</f>
        <v>NON</v>
      </c>
      <c r="J92" s="11">
        <f>SUM(1&gt;Tableau1175791820222729[[#This Row],[Qu.]])</f>
        <v>0</v>
      </c>
      <c r="K92" s="46"/>
    </row>
    <row r="93" spans="2:11" ht="15" customHeight="1" x14ac:dyDescent="0.25">
      <c r="B93" s="34" t="s">
        <v>1958</v>
      </c>
      <c r="C93" s="12" t="s">
        <v>3338</v>
      </c>
      <c r="D93" s="49">
        <v>1</v>
      </c>
      <c r="E93" s="78"/>
      <c r="F93" s="77" t="s">
        <v>1089</v>
      </c>
      <c r="G93" s="1"/>
      <c r="H93" s="7"/>
      <c r="I93" s="1" t="str">
        <f>IF(NOT(Tableau1175791820222729[[#This Row],[Qu.]]&gt;=1),"OUI","NON")</f>
        <v>NON</v>
      </c>
      <c r="J93" s="11">
        <f>SUM(1&gt;Tableau1175791820222729[[#This Row],[Qu.]])</f>
        <v>0</v>
      </c>
      <c r="K93" s="46"/>
    </row>
    <row r="94" spans="2:11" ht="15" customHeight="1" x14ac:dyDescent="0.25">
      <c r="B94" s="34" t="s">
        <v>1960</v>
      </c>
      <c r="C94" s="12" t="s">
        <v>3339</v>
      </c>
      <c r="D94" s="49">
        <v>1</v>
      </c>
      <c r="E94" s="78"/>
      <c r="F94" s="77" t="s">
        <v>1089</v>
      </c>
      <c r="G94" s="1"/>
      <c r="H94" s="7"/>
      <c r="I94" s="1" t="str">
        <f>IF(NOT(Tableau1175791820222729[[#This Row],[Qu.]]&gt;=1),"OUI","NON")</f>
        <v>NON</v>
      </c>
      <c r="J94" s="11">
        <f>SUM(1&gt;Tableau1175791820222729[[#This Row],[Qu.]])</f>
        <v>0</v>
      </c>
      <c r="K94" s="46"/>
    </row>
    <row r="95" spans="2:11" ht="15" customHeight="1" x14ac:dyDescent="0.25">
      <c r="B95" s="53" t="s">
        <v>1962</v>
      </c>
      <c r="C95" s="48" t="s">
        <v>3340</v>
      </c>
      <c r="D95" s="49">
        <v>1</v>
      </c>
      <c r="E95" s="78"/>
      <c r="F95" s="77" t="s">
        <v>1089</v>
      </c>
      <c r="G95" s="1"/>
      <c r="H95" s="7"/>
      <c r="I95" s="1" t="str">
        <f>IF(NOT(Tableau1175791820222729[[#This Row],[Qu.]]&gt;=1),"OUI","NON")</f>
        <v>NON</v>
      </c>
      <c r="J95" s="11">
        <f>SUM(1&gt;Tableau1175791820222729[[#This Row],[Qu.]])</f>
        <v>0</v>
      </c>
      <c r="K95" s="46"/>
    </row>
    <row r="96" spans="2:11" ht="15" customHeight="1" x14ac:dyDescent="0.25">
      <c r="B96" s="34" t="s">
        <v>1964</v>
      </c>
      <c r="C96" s="12" t="s">
        <v>3341</v>
      </c>
      <c r="D96" s="49">
        <v>1</v>
      </c>
      <c r="E96" s="78"/>
      <c r="F96" s="77" t="s">
        <v>1113</v>
      </c>
      <c r="G96" s="1"/>
      <c r="H96" s="7"/>
      <c r="I96" s="1" t="str">
        <f>IF(NOT(Tableau1175791820222729[[#This Row],[Qu.]]&gt;=1),"OUI","NON")</f>
        <v>NON</v>
      </c>
      <c r="J96" s="11">
        <f>SUM(1&gt;Tableau1175791820222729[[#This Row],[Qu.]])</f>
        <v>0</v>
      </c>
      <c r="K96" s="46"/>
    </row>
    <row r="97" spans="2:11" ht="15" customHeight="1" x14ac:dyDescent="0.25">
      <c r="B97" s="34" t="s">
        <v>1966</v>
      </c>
      <c r="C97" s="12" t="s">
        <v>3342</v>
      </c>
      <c r="D97" s="49">
        <v>1</v>
      </c>
      <c r="E97" s="78"/>
      <c r="F97" s="77" t="s">
        <v>1089</v>
      </c>
      <c r="G97" s="1"/>
      <c r="H97" s="7"/>
      <c r="I97" s="1" t="str">
        <f>IF(NOT(Tableau1175791820222729[[#This Row],[Qu.]]&gt;=1),"OUI","NON")</f>
        <v>NON</v>
      </c>
      <c r="J97" s="11">
        <f>SUM(1&gt;Tableau1175791820222729[[#This Row],[Qu.]])</f>
        <v>0</v>
      </c>
      <c r="K97" s="46"/>
    </row>
    <row r="98" spans="2:11" ht="15" customHeight="1" x14ac:dyDescent="0.25">
      <c r="B98" s="34" t="s">
        <v>1968</v>
      </c>
      <c r="C98" s="12" t="s">
        <v>3343</v>
      </c>
      <c r="D98" s="49">
        <v>1</v>
      </c>
      <c r="E98" s="78"/>
      <c r="F98" s="77" t="s">
        <v>1089</v>
      </c>
      <c r="G98" s="1"/>
      <c r="H98" s="7"/>
      <c r="I98" s="1" t="str">
        <f>IF(NOT(Tableau1175791820222729[[#This Row],[Qu.]]&gt;=1),"OUI","NON")</f>
        <v>NON</v>
      </c>
      <c r="J98" s="11">
        <f>SUM(1&gt;Tableau1175791820222729[[#This Row],[Qu.]])</f>
        <v>0</v>
      </c>
      <c r="K98" s="46"/>
    </row>
    <row r="99" spans="2:11" ht="15" customHeight="1" x14ac:dyDescent="0.25">
      <c r="B99" s="53" t="s">
        <v>1970</v>
      </c>
      <c r="C99" s="48" t="s">
        <v>3344</v>
      </c>
      <c r="D99" s="49">
        <v>1</v>
      </c>
      <c r="E99" s="78"/>
      <c r="F99" s="77" t="s">
        <v>1113</v>
      </c>
      <c r="G99" s="1"/>
      <c r="H99" s="7"/>
      <c r="I99" s="1" t="str">
        <f>IF(NOT(Tableau1175791820222729[[#This Row],[Qu.]]&gt;=1),"OUI","NON")</f>
        <v>NON</v>
      </c>
      <c r="J99" s="11">
        <f>SUM(1&gt;Tableau1175791820222729[[#This Row],[Qu.]])</f>
        <v>0</v>
      </c>
      <c r="K99" s="46"/>
    </row>
    <row r="100" spans="2:11" ht="15" customHeight="1" x14ac:dyDescent="0.25">
      <c r="B100" s="34" t="s">
        <v>1972</v>
      </c>
      <c r="C100" s="12" t="s">
        <v>3345</v>
      </c>
      <c r="D100" s="49">
        <v>1</v>
      </c>
      <c r="E100" s="78"/>
      <c r="F100" s="77" t="s">
        <v>1089</v>
      </c>
      <c r="G100" s="1"/>
      <c r="H100" s="7"/>
      <c r="I100" s="1" t="str">
        <f>IF(NOT(Tableau1175791820222729[[#This Row],[Qu.]]&gt;=1),"OUI","NON")</f>
        <v>NON</v>
      </c>
      <c r="J100" s="11">
        <f>SUM(1&gt;Tableau1175791820222729[[#This Row],[Qu.]])</f>
        <v>0</v>
      </c>
      <c r="K100" s="46"/>
    </row>
    <row r="101" spans="2:11" ht="15" customHeight="1" x14ac:dyDescent="0.25">
      <c r="B101" s="31" t="s">
        <v>1974</v>
      </c>
      <c r="C101" s="3" t="s">
        <v>3346</v>
      </c>
      <c r="D101" s="49">
        <v>1</v>
      </c>
      <c r="E101" s="78"/>
      <c r="F101" s="76" t="s">
        <v>1089</v>
      </c>
      <c r="G101" s="1"/>
      <c r="H101" s="7"/>
      <c r="I101" s="1" t="str">
        <f>IF(NOT(Tableau1175791820222729[[#This Row],[Qu.]]&gt;=1),"OUI","NON")</f>
        <v>NON</v>
      </c>
      <c r="J101" s="11">
        <f>SUM(1&gt;Tableau1175791820222729[[#This Row],[Qu.]])</f>
        <v>0</v>
      </c>
      <c r="K101" s="46"/>
    </row>
    <row r="102" spans="2:11" ht="15" customHeight="1" x14ac:dyDescent="0.25">
      <c r="B102" s="34" t="s">
        <v>1976</v>
      </c>
      <c r="C102" s="12" t="s">
        <v>3347</v>
      </c>
      <c r="D102" s="49">
        <v>1</v>
      </c>
      <c r="E102" s="78"/>
      <c r="F102" s="77" t="s">
        <v>1089</v>
      </c>
      <c r="G102" s="1"/>
      <c r="H102" s="7"/>
      <c r="I102" s="1" t="str">
        <f>IF(NOT(Tableau1175791820222729[[#This Row],[Qu.]]&gt;=1),"OUI","NON")</f>
        <v>NON</v>
      </c>
      <c r="J102" s="11">
        <f>SUM(1&gt;Tableau1175791820222729[[#This Row],[Qu.]])</f>
        <v>0</v>
      </c>
      <c r="K102" s="46"/>
    </row>
    <row r="103" spans="2:11" ht="15" customHeight="1" x14ac:dyDescent="0.25">
      <c r="B103" s="34" t="s">
        <v>1978</v>
      </c>
      <c r="C103" s="12" t="s">
        <v>3348</v>
      </c>
      <c r="D103" s="49">
        <v>1</v>
      </c>
      <c r="E103" s="78"/>
      <c r="F103" s="77" t="s">
        <v>1089</v>
      </c>
      <c r="G103" s="1"/>
      <c r="H103" s="7"/>
      <c r="I103" s="1" t="str">
        <f>IF(NOT(Tableau1175791820222729[[#This Row],[Qu.]]&gt;=1),"OUI","NON")</f>
        <v>NON</v>
      </c>
      <c r="J103" s="11">
        <f>SUM(1&gt;Tableau1175791820222729[[#This Row],[Qu.]])</f>
        <v>0</v>
      </c>
      <c r="K103" s="46"/>
    </row>
    <row r="104" spans="2:11" ht="15" customHeight="1" x14ac:dyDescent="0.25">
      <c r="B104" s="34" t="s">
        <v>1980</v>
      </c>
      <c r="C104" s="12" t="s">
        <v>3349</v>
      </c>
      <c r="D104" s="49">
        <v>0</v>
      </c>
      <c r="E104" s="78"/>
      <c r="F104" s="77" t="s">
        <v>1107</v>
      </c>
      <c r="G104" s="1"/>
      <c r="H104" s="7"/>
      <c r="I104" s="1" t="str">
        <f>IF(NOT(Tableau1175791820222729[[#This Row],[Qu.]]&gt;=1),"OUI","NON")</f>
        <v>OUI</v>
      </c>
      <c r="J104" s="11">
        <f>SUM(1&gt;Tableau1175791820222729[[#This Row],[Qu.]])</f>
        <v>1</v>
      </c>
      <c r="K104" s="46"/>
    </row>
    <row r="105" spans="2:11" ht="15" customHeight="1" x14ac:dyDescent="0.25">
      <c r="B105" s="34" t="s">
        <v>1982</v>
      </c>
      <c r="C105" s="12" t="s">
        <v>138</v>
      </c>
      <c r="D105" s="49">
        <v>1</v>
      </c>
      <c r="E105" s="78"/>
      <c r="F105" s="77" t="s">
        <v>1111</v>
      </c>
      <c r="G105" s="1"/>
      <c r="H105" s="7"/>
      <c r="I105" s="1" t="str">
        <f>IF(NOT(Tableau1175791820222729[[#This Row],[Qu.]]&gt;=1),"OUI","NON")</f>
        <v>NON</v>
      </c>
      <c r="J105" s="11">
        <f>SUM(1&gt;Tableau1175791820222729[[#This Row],[Qu.]])</f>
        <v>0</v>
      </c>
      <c r="K105" s="46"/>
    </row>
    <row r="106" spans="2:11" ht="15" customHeight="1" x14ac:dyDescent="0.25">
      <c r="B106" s="34" t="s">
        <v>1984</v>
      </c>
      <c r="C106" s="12" t="s">
        <v>3350</v>
      </c>
      <c r="D106" s="49">
        <v>0</v>
      </c>
      <c r="E106" s="78"/>
      <c r="F106" s="77" t="s">
        <v>1099</v>
      </c>
      <c r="G106" s="1"/>
      <c r="H106" s="7"/>
      <c r="I106" s="1" t="str">
        <f>IF(NOT(Tableau1175791820222729[[#This Row],[Qu.]]&gt;=1),"OUI","NON")</f>
        <v>OUI</v>
      </c>
      <c r="J106" s="11">
        <f>SUM(1&gt;Tableau1175791820222729[[#This Row],[Qu.]])</f>
        <v>1</v>
      </c>
      <c r="K106" s="46"/>
    </row>
    <row r="107" spans="2:11" ht="15" customHeight="1" x14ac:dyDescent="0.25">
      <c r="B107" s="31" t="s">
        <v>1986</v>
      </c>
      <c r="C107" s="3" t="s">
        <v>3351</v>
      </c>
      <c r="D107" s="49">
        <v>1</v>
      </c>
      <c r="E107" s="78"/>
      <c r="F107" s="76" t="s">
        <v>1113</v>
      </c>
      <c r="G107" s="1"/>
      <c r="H107" s="7"/>
      <c r="I107" s="1" t="str">
        <f>IF(NOT(Tableau1175791820222729[[#This Row],[Qu.]]&gt;=1),"OUI","NON")</f>
        <v>NON</v>
      </c>
      <c r="J107" s="11">
        <f>SUM(1&gt;Tableau1175791820222729[[#This Row],[Qu.]])</f>
        <v>0</v>
      </c>
      <c r="K107" s="46"/>
    </row>
    <row r="108" spans="2:11" ht="15" customHeight="1" x14ac:dyDescent="0.25">
      <c r="B108" s="34" t="s">
        <v>1988</v>
      </c>
      <c r="C108" s="12" t="s">
        <v>3352</v>
      </c>
      <c r="D108" s="49">
        <v>1</v>
      </c>
      <c r="E108" s="78"/>
      <c r="F108" s="77" t="s">
        <v>2478</v>
      </c>
      <c r="G108" s="1"/>
      <c r="H108" s="7"/>
      <c r="I108" s="1" t="str">
        <f>IF(NOT(Tableau1175791820222729[[#This Row],[Qu.]]&gt;=1),"OUI","NON")</f>
        <v>NON</v>
      </c>
      <c r="J108" s="11">
        <f>SUM(1&gt;Tableau1175791820222729[[#This Row],[Qu.]])</f>
        <v>0</v>
      </c>
      <c r="K108" s="46"/>
    </row>
    <row r="109" spans="2:11" ht="15" customHeight="1" x14ac:dyDescent="0.25">
      <c r="B109" s="34" t="s">
        <v>1990</v>
      </c>
      <c r="C109" s="12" t="s">
        <v>3353</v>
      </c>
      <c r="D109" s="49">
        <v>1</v>
      </c>
      <c r="E109" s="78"/>
      <c r="F109" s="77" t="s">
        <v>1111</v>
      </c>
      <c r="G109" s="1"/>
      <c r="H109" s="7"/>
      <c r="I109" s="1" t="str">
        <f>IF(NOT(Tableau1175791820222729[[#This Row],[Qu.]]&gt;=1),"OUI","NON")</f>
        <v>NON</v>
      </c>
      <c r="J109" s="11">
        <f>SUM(1&gt;Tableau1175791820222729[[#This Row],[Qu.]])</f>
        <v>0</v>
      </c>
      <c r="K109" s="46"/>
    </row>
    <row r="110" spans="2:11" ht="15" customHeight="1" x14ac:dyDescent="0.25">
      <c r="B110" s="34" t="s">
        <v>1992</v>
      </c>
      <c r="C110" s="12" t="s">
        <v>143</v>
      </c>
      <c r="D110" s="49">
        <v>1</v>
      </c>
      <c r="E110" s="78"/>
      <c r="F110" s="77" t="s">
        <v>1113</v>
      </c>
      <c r="G110" s="1"/>
      <c r="H110" s="7"/>
      <c r="I110" s="1" t="str">
        <f>IF(NOT(Tableau1175791820222729[[#This Row],[Qu.]]&gt;=1),"OUI","NON")</f>
        <v>NON</v>
      </c>
      <c r="J110" s="11">
        <f>SUM(1&gt;Tableau1175791820222729[[#This Row],[Qu.]])</f>
        <v>0</v>
      </c>
      <c r="K110" s="46"/>
    </row>
    <row r="111" spans="2:11" ht="15" customHeight="1" x14ac:dyDescent="0.25">
      <c r="B111" s="31" t="s">
        <v>1994</v>
      </c>
      <c r="C111" s="3" t="s">
        <v>303</v>
      </c>
      <c r="D111" s="49">
        <v>1</v>
      </c>
      <c r="E111" s="78"/>
      <c r="F111" s="76" t="s">
        <v>1113</v>
      </c>
      <c r="G111" s="1"/>
      <c r="H111" s="7"/>
      <c r="I111" s="1" t="str">
        <f>IF(NOT(Tableau1175791820222729[[#This Row],[Qu.]]&gt;=1),"OUI","NON")</f>
        <v>NON</v>
      </c>
      <c r="J111" s="11">
        <f>SUM(1&gt;Tableau1175791820222729[[#This Row],[Qu.]])</f>
        <v>0</v>
      </c>
      <c r="K111" s="46"/>
    </row>
    <row r="112" spans="2:11" ht="15" customHeight="1" x14ac:dyDescent="0.25">
      <c r="B112" s="53" t="s">
        <v>1996</v>
      </c>
      <c r="C112" s="48" t="s">
        <v>3354</v>
      </c>
      <c r="D112" s="49">
        <v>1</v>
      </c>
      <c r="E112" s="78"/>
      <c r="F112" s="77" t="s">
        <v>1107</v>
      </c>
      <c r="G112" s="1"/>
      <c r="H112" s="7"/>
      <c r="I112" s="1" t="str">
        <f>IF(NOT(Tableau1175791820222729[[#This Row],[Qu.]]&gt;=1),"OUI","NON")</f>
        <v>NON</v>
      </c>
      <c r="J112" s="11">
        <f>SUM(1&gt;Tableau1175791820222729[[#This Row],[Qu.]])</f>
        <v>0</v>
      </c>
      <c r="K112" s="46"/>
    </row>
    <row r="113" spans="2:11" ht="15" customHeight="1" x14ac:dyDescent="0.25">
      <c r="B113" s="53" t="s">
        <v>1998</v>
      </c>
      <c r="C113" s="48" t="s">
        <v>3355</v>
      </c>
      <c r="D113" s="49">
        <v>1</v>
      </c>
      <c r="E113" s="78"/>
      <c r="F113" s="77" t="s">
        <v>1107</v>
      </c>
      <c r="G113" s="1"/>
      <c r="H113" s="7"/>
      <c r="I113" s="1" t="str">
        <f>IF(NOT(Tableau1175791820222729[[#This Row],[Qu.]]&gt;=1),"OUI","NON")</f>
        <v>NON</v>
      </c>
      <c r="J113" s="11">
        <f>SUM(1&gt;Tableau1175791820222729[[#This Row],[Qu.]])</f>
        <v>0</v>
      </c>
      <c r="K113" s="46"/>
    </row>
    <row r="114" spans="2:11" ht="15" customHeight="1" x14ac:dyDescent="0.25">
      <c r="B114" s="34" t="s">
        <v>2000</v>
      </c>
      <c r="C114" s="12" t="s">
        <v>3356</v>
      </c>
      <c r="D114" s="49">
        <v>0</v>
      </c>
      <c r="E114" s="78"/>
      <c r="F114" s="77" t="s">
        <v>1111</v>
      </c>
      <c r="G114" s="1"/>
      <c r="H114" s="7"/>
      <c r="I114" s="1" t="str">
        <f>IF(NOT(Tableau1175791820222729[[#This Row],[Qu.]]&gt;=1),"OUI","NON")</f>
        <v>OUI</v>
      </c>
      <c r="J114" s="11">
        <f>SUM(1&gt;Tableau1175791820222729[[#This Row],[Qu.]])</f>
        <v>1</v>
      </c>
      <c r="K114" s="46"/>
    </row>
    <row r="115" spans="2:11" ht="15" customHeight="1" x14ac:dyDescent="0.25">
      <c r="B115" s="53" t="s">
        <v>2002</v>
      </c>
      <c r="C115" s="48" t="s">
        <v>3357</v>
      </c>
      <c r="D115" s="49">
        <v>1</v>
      </c>
      <c r="E115" s="78"/>
      <c r="F115" s="77" t="s">
        <v>1089</v>
      </c>
      <c r="G115" s="1"/>
      <c r="H115" s="7"/>
      <c r="I115" s="1" t="str">
        <f>IF(NOT(Tableau1175791820222729[[#This Row],[Qu.]]&gt;=1),"OUI","NON")</f>
        <v>NON</v>
      </c>
      <c r="J115" s="11">
        <f>SUM(1&gt;Tableau1175791820222729[[#This Row],[Qu.]])</f>
        <v>0</v>
      </c>
      <c r="K115" s="46"/>
    </row>
    <row r="116" spans="2:11" ht="15" customHeight="1" x14ac:dyDescent="0.25">
      <c r="B116" s="34" t="s">
        <v>2004</v>
      </c>
      <c r="C116" s="12" t="s">
        <v>3358</v>
      </c>
      <c r="D116" s="49">
        <v>1</v>
      </c>
      <c r="E116" s="78"/>
      <c r="F116" s="77" t="s">
        <v>1089</v>
      </c>
      <c r="G116" s="1"/>
      <c r="H116" s="7"/>
      <c r="I116" s="1" t="str">
        <f>IF(NOT(Tableau1175791820222729[[#This Row],[Qu.]]&gt;=1),"OUI","NON")</f>
        <v>NON</v>
      </c>
      <c r="J116" s="11">
        <f>SUM(1&gt;Tableau1175791820222729[[#This Row],[Qu.]])</f>
        <v>0</v>
      </c>
      <c r="K116" s="46"/>
    </row>
    <row r="117" spans="2:11" ht="15" customHeight="1" x14ac:dyDescent="0.25">
      <c r="B117" s="34" t="s">
        <v>2006</v>
      </c>
      <c r="C117" s="12" t="s">
        <v>3359</v>
      </c>
      <c r="D117" s="49">
        <v>1</v>
      </c>
      <c r="E117" s="78"/>
      <c r="F117" s="77" t="s">
        <v>1089</v>
      </c>
      <c r="G117" s="1"/>
      <c r="H117" s="7"/>
      <c r="I117" s="1" t="str">
        <f>IF(NOT(Tableau1175791820222729[[#This Row],[Qu.]]&gt;=1),"OUI","NON")</f>
        <v>NON</v>
      </c>
      <c r="J117" s="11">
        <f>SUM(1&gt;Tableau1175791820222729[[#This Row],[Qu.]])</f>
        <v>0</v>
      </c>
      <c r="K117" s="46"/>
    </row>
    <row r="118" spans="2:11" ht="15" customHeight="1" x14ac:dyDescent="0.25">
      <c r="B118" s="34" t="s">
        <v>2008</v>
      </c>
      <c r="C118" s="12" t="s">
        <v>3360</v>
      </c>
      <c r="D118" s="49">
        <v>1</v>
      </c>
      <c r="E118" s="78"/>
      <c r="F118" s="77" t="s">
        <v>1089</v>
      </c>
      <c r="G118" s="1"/>
      <c r="H118" s="7"/>
      <c r="I118" s="1" t="str">
        <f>IF(NOT(Tableau1175791820222729[[#This Row],[Qu.]]&gt;=1),"OUI","NON")</f>
        <v>NON</v>
      </c>
      <c r="J118" s="11">
        <f>SUM(1&gt;Tableau1175791820222729[[#This Row],[Qu.]])</f>
        <v>0</v>
      </c>
      <c r="K118" s="46"/>
    </row>
    <row r="119" spans="2:11" ht="15" customHeight="1" x14ac:dyDescent="0.25">
      <c r="B119" s="34" t="s">
        <v>2010</v>
      </c>
      <c r="C119" s="12" t="s">
        <v>3361</v>
      </c>
      <c r="D119" s="49">
        <v>1</v>
      </c>
      <c r="E119" s="78"/>
      <c r="F119" s="77" t="s">
        <v>1113</v>
      </c>
      <c r="G119" s="1"/>
      <c r="H119" s="7"/>
      <c r="I119" s="1" t="str">
        <f>IF(NOT(Tableau1175791820222729[[#This Row],[Qu.]]&gt;=1),"OUI","NON")</f>
        <v>NON</v>
      </c>
      <c r="J119" s="11">
        <f>SUM(1&gt;Tableau1175791820222729[[#This Row],[Qu.]])</f>
        <v>0</v>
      </c>
      <c r="K119" s="46"/>
    </row>
    <row r="120" spans="2:11" ht="15" customHeight="1" x14ac:dyDescent="0.25">
      <c r="B120" s="53" t="s">
        <v>2012</v>
      </c>
      <c r="C120" s="48" t="s">
        <v>3362</v>
      </c>
      <c r="D120" s="49">
        <v>1</v>
      </c>
      <c r="E120" s="78"/>
      <c r="F120" s="77" t="s">
        <v>1089</v>
      </c>
      <c r="G120" s="1"/>
      <c r="H120" s="7"/>
      <c r="I120" s="1" t="str">
        <f>IF(NOT(Tableau1175791820222729[[#This Row],[Qu.]]&gt;=1),"OUI","NON")</f>
        <v>NON</v>
      </c>
      <c r="J120" s="11">
        <f>SUM(1&gt;Tableau1175791820222729[[#This Row],[Qu.]])</f>
        <v>0</v>
      </c>
      <c r="K120" s="46"/>
    </row>
    <row r="121" spans="2:11" ht="15" customHeight="1" x14ac:dyDescent="0.25">
      <c r="B121" s="34" t="s">
        <v>2014</v>
      </c>
      <c r="C121" s="12" t="s">
        <v>3363</v>
      </c>
      <c r="D121" s="49">
        <v>1</v>
      </c>
      <c r="E121" s="78"/>
      <c r="F121" s="77" t="s">
        <v>1089</v>
      </c>
      <c r="G121" s="1"/>
      <c r="H121" s="7"/>
      <c r="I121" s="1" t="str">
        <f>IF(NOT(Tableau1175791820222729[[#This Row],[Qu.]]&gt;=1),"OUI","NON")</f>
        <v>NON</v>
      </c>
      <c r="J121" s="11">
        <f>SUM(1&gt;Tableau1175791820222729[[#This Row],[Qu.]])</f>
        <v>0</v>
      </c>
      <c r="K121" s="46"/>
    </row>
    <row r="122" spans="2:11" ht="15" customHeight="1" x14ac:dyDescent="0.25">
      <c r="B122" s="34" t="s">
        <v>2016</v>
      </c>
      <c r="C122" s="12" t="s">
        <v>3364</v>
      </c>
      <c r="D122" s="49">
        <v>1</v>
      </c>
      <c r="E122" s="78"/>
      <c r="F122" s="77" t="s">
        <v>1113</v>
      </c>
      <c r="G122" s="1"/>
      <c r="H122" s="7"/>
      <c r="I122" s="1" t="str">
        <f>IF(NOT(Tableau1175791820222729[[#This Row],[Qu.]]&gt;=1),"OUI","NON")</f>
        <v>NON</v>
      </c>
      <c r="J122" s="11">
        <f>SUM(1&gt;Tableau1175791820222729[[#This Row],[Qu.]])</f>
        <v>0</v>
      </c>
      <c r="K122" s="46"/>
    </row>
    <row r="123" spans="2:11" ht="15" customHeight="1" x14ac:dyDescent="0.25">
      <c r="B123" s="53" t="s">
        <v>2018</v>
      </c>
      <c r="C123" s="48" t="s">
        <v>3365</v>
      </c>
      <c r="D123" s="49">
        <v>1</v>
      </c>
      <c r="E123" s="78"/>
      <c r="F123" s="77" t="s">
        <v>1089</v>
      </c>
      <c r="G123" s="1"/>
      <c r="H123" s="7"/>
      <c r="I123" s="1" t="str">
        <f>IF(NOT(Tableau1175791820222729[[#This Row],[Qu.]]&gt;=1),"OUI","NON")</f>
        <v>NON</v>
      </c>
      <c r="J123" s="11">
        <f>SUM(1&gt;Tableau1175791820222729[[#This Row],[Qu.]])</f>
        <v>0</v>
      </c>
      <c r="K123" s="46"/>
    </row>
    <row r="124" spans="2:11" ht="15" customHeight="1" x14ac:dyDescent="0.25">
      <c r="B124" s="34" t="s">
        <v>2020</v>
      </c>
      <c r="C124" s="12" t="s">
        <v>3366</v>
      </c>
      <c r="D124" s="49">
        <v>1</v>
      </c>
      <c r="E124" s="78"/>
      <c r="F124" s="76" t="s">
        <v>1107</v>
      </c>
      <c r="G124" s="1"/>
      <c r="H124" s="7"/>
      <c r="I124" s="1" t="str">
        <f>IF(NOT(Tableau1175791820222729[[#This Row],[Qu.]]&gt;=1),"OUI","NON")</f>
        <v>NON</v>
      </c>
      <c r="J124" s="11">
        <f>SUM(1&gt;Tableau1175791820222729[[#This Row],[Qu.]])</f>
        <v>0</v>
      </c>
      <c r="K124" s="46"/>
    </row>
    <row r="125" spans="2:11" ht="15" customHeight="1" x14ac:dyDescent="0.25">
      <c r="B125" s="34" t="s">
        <v>2022</v>
      </c>
      <c r="C125" s="12" t="s">
        <v>3367</v>
      </c>
      <c r="D125" s="49">
        <v>1</v>
      </c>
      <c r="E125" s="78"/>
      <c r="F125" s="77" t="s">
        <v>1089</v>
      </c>
      <c r="G125" s="1"/>
      <c r="H125" s="7"/>
      <c r="I125" s="1" t="str">
        <f>IF(NOT(Tableau1175791820222729[[#This Row],[Qu.]]&gt;=1),"OUI","NON")</f>
        <v>NON</v>
      </c>
      <c r="J125" s="11">
        <f>SUM(1&gt;Tableau1175791820222729[[#This Row],[Qu.]])</f>
        <v>0</v>
      </c>
      <c r="K125" s="46"/>
    </row>
    <row r="126" spans="2:11" ht="15" customHeight="1" x14ac:dyDescent="0.25">
      <c r="B126" s="31" t="s">
        <v>2024</v>
      </c>
      <c r="C126" s="3" t="s">
        <v>3368</v>
      </c>
      <c r="D126" s="49">
        <v>1</v>
      </c>
      <c r="E126" s="78"/>
      <c r="F126" s="76" t="s">
        <v>1089</v>
      </c>
      <c r="G126" s="1"/>
      <c r="H126" s="7"/>
      <c r="I126" s="1" t="str">
        <f>IF(NOT(Tableau1175791820222729[[#This Row],[Qu.]]&gt;=1),"OUI","NON")</f>
        <v>NON</v>
      </c>
      <c r="J126" s="11">
        <f>SUM(1&gt;Tableau1175791820222729[[#This Row],[Qu.]])</f>
        <v>0</v>
      </c>
      <c r="K126" s="46"/>
    </row>
    <row r="127" spans="2:11" ht="15" customHeight="1" x14ac:dyDescent="0.25">
      <c r="B127" s="53" t="s">
        <v>2026</v>
      </c>
      <c r="C127" s="48" t="s">
        <v>3369</v>
      </c>
      <c r="D127" s="49">
        <v>1</v>
      </c>
      <c r="E127" s="78"/>
      <c r="F127" s="77" t="s">
        <v>1089</v>
      </c>
      <c r="G127" s="1"/>
      <c r="H127" s="7"/>
      <c r="I127" s="1" t="str">
        <f>IF(NOT(Tableau1175791820222729[[#This Row],[Qu.]]&gt;=1),"OUI","NON")</f>
        <v>NON</v>
      </c>
      <c r="J127" s="11">
        <f>SUM(1&gt;Tableau1175791820222729[[#This Row],[Qu.]])</f>
        <v>0</v>
      </c>
      <c r="K127" s="46"/>
    </row>
    <row r="128" spans="2:11" ht="15" customHeight="1" x14ac:dyDescent="0.25">
      <c r="B128" s="34" t="s">
        <v>2028</v>
      </c>
      <c r="C128" s="12" t="s">
        <v>3370</v>
      </c>
      <c r="D128" s="49">
        <v>1</v>
      </c>
      <c r="E128" s="78"/>
      <c r="F128" s="77" t="s">
        <v>1089</v>
      </c>
      <c r="G128" s="1"/>
      <c r="H128" s="7"/>
      <c r="I128" s="1" t="str">
        <f>IF(NOT(Tableau1175791820222729[[#This Row],[Qu.]]&gt;=1),"OUI","NON")</f>
        <v>NON</v>
      </c>
      <c r="J128" s="11">
        <f>SUM(1&gt;Tableau1175791820222729[[#This Row],[Qu.]])</f>
        <v>0</v>
      </c>
      <c r="K128" s="46"/>
    </row>
    <row r="129" spans="2:11" ht="15" customHeight="1" x14ac:dyDescent="0.25">
      <c r="B129" s="34" t="s">
        <v>2030</v>
      </c>
      <c r="C129" s="12" t="s">
        <v>165</v>
      </c>
      <c r="D129" s="49">
        <v>1</v>
      </c>
      <c r="E129" s="78"/>
      <c r="F129" s="77" t="s">
        <v>1113</v>
      </c>
      <c r="G129" s="1"/>
      <c r="H129" s="7"/>
      <c r="I129" s="1" t="str">
        <f>IF(NOT(Tableau1175791820222729[[#This Row],[Qu.]]&gt;=1),"OUI","NON")</f>
        <v>NON</v>
      </c>
      <c r="J129" s="11">
        <f>SUM(1&gt;Tableau1175791820222729[[#This Row],[Qu.]])</f>
        <v>0</v>
      </c>
      <c r="K129" s="46"/>
    </row>
    <row r="130" spans="2:11" ht="15" customHeight="1" x14ac:dyDescent="0.25">
      <c r="B130" s="34" t="s">
        <v>2032</v>
      </c>
      <c r="C130" s="12" t="s">
        <v>3371</v>
      </c>
      <c r="D130" s="49">
        <v>1</v>
      </c>
      <c r="E130" s="78"/>
      <c r="F130" s="77" t="s">
        <v>1111</v>
      </c>
      <c r="G130" s="1"/>
      <c r="H130" s="7"/>
      <c r="I130" s="1" t="str">
        <f>IF(NOT(Tableau1175791820222729[[#This Row],[Qu.]]&gt;=1),"OUI","NON")</f>
        <v>NON</v>
      </c>
      <c r="J130" s="11">
        <f>SUM(1&gt;Tableau1175791820222729[[#This Row],[Qu.]])</f>
        <v>0</v>
      </c>
      <c r="K130" s="46"/>
    </row>
    <row r="131" spans="2:11" ht="15" customHeight="1" x14ac:dyDescent="0.25">
      <c r="B131" s="53" t="s">
        <v>2034</v>
      </c>
      <c r="C131" s="48" t="s">
        <v>3372</v>
      </c>
      <c r="D131" s="49">
        <v>0</v>
      </c>
      <c r="E131" s="78"/>
      <c r="F131" s="77" t="s">
        <v>1113</v>
      </c>
      <c r="G131" s="1"/>
      <c r="H131" s="7"/>
      <c r="I131" s="1" t="str">
        <f>IF(NOT(Tableau1175791820222729[[#This Row],[Qu.]]&gt;=1),"OUI","NON")</f>
        <v>OUI</v>
      </c>
      <c r="J131" s="11">
        <f>SUM(1&gt;Tableau1175791820222729[[#This Row],[Qu.]])</f>
        <v>1</v>
      </c>
      <c r="K131" s="46"/>
    </row>
    <row r="132" spans="2:11" ht="15" customHeight="1" x14ac:dyDescent="0.25">
      <c r="B132" s="34" t="s">
        <v>2036</v>
      </c>
      <c r="C132" s="12" t="s">
        <v>3373</v>
      </c>
      <c r="D132" s="49">
        <v>1</v>
      </c>
      <c r="E132" s="78"/>
      <c r="F132" s="77" t="s">
        <v>1113</v>
      </c>
      <c r="G132" s="1"/>
      <c r="H132" s="7"/>
      <c r="I132" s="1" t="str">
        <f>IF(NOT(Tableau1175791820222729[[#This Row],[Qu.]]&gt;=1),"OUI","NON")</f>
        <v>NON</v>
      </c>
      <c r="J132" s="11">
        <f>SUM(1&gt;Tableau1175791820222729[[#This Row],[Qu.]])</f>
        <v>0</v>
      </c>
      <c r="K132" s="46"/>
    </row>
    <row r="133" spans="2:11" ht="15" customHeight="1" x14ac:dyDescent="0.25">
      <c r="B133" s="53" t="s">
        <v>2038</v>
      </c>
      <c r="C133" s="48" t="s">
        <v>169</v>
      </c>
      <c r="D133" s="49">
        <v>1</v>
      </c>
      <c r="E133" s="78"/>
      <c r="F133" s="77" t="s">
        <v>1089</v>
      </c>
      <c r="G133" s="1"/>
      <c r="H133" s="7"/>
      <c r="I133" s="1" t="str">
        <f>IF(NOT(Tableau1175791820222729[[#This Row],[Qu.]]&gt;=1),"OUI","NON")</f>
        <v>NON</v>
      </c>
      <c r="J133" s="11">
        <f>SUM(1&gt;Tableau1175791820222729[[#This Row],[Qu.]])</f>
        <v>0</v>
      </c>
      <c r="K133" s="46"/>
    </row>
    <row r="134" spans="2:11" ht="15" customHeight="1" x14ac:dyDescent="0.25">
      <c r="B134" s="34" t="s">
        <v>2040</v>
      </c>
      <c r="C134" s="12" t="s">
        <v>3374</v>
      </c>
      <c r="D134" s="49">
        <v>1.1000000000000001</v>
      </c>
      <c r="E134" s="78"/>
      <c r="F134" s="77" t="s">
        <v>1089</v>
      </c>
      <c r="G134" s="1"/>
      <c r="H134" s="7"/>
      <c r="I134" s="1" t="str">
        <f>IF(NOT(Tableau1175791820222729[[#This Row],[Qu.]]&gt;=1),"OUI","NON")</f>
        <v>NON</v>
      </c>
      <c r="J134" s="11">
        <f>SUM(1&gt;Tableau1175791820222729[[#This Row],[Qu.]])</f>
        <v>0</v>
      </c>
      <c r="K134" s="46"/>
    </row>
    <row r="135" spans="2:11" ht="15" customHeight="1" x14ac:dyDescent="0.25">
      <c r="B135" s="53" t="s">
        <v>2042</v>
      </c>
      <c r="C135" s="48" t="s">
        <v>2425</v>
      </c>
      <c r="D135" s="49">
        <v>1</v>
      </c>
      <c r="E135" s="78"/>
      <c r="F135" s="77" t="s">
        <v>1113</v>
      </c>
      <c r="G135" s="1"/>
      <c r="H135" s="7"/>
      <c r="I135" s="1" t="str">
        <f>IF(NOT(Tableau1175791820222729[[#This Row],[Qu.]]&gt;=1),"OUI","NON")</f>
        <v>NON</v>
      </c>
      <c r="J135" s="11">
        <f>SUM(1&gt;Tableau1175791820222729[[#This Row],[Qu.]])</f>
        <v>0</v>
      </c>
      <c r="K135" s="46"/>
    </row>
    <row r="136" spans="2:11" ht="15" customHeight="1" x14ac:dyDescent="0.25">
      <c r="B136" s="34" t="s">
        <v>2044</v>
      </c>
      <c r="C136" s="12" t="s">
        <v>3375</v>
      </c>
      <c r="D136" s="49">
        <v>0</v>
      </c>
      <c r="E136" s="78"/>
      <c r="F136" s="77" t="s">
        <v>1089</v>
      </c>
      <c r="G136" s="1"/>
      <c r="H136" s="7"/>
      <c r="I136" s="1" t="str">
        <f>IF(NOT(Tableau1175791820222729[[#This Row],[Qu.]]&gt;=1),"OUI","NON")</f>
        <v>OUI</v>
      </c>
      <c r="J136" s="11">
        <f>SUM(1&gt;Tableau1175791820222729[[#This Row],[Qu.]])</f>
        <v>1</v>
      </c>
      <c r="K136" s="46"/>
    </row>
    <row r="137" spans="2:11" ht="15" customHeight="1" x14ac:dyDescent="0.25">
      <c r="B137" s="31" t="s">
        <v>2046</v>
      </c>
      <c r="C137" s="3" t="s">
        <v>3376</v>
      </c>
      <c r="D137" s="49">
        <v>1</v>
      </c>
      <c r="E137" s="78"/>
      <c r="F137" s="76" t="s">
        <v>1089</v>
      </c>
      <c r="G137" s="1"/>
      <c r="H137" s="7"/>
      <c r="I137" s="1" t="str">
        <f>IF(NOT(Tableau1175791820222729[[#This Row],[Qu.]]&gt;=1),"OUI","NON")</f>
        <v>NON</v>
      </c>
      <c r="J137" s="11">
        <f>SUM(1&gt;Tableau1175791820222729[[#This Row],[Qu.]])</f>
        <v>0</v>
      </c>
      <c r="K137" s="46"/>
    </row>
    <row r="138" spans="2:11" ht="15" customHeight="1" x14ac:dyDescent="0.25">
      <c r="B138" s="31" t="s">
        <v>2048</v>
      </c>
      <c r="C138" s="3" t="s">
        <v>3377</v>
      </c>
      <c r="D138" s="49">
        <v>1</v>
      </c>
      <c r="E138" s="78"/>
      <c r="F138" s="76" t="s">
        <v>1089</v>
      </c>
      <c r="G138" s="1"/>
      <c r="H138" s="7"/>
      <c r="I138" s="1" t="str">
        <f>IF(NOT(Tableau1175791820222729[[#This Row],[Qu.]]&gt;=1),"OUI","NON")</f>
        <v>NON</v>
      </c>
      <c r="J138" s="11">
        <f>SUM(1&gt;Tableau1175791820222729[[#This Row],[Qu.]])</f>
        <v>0</v>
      </c>
      <c r="K138" s="46"/>
    </row>
    <row r="139" spans="2:11" ht="15" customHeight="1" x14ac:dyDescent="0.25">
      <c r="B139" s="34" t="s">
        <v>2050</v>
      </c>
      <c r="C139" s="12" t="s">
        <v>3378</v>
      </c>
      <c r="D139" s="49">
        <v>1</v>
      </c>
      <c r="E139" s="78"/>
      <c r="F139" s="77" t="s">
        <v>1113</v>
      </c>
      <c r="G139" s="1"/>
      <c r="H139" s="7"/>
      <c r="I139" s="1" t="str">
        <f>IF(NOT(Tableau1175791820222729[[#This Row],[Qu.]]&gt;=1),"OUI","NON")</f>
        <v>NON</v>
      </c>
      <c r="J139" s="11">
        <f>SUM(1&gt;Tableau1175791820222729[[#This Row],[Qu.]])</f>
        <v>0</v>
      </c>
      <c r="K139" s="46"/>
    </row>
    <row r="140" spans="2:11" ht="15" customHeight="1" x14ac:dyDescent="0.25">
      <c r="B140" s="53" t="s">
        <v>2052</v>
      </c>
      <c r="C140" s="48" t="s">
        <v>3379</v>
      </c>
      <c r="D140" s="49">
        <v>1</v>
      </c>
      <c r="E140" s="78"/>
      <c r="F140" s="77" t="s">
        <v>1089</v>
      </c>
      <c r="G140" s="1"/>
      <c r="H140" s="7"/>
      <c r="I140" s="1" t="str">
        <f>IF(NOT(Tableau1175791820222729[[#This Row],[Qu.]]&gt;=1),"OUI","NON")</f>
        <v>NON</v>
      </c>
      <c r="J140" s="11">
        <f>SUM(1&gt;Tableau1175791820222729[[#This Row],[Qu.]])</f>
        <v>0</v>
      </c>
      <c r="K140" s="46"/>
    </row>
    <row r="141" spans="2:11" ht="15" customHeight="1" x14ac:dyDescent="0.25">
      <c r="B141" s="53" t="s">
        <v>2054</v>
      </c>
      <c r="C141" s="48" t="s">
        <v>3380</v>
      </c>
      <c r="D141" s="49">
        <v>1</v>
      </c>
      <c r="E141" s="78"/>
      <c r="F141" s="77" t="s">
        <v>1107</v>
      </c>
      <c r="G141" s="1"/>
      <c r="H141" s="7"/>
      <c r="I141" s="1" t="str">
        <f>IF(NOT(Tableau1175791820222729[[#This Row],[Qu.]]&gt;=1),"OUI","NON")</f>
        <v>NON</v>
      </c>
      <c r="J141" s="11">
        <f>SUM(1&gt;Tableau1175791820222729[[#This Row],[Qu.]])</f>
        <v>0</v>
      </c>
      <c r="K141" s="46"/>
    </row>
    <row r="142" spans="2:11" ht="15" customHeight="1" x14ac:dyDescent="0.25">
      <c r="B142" s="53" t="s">
        <v>2056</v>
      </c>
      <c r="C142" s="48" t="s">
        <v>3381</v>
      </c>
      <c r="D142" s="49">
        <v>1</v>
      </c>
      <c r="E142" s="78"/>
      <c r="F142" s="77" t="s">
        <v>1113</v>
      </c>
      <c r="G142" s="1"/>
      <c r="H142" s="7"/>
      <c r="I142" s="1" t="str">
        <f>IF(NOT(Tableau1175791820222729[[#This Row],[Qu.]]&gt;=1),"OUI","NON")</f>
        <v>NON</v>
      </c>
      <c r="J142" s="11">
        <f>SUM(1&gt;Tableau1175791820222729[[#This Row],[Qu.]])</f>
        <v>0</v>
      </c>
      <c r="K142" s="46"/>
    </row>
    <row r="143" spans="2:11" ht="15" customHeight="1" x14ac:dyDescent="0.25">
      <c r="B143" s="34" t="s">
        <v>2058</v>
      </c>
      <c r="C143" s="12" t="s">
        <v>3114</v>
      </c>
      <c r="D143" s="49">
        <v>1</v>
      </c>
      <c r="E143" s="78"/>
      <c r="F143" s="77" t="s">
        <v>1089</v>
      </c>
      <c r="G143" s="1"/>
      <c r="H143" s="7"/>
      <c r="I143" s="1" t="str">
        <f>IF(NOT(Tableau1175791820222729[[#This Row],[Qu.]]&gt;=1),"OUI","NON")</f>
        <v>NON</v>
      </c>
      <c r="J143" s="11">
        <f>SUM(1&gt;Tableau1175791820222729[[#This Row],[Qu.]])</f>
        <v>0</v>
      </c>
      <c r="K143" s="46"/>
    </row>
    <row r="144" spans="2:11" ht="15" customHeight="1" x14ac:dyDescent="0.25">
      <c r="B144" s="31" t="s">
        <v>2060</v>
      </c>
      <c r="C144" s="3" t="s">
        <v>3382</v>
      </c>
      <c r="D144" s="49">
        <v>1</v>
      </c>
      <c r="E144" s="78"/>
      <c r="F144" s="76" t="s">
        <v>1089</v>
      </c>
      <c r="G144" s="1"/>
      <c r="H144" s="7"/>
      <c r="I144" s="1" t="str">
        <f>IF(NOT(Tableau1175791820222729[[#This Row],[Qu.]]&gt;=1),"OUI","NON")</f>
        <v>NON</v>
      </c>
      <c r="J144" s="11">
        <f>SUM(1&gt;Tableau1175791820222729[[#This Row],[Qu.]])</f>
        <v>0</v>
      </c>
      <c r="K144" s="46"/>
    </row>
    <row r="145" spans="2:11" ht="15" customHeight="1" x14ac:dyDescent="0.25">
      <c r="B145" s="34" t="s">
        <v>2062</v>
      </c>
      <c r="C145" s="12" t="s">
        <v>3383</v>
      </c>
      <c r="D145" s="49">
        <v>1</v>
      </c>
      <c r="E145" s="78"/>
      <c r="F145" s="77" t="s">
        <v>1089</v>
      </c>
      <c r="G145" s="1"/>
      <c r="H145" s="7"/>
      <c r="I145" s="1" t="str">
        <f>IF(NOT(Tableau1175791820222729[[#This Row],[Qu.]]&gt;=1),"OUI","NON")</f>
        <v>NON</v>
      </c>
      <c r="J145" s="11">
        <f>SUM(1&gt;Tableau1175791820222729[[#This Row],[Qu.]])</f>
        <v>0</v>
      </c>
      <c r="K145" s="46"/>
    </row>
    <row r="146" spans="2:11" ht="15" customHeight="1" x14ac:dyDescent="0.25">
      <c r="B146" s="34" t="s">
        <v>2064</v>
      </c>
      <c r="C146" s="12" t="s">
        <v>3384</v>
      </c>
      <c r="D146" s="49">
        <v>0</v>
      </c>
      <c r="E146" s="78"/>
      <c r="F146" s="77" t="s">
        <v>1089</v>
      </c>
      <c r="G146" s="1"/>
      <c r="H146" s="7"/>
      <c r="I146" s="1" t="str">
        <f>IF(NOT(Tableau1175791820222729[[#This Row],[Qu.]]&gt;=1),"OUI","NON")</f>
        <v>OUI</v>
      </c>
      <c r="J146" s="11">
        <f>SUM(1&gt;Tableau1175791820222729[[#This Row],[Qu.]])</f>
        <v>1</v>
      </c>
      <c r="K146" s="46"/>
    </row>
    <row r="147" spans="2:11" ht="15" customHeight="1" x14ac:dyDescent="0.25">
      <c r="B147" s="31" t="s">
        <v>2066</v>
      </c>
      <c r="C147" s="3" t="s">
        <v>3385</v>
      </c>
      <c r="D147" s="49">
        <v>1</v>
      </c>
      <c r="E147" s="78"/>
      <c r="F147" s="76" t="s">
        <v>1089</v>
      </c>
      <c r="G147" s="1"/>
      <c r="H147" s="7"/>
      <c r="I147" s="1" t="str">
        <f>IF(NOT(Tableau1175791820222729[[#This Row],[Qu.]]&gt;=1),"OUI","NON")</f>
        <v>NON</v>
      </c>
      <c r="J147" s="11">
        <f>SUM(1&gt;Tableau1175791820222729[[#This Row],[Qu.]])</f>
        <v>0</v>
      </c>
      <c r="K147" s="46"/>
    </row>
    <row r="148" spans="2:11" ht="15" customHeight="1" x14ac:dyDescent="0.25">
      <c r="B148" s="34" t="s">
        <v>2068</v>
      </c>
      <c r="C148" s="12" t="s">
        <v>3386</v>
      </c>
      <c r="D148" s="49">
        <v>1</v>
      </c>
      <c r="E148" s="78"/>
      <c r="F148" s="77" t="s">
        <v>1089</v>
      </c>
      <c r="G148" s="1"/>
      <c r="H148" s="7"/>
      <c r="I148" s="1" t="str">
        <f>IF(NOT(Tableau1175791820222729[[#This Row],[Qu.]]&gt;=1),"OUI","NON")</f>
        <v>NON</v>
      </c>
      <c r="J148" s="11">
        <f>SUM(1&gt;Tableau1175791820222729[[#This Row],[Qu.]])</f>
        <v>0</v>
      </c>
      <c r="K148" s="46"/>
    </row>
    <row r="149" spans="2:11" ht="15" customHeight="1" x14ac:dyDescent="0.25">
      <c r="B149" s="34" t="s">
        <v>2070</v>
      </c>
      <c r="C149" s="12" t="s">
        <v>3387</v>
      </c>
      <c r="D149" s="49">
        <v>1</v>
      </c>
      <c r="E149" s="78"/>
      <c r="F149" s="77" t="s">
        <v>1089</v>
      </c>
      <c r="G149" s="1"/>
      <c r="H149" s="7"/>
      <c r="I149" s="1" t="str">
        <f>IF(NOT(Tableau1175791820222729[[#This Row],[Qu.]]&gt;=1),"OUI","NON")</f>
        <v>NON</v>
      </c>
      <c r="J149" s="11">
        <f>SUM(1&gt;Tableau1175791820222729[[#This Row],[Qu.]])</f>
        <v>0</v>
      </c>
      <c r="K149" s="46"/>
    </row>
    <row r="150" spans="2:11" ht="15" customHeight="1" x14ac:dyDescent="0.25">
      <c r="B150" s="31" t="s">
        <v>2072</v>
      </c>
      <c r="C150" s="3" t="s">
        <v>3388</v>
      </c>
      <c r="D150" s="49">
        <v>1</v>
      </c>
      <c r="E150" s="78"/>
      <c r="F150" s="76" t="s">
        <v>1089</v>
      </c>
      <c r="G150" s="1"/>
      <c r="H150" s="7"/>
      <c r="I150" s="1" t="str">
        <f>IF(NOT(Tableau1175791820222729[[#This Row],[Qu.]]&gt;=1),"OUI","NON")</f>
        <v>NON</v>
      </c>
      <c r="J150" s="11">
        <f>SUM(1&gt;Tableau1175791820222729[[#This Row],[Qu.]])</f>
        <v>0</v>
      </c>
      <c r="K150" s="46"/>
    </row>
    <row r="151" spans="2:11" ht="15" customHeight="1" x14ac:dyDescent="0.25">
      <c r="B151" s="31" t="s">
        <v>2074</v>
      </c>
      <c r="C151" s="3" t="s">
        <v>3389</v>
      </c>
      <c r="D151" s="49">
        <v>1</v>
      </c>
      <c r="E151" s="78"/>
      <c r="F151" s="76" t="s">
        <v>1099</v>
      </c>
      <c r="G151" s="1"/>
      <c r="H151" s="7"/>
      <c r="I151" s="1" t="str">
        <f>IF(NOT(Tableau1175791820222729[[#This Row],[Qu.]]&gt;=1),"OUI","NON")</f>
        <v>NON</v>
      </c>
      <c r="J151" s="11">
        <f>SUM(1&gt;Tableau1175791820222729[[#This Row],[Qu.]])</f>
        <v>0</v>
      </c>
      <c r="K151" s="46"/>
    </row>
    <row r="152" spans="2:11" ht="15" customHeight="1" x14ac:dyDescent="0.25">
      <c r="B152" s="53" t="s">
        <v>2076</v>
      </c>
      <c r="C152" s="48" t="s">
        <v>3390</v>
      </c>
      <c r="D152" s="49">
        <v>1</v>
      </c>
      <c r="E152" s="78"/>
      <c r="F152" s="77" t="s">
        <v>1113</v>
      </c>
      <c r="G152" s="1"/>
      <c r="H152" s="7"/>
      <c r="I152" s="1" t="str">
        <f>IF(NOT(Tableau1175791820222729[[#This Row],[Qu.]]&gt;=1),"OUI","NON")</f>
        <v>NON</v>
      </c>
      <c r="J152" s="11">
        <f>SUM(1&gt;Tableau1175791820222729[[#This Row],[Qu.]])</f>
        <v>0</v>
      </c>
      <c r="K152" s="46"/>
    </row>
    <row r="153" spans="2:11" ht="15" customHeight="1" x14ac:dyDescent="0.25">
      <c r="B153" s="53" t="s">
        <v>2078</v>
      </c>
      <c r="C153" s="48" t="s">
        <v>3391</v>
      </c>
      <c r="D153" s="49">
        <v>1</v>
      </c>
      <c r="E153" s="78"/>
      <c r="F153" s="77" t="s">
        <v>1089</v>
      </c>
      <c r="G153" s="1"/>
      <c r="H153" s="7"/>
      <c r="I153" s="1" t="str">
        <f>IF(NOT(Tableau1175791820222729[[#This Row],[Qu.]]&gt;=1),"OUI","NON")</f>
        <v>NON</v>
      </c>
      <c r="J153" s="11">
        <f>SUM(1&gt;Tableau1175791820222729[[#This Row],[Qu.]])</f>
        <v>0</v>
      </c>
      <c r="K153" s="46"/>
    </row>
    <row r="154" spans="2:11" ht="15" customHeight="1" x14ac:dyDescent="0.25">
      <c r="B154" s="34" t="s">
        <v>2080</v>
      </c>
      <c r="C154" s="12" t="s">
        <v>3392</v>
      </c>
      <c r="D154" s="49">
        <v>1</v>
      </c>
      <c r="E154" s="78"/>
      <c r="F154" s="77" t="s">
        <v>1107</v>
      </c>
      <c r="G154" s="1"/>
      <c r="H154" s="7"/>
      <c r="I154" s="1" t="str">
        <f>IF(NOT(Tableau1175791820222729[[#This Row],[Qu.]]&gt;=1),"OUI","NON")</f>
        <v>NON</v>
      </c>
      <c r="J154" s="11">
        <f>SUM(1&gt;Tableau1175791820222729[[#This Row],[Qu.]])</f>
        <v>0</v>
      </c>
      <c r="K154" s="46"/>
    </row>
    <row r="155" spans="2:11" ht="15" customHeight="1" x14ac:dyDescent="0.25">
      <c r="B155" s="53" t="s">
        <v>2082</v>
      </c>
      <c r="C155" s="48" t="s">
        <v>3393</v>
      </c>
      <c r="D155" s="49">
        <v>1</v>
      </c>
      <c r="E155" s="78"/>
      <c r="F155" s="77" t="s">
        <v>1089</v>
      </c>
      <c r="G155" s="1"/>
      <c r="H155" s="7"/>
      <c r="I155" s="1" t="str">
        <f>IF(NOT(Tableau1175791820222729[[#This Row],[Qu.]]&gt;=1),"OUI","NON")</f>
        <v>NON</v>
      </c>
      <c r="J155" s="11">
        <f>SUM(1&gt;Tableau1175791820222729[[#This Row],[Qu.]])</f>
        <v>0</v>
      </c>
      <c r="K155" s="46"/>
    </row>
    <row r="156" spans="2:11" ht="15" customHeight="1" x14ac:dyDescent="0.25">
      <c r="B156" s="34" t="s">
        <v>2084</v>
      </c>
      <c r="C156" s="12" t="s">
        <v>3394</v>
      </c>
      <c r="D156" s="49">
        <v>0</v>
      </c>
      <c r="E156" s="78"/>
      <c r="F156" s="77" t="s">
        <v>1099</v>
      </c>
      <c r="G156" s="1"/>
      <c r="H156" s="7"/>
      <c r="I156" s="1" t="str">
        <f>IF(NOT(Tableau1175791820222729[[#This Row],[Qu.]]&gt;=1),"OUI","NON")</f>
        <v>OUI</v>
      </c>
      <c r="J156" s="11">
        <f>SUM(1&gt;Tableau1175791820222729[[#This Row],[Qu.]])</f>
        <v>1</v>
      </c>
      <c r="K156" s="46"/>
    </row>
    <row r="157" spans="2:11" ht="15" customHeight="1" x14ac:dyDescent="0.25">
      <c r="B157" s="31" t="s">
        <v>2086</v>
      </c>
      <c r="C157" s="3" t="s">
        <v>3395</v>
      </c>
      <c r="D157" s="49">
        <v>1</v>
      </c>
      <c r="E157" s="78"/>
      <c r="F157" s="76" t="s">
        <v>1111</v>
      </c>
      <c r="G157" s="1"/>
      <c r="H157" s="7"/>
      <c r="I157" s="1" t="str">
        <f>IF(NOT(Tableau1175791820222729[[#This Row],[Qu.]]&gt;=1),"OUI","NON")</f>
        <v>NON</v>
      </c>
      <c r="J157" s="11">
        <f>SUM(1&gt;Tableau1175791820222729[[#This Row],[Qu.]])</f>
        <v>0</v>
      </c>
      <c r="K157" s="46"/>
    </row>
    <row r="158" spans="2:11" ht="15" customHeight="1" x14ac:dyDescent="0.25">
      <c r="B158" s="34" t="s">
        <v>2088</v>
      </c>
      <c r="C158" s="12" t="s">
        <v>3396</v>
      </c>
      <c r="D158" s="49">
        <v>1</v>
      </c>
      <c r="E158" s="78"/>
      <c r="F158" s="77" t="s">
        <v>1107</v>
      </c>
      <c r="G158" s="1"/>
      <c r="H158" s="7"/>
      <c r="I158" s="1" t="str">
        <f>IF(NOT(Tableau1175791820222729[[#This Row],[Qu.]]&gt;=1),"OUI","NON")</f>
        <v>NON</v>
      </c>
      <c r="J158" s="11">
        <f>SUM(1&gt;Tableau1175791820222729[[#This Row],[Qu.]])</f>
        <v>0</v>
      </c>
      <c r="K158" s="46"/>
    </row>
    <row r="159" spans="2:11" ht="15" customHeight="1" x14ac:dyDescent="0.25">
      <c r="B159" s="34" t="s">
        <v>2090</v>
      </c>
      <c r="C159" s="12" t="s">
        <v>3397</v>
      </c>
      <c r="D159" s="49">
        <v>1</v>
      </c>
      <c r="E159" s="78"/>
      <c r="F159" s="77" t="s">
        <v>1089</v>
      </c>
      <c r="G159" s="1"/>
      <c r="H159" s="7"/>
      <c r="I159" s="1" t="str">
        <f>IF(NOT(Tableau1175791820222729[[#This Row],[Qu.]]&gt;=1),"OUI","NON")</f>
        <v>NON</v>
      </c>
      <c r="J159" s="11">
        <f>SUM(1&gt;Tableau1175791820222729[[#This Row],[Qu.]])</f>
        <v>0</v>
      </c>
      <c r="K159" s="46"/>
    </row>
    <row r="160" spans="2:11" ht="15" customHeight="1" x14ac:dyDescent="0.25">
      <c r="B160" s="34" t="s">
        <v>2092</v>
      </c>
      <c r="C160" s="12" t="s">
        <v>3398</v>
      </c>
      <c r="D160" s="49">
        <v>1</v>
      </c>
      <c r="E160" s="78"/>
      <c r="F160" s="77" t="s">
        <v>1107</v>
      </c>
      <c r="G160" s="1"/>
      <c r="H160" s="7"/>
      <c r="I160" s="1" t="str">
        <f>IF(NOT(Tableau1175791820222729[[#This Row],[Qu.]]&gt;=1),"OUI","NON")</f>
        <v>NON</v>
      </c>
      <c r="J160" s="11">
        <f>SUM(1&gt;Tableau1175791820222729[[#This Row],[Qu.]])</f>
        <v>0</v>
      </c>
      <c r="K160" s="46"/>
    </row>
    <row r="161" spans="2:11" ht="15" customHeight="1" x14ac:dyDescent="0.25">
      <c r="B161" s="34" t="s">
        <v>2094</v>
      </c>
      <c r="C161" s="12" t="s">
        <v>3399</v>
      </c>
      <c r="D161" s="49">
        <v>1</v>
      </c>
      <c r="E161" s="78"/>
      <c r="F161" s="77" t="s">
        <v>1089</v>
      </c>
      <c r="G161" s="1"/>
      <c r="H161" s="7"/>
      <c r="I161" s="1" t="str">
        <f>IF(NOT(Tableau1175791820222729[[#This Row],[Qu.]]&gt;=1),"OUI","NON")</f>
        <v>NON</v>
      </c>
      <c r="J161" s="11">
        <f>SUM(1&gt;Tableau1175791820222729[[#This Row],[Qu.]])</f>
        <v>0</v>
      </c>
      <c r="K161" s="46"/>
    </row>
    <row r="162" spans="2:11" ht="15" customHeight="1" x14ac:dyDescent="0.25">
      <c r="B162" s="34" t="s">
        <v>2096</v>
      </c>
      <c r="C162" s="12" t="s">
        <v>3400</v>
      </c>
      <c r="D162" s="49">
        <v>0</v>
      </c>
      <c r="E162" s="78"/>
      <c r="F162" s="77" t="s">
        <v>1107</v>
      </c>
      <c r="G162" s="1"/>
      <c r="H162" s="7"/>
      <c r="I162" s="1" t="str">
        <f>IF(NOT(Tableau1175791820222729[[#This Row],[Qu.]]&gt;=1),"OUI","NON")</f>
        <v>OUI</v>
      </c>
      <c r="J162" s="11">
        <f>SUM(1&gt;Tableau1175791820222729[[#This Row],[Qu.]])</f>
        <v>1</v>
      </c>
      <c r="K162" s="46"/>
    </row>
    <row r="163" spans="2:11" ht="15" customHeight="1" x14ac:dyDescent="0.25">
      <c r="B163" s="34" t="s">
        <v>2098</v>
      </c>
      <c r="C163" s="12" t="s">
        <v>495</v>
      </c>
      <c r="D163" s="49">
        <v>1</v>
      </c>
      <c r="E163" s="78"/>
      <c r="F163" s="77" t="s">
        <v>1107</v>
      </c>
      <c r="G163" s="1"/>
      <c r="H163" s="7"/>
      <c r="I163" s="1" t="str">
        <f>IF(NOT(Tableau1175791820222729[[#This Row],[Qu.]]&gt;=1),"OUI","NON")</f>
        <v>NON</v>
      </c>
      <c r="J163" s="11">
        <f>SUM(1&gt;Tableau1175791820222729[[#This Row],[Qu.]])</f>
        <v>0</v>
      </c>
      <c r="K163" s="46"/>
    </row>
    <row r="164" spans="2:11" ht="15" customHeight="1" x14ac:dyDescent="0.25">
      <c r="B164" s="34" t="s">
        <v>2100</v>
      </c>
      <c r="C164" s="12" t="s">
        <v>3401</v>
      </c>
      <c r="D164" s="49">
        <v>1</v>
      </c>
      <c r="E164" s="78"/>
      <c r="F164" s="77" t="s">
        <v>1113</v>
      </c>
      <c r="G164" s="1"/>
      <c r="H164" s="7"/>
      <c r="I164" s="1" t="str">
        <f>IF(NOT(Tableau1175791820222729[[#This Row],[Qu.]]&gt;=1),"OUI","NON")</f>
        <v>NON</v>
      </c>
      <c r="J164" s="11">
        <f>SUM(1&gt;Tableau1175791820222729[[#This Row],[Qu.]])</f>
        <v>0</v>
      </c>
      <c r="K164" s="46"/>
    </row>
    <row r="165" spans="2:11" ht="15" customHeight="1" x14ac:dyDescent="0.25">
      <c r="B165" s="34" t="s">
        <v>2102</v>
      </c>
      <c r="C165" s="12" t="s">
        <v>3402</v>
      </c>
      <c r="D165" s="49">
        <v>1</v>
      </c>
      <c r="E165" s="78"/>
      <c r="F165" s="77" t="s">
        <v>1113</v>
      </c>
      <c r="G165" s="1"/>
      <c r="H165" s="7"/>
      <c r="I165" s="1" t="str">
        <f>IF(NOT(Tableau1175791820222729[[#This Row],[Qu.]]&gt;=1),"OUI","NON")</f>
        <v>NON</v>
      </c>
      <c r="J165" s="11">
        <f>SUM(1&gt;Tableau1175791820222729[[#This Row],[Qu.]])</f>
        <v>0</v>
      </c>
      <c r="K165" s="46"/>
    </row>
    <row r="166" spans="2:11" ht="15" customHeight="1" x14ac:dyDescent="0.25">
      <c r="B166" s="34" t="s">
        <v>2104</v>
      </c>
      <c r="C166" s="12" t="s">
        <v>972</v>
      </c>
      <c r="D166" s="49">
        <v>1</v>
      </c>
      <c r="E166" s="78"/>
      <c r="F166" s="77" t="s">
        <v>1113</v>
      </c>
      <c r="G166" s="1"/>
      <c r="H166" s="7"/>
      <c r="I166" s="1" t="str">
        <f>IF(NOT(Tableau1175791820222729[[#This Row],[Qu.]]&gt;=1),"OUI","NON")</f>
        <v>NON</v>
      </c>
      <c r="J166" s="11">
        <f>SUM(1&gt;Tableau1175791820222729[[#This Row],[Qu.]])</f>
        <v>0</v>
      </c>
      <c r="K166" s="46"/>
    </row>
    <row r="167" spans="2:11" ht="15" customHeight="1" x14ac:dyDescent="0.25">
      <c r="B167" s="34" t="s">
        <v>2106</v>
      </c>
      <c r="C167" s="12" t="s">
        <v>3403</v>
      </c>
      <c r="D167" s="49">
        <v>1</v>
      </c>
      <c r="E167" s="78"/>
      <c r="F167" s="77" t="s">
        <v>1107</v>
      </c>
      <c r="G167" s="1"/>
      <c r="H167" s="7"/>
      <c r="I167" s="1" t="str">
        <f>IF(NOT(Tableau1175791820222729[[#This Row],[Qu.]]&gt;=1),"OUI","NON")</f>
        <v>NON</v>
      </c>
      <c r="J167" s="11">
        <f>SUM(1&gt;Tableau1175791820222729[[#This Row],[Qu.]])</f>
        <v>0</v>
      </c>
      <c r="K167" s="46"/>
    </row>
    <row r="168" spans="2:11" ht="15" customHeight="1" x14ac:dyDescent="0.25">
      <c r="B168" s="34" t="s">
        <v>2108</v>
      </c>
      <c r="C168" s="12" t="s">
        <v>3404</v>
      </c>
      <c r="D168" s="49">
        <v>1</v>
      </c>
      <c r="E168" s="78"/>
      <c r="F168" s="77" t="s">
        <v>1089</v>
      </c>
      <c r="G168" s="1"/>
      <c r="H168" s="7"/>
      <c r="I168" s="1" t="str">
        <f>IF(NOT(Tableau1175791820222729[[#This Row],[Qu.]]&gt;=1),"OUI","NON")</f>
        <v>NON</v>
      </c>
      <c r="J168" s="11">
        <f>SUM(1&gt;Tableau1175791820222729[[#This Row],[Qu.]])</f>
        <v>0</v>
      </c>
      <c r="K168" s="46"/>
    </row>
    <row r="169" spans="2:11" ht="15" customHeight="1" x14ac:dyDescent="0.25">
      <c r="B169" s="34" t="s">
        <v>2110</v>
      </c>
      <c r="C169" s="12" t="s">
        <v>3405</v>
      </c>
      <c r="D169" s="49">
        <v>1</v>
      </c>
      <c r="E169" s="78"/>
      <c r="F169" s="77" t="s">
        <v>1089</v>
      </c>
      <c r="G169" s="1"/>
      <c r="H169" s="7"/>
      <c r="I169" s="1" t="str">
        <f>IF(NOT(Tableau1175791820222729[[#This Row],[Qu.]]&gt;=1),"OUI","NON")</f>
        <v>NON</v>
      </c>
      <c r="J169" s="11">
        <f>SUM(1&gt;Tableau1175791820222729[[#This Row],[Qu.]])</f>
        <v>0</v>
      </c>
      <c r="K169" s="46"/>
    </row>
    <row r="170" spans="2:11" ht="15" customHeight="1" x14ac:dyDescent="0.25">
      <c r="B170" s="34" t="s">
        <v>2112</v>
      </c>
      <c r="C170" s="12" t="s">
        <v>3406</v>
      </c>
      <c r="D170" s="49">
        <v>1</v>
      </c>
      <c r="E170" s="78"/>
      <c r="F170" s="77" t="s">
        <v>1089</v>
      </c>
      <c r="G170" s="1"/>
      <c r="H170" s="7"/>
      <c r="I170" s="1" t="str">
        <f>IF(NOT(Tableau1175791820222729[[#This Row],[Qu.]]&gt;=1),"OUI","NON")</f>
        <v>NON</v>
      </c>
      <c r="J170" s="11">
        <f>SUM(1&gt;Tableau1175791820222729[[#This Row],[Qu.]])</f>
        <v>0</v>
      </c>
      <c r="K170" s="46"/>
    </row>
    <row r="171" spans="2:11" ht="15" customHeight="1" x14ac:dyDescent="0.25">
      <c r="B171" s="53" t="s">
        <v>2114</v>
      </c>
      <c r="C171" s="48" t="s">
        <v>3407</v>
      </c>
      <c r="D171" s="49">
        <v>1</v>
      </c>
      <c r="E171" s="78"/>
      <c r="F171" s="77" t="s">
        <v>1111</v>
      </c>
      <c r="G171" s="1"/>
      <c r="H171" s="7"/>
      <c r="I171" s="1" t="str">
        <f>IF(NOT(Tableau1175791820222729[[#This Row],[Qu.]]&gt;=1),"OUI","NON")</f>
        <v>NON</v>
      </c>
      <c r="J171" s="11">
        <f>SUM(1&gt;Tableau1175791820222729[[#This Row],[Qu.]])</f>
        <v>0</v>
      </c>
      <c r="K171" s="46"/>
    </row>
    <row r="172" spans="2:11" ht="15" customHeight="1" x14ac:dyDescent="0.25">
      <c r="B172" s="34" t="s">
        <v>2116</v>
      </c>
      <c r="C172" s="12" t="s">
        <v>3408</v>
      </c>
      <c r="D172" s="49">
        <v>1</v>
      </c>
      <c r="E172" s="78"/>
      <c r="F172" s="77" t="s">
        <v>1089</v>
      </c>
      <c r="G172" s="1"/>
      <c r="H172" s="7"/>
      <c r="I172" s="1" t="str">
        <f>IF(NOT(Tableau1175791820222729[[#This Row],[Qu.]]&gt;=1),"OUI","NON")</f>
        <v>NON</v>
      </c>
      <c r="J172" s="11">
        <f>SUM(1&gt;Tableau1175791820222729[[#This Row],[Qu.]])</f>
        <v>0</v>
      </c>
      <c r="K172" s="46"/>
    </row>
    <row r="173" spans="2:11" ht="15" customHeight="1" x14ac:dyDescent="0.25">
      <c r="B173" s="34" t="s">
        <v>2118</v>
      </c>
      <c r="C173" s="12" t="s">
        <v>3409</v>
      </c>
      <c r="D173" s="49">
        <v>1</v>
      </c>
      <c r="E173" s="78"/>
      <c r="F173" s="77" t="s">
        <v>1089</v>
      </c>
      <c r="G173" s="1"/>
      <c r="H173" s="7"/>
      <c r="I173" s="1" t="str">
        <f>IF(NOT(Tableau1175791820222729[[#This Row],[Qu.]]&gt;=1),"OUI","NON")</f>
        <v>NON</v>
      </c>
      <c r="J173" s="11">
        <f>SUM(1&gt;Tableau1175791820222729[[#This Row],[Qu.]])</f>
        <v>0</v>
      </c>
      <c r="K173" s="46"/>
    </row>
    <row r="174" spans="2:11" ht="15" customHeight="1" x14ac:dyDescent="0.25">
      <c r="B174" s="34" t="s">
        <v>2120</v>
      </c>
      <c r="C174" s="12" t="s">
        <v>2929</v>
      </c>
      <c r="D174" s="49">
        <v>1</v>
      </c>
      <c r="E174" s="78"/>
      <c r="F174" s="77" t="s">
        <v>1089</v>
      </c>
      <c r="G174" s="1"/>
      <c r="H174" s="7"/>
      <c r="I174" s="1" t="str">
        <f>IF(NOT(Tableau1175791820222729[[#This Row],[Qu.]]&gt;=1),"OUI","NON")</f>
        <v>NON</v>
      </c>
      <c r="J174" s="11">
        <f>SUM(1&gt;Tableau1175791820222729[[#This Row],[Qu.]])</f>
        <v>0</v>
      </c>
      <c r="K174" s="46"/>
    </row>
    <row r="175" spans="2:11" ht="15" customHeight="1" x14ac:dyDescent="0.25">
      <c r="B175" s="34" t="s">
        <v>2122</v>
      </c>
      <c r="C175" s="12" t="s">
        <v>3410</v>
      </c>
      <c r="D175" s="49">
        <v>1</v>
      </c>
      <c r="E175" s="78"/>
      <c r="F175" s="77" t="s">
        <v>1111</v>
      </c>
      <c r="G175" s="1"/>
      <c r="H175" s="7"/>
      <c r="I175" s="1" t="str">
        <f>IF(NOT(Tableau1175791820222729[[#This Row],[Qu.]]&gt;=1),"OUI","NON")</f>
        <v>NON</v>
      </c>
      <c r="J175" s="11">
        <f>SUM(1&gt;Tableau1175791820222729[[#This Row],[Qu.]])</f>
        <v>0</v>
      </c>
      <c r="K175" s="46"/>
    </row>
    <row r="176" spans="2:11" ht="15" customHeight="1" x14ac:dyDescent="0.25">
      <c r="B176" s="34" t="s">
        <v>2124</v>
      </c>
      <c r="C176" s="12" t="s">
        <v>3411</v>
      </c>
      <c r="D176" s="49">
        <v>1</v>
      </c>
      <c r="E176" s="78"/>
      <c r="F176" s="77" t="s">
        <v>1089</v>
      </c>
      <c r="G176" s="1"/>
      <c r="H176" s="7"/>
      <c r="I176" s="1" t="str">
        <f>IF(NOT(Tableau1175791820222729[[#This Row],[Qu.]]&gt;=1),"OUI","NON")</f>
        <v>NON</v>
      </c>
      <c r="J176" s="11">
        <f>SUM(1&gt;Tableau1175791820222729[[#This Row],[Qu.]])</f>
        <v>0</v>
      </c>
      <c r="K176" s="46"/>
    </row>
    <row r="177" spans="2:12" ht="15" customHeight="1" x14ac:dyDescent="0.25">
      <c r="B177" s="53" t="s">
        <v>2126</v>
      </c>
      <c r="C177" s="48" t="s">
        <v>3412</v>
      </c>
      <c r="D177" s="49">
        <v>1</v>
      </c>
      <c r="E177" s="78"/>
      <c r="F177" s="77" t="s">
        <v>1113</v>
      </c>
      <c r="G177" s="1"/>
      <c r="H177" s="7"/>
      <c r="I177" s="1" t="str">
        <f>IF(NOT(Tableau1175791820222729[[#This Row],[Qu.]]&gt;=1),"OUI","NON")</f>
        <v>NON</v>
      </c>
      <c r="J177" s="11">
        <f>SUM(1&gt;Tableau1175791820222729[[#This Row],[Qu.]])</f>
        <v>0</v>
      </c>
      <c r="K177" s="46"/>
      <c r="L177" s="55"/>
    </row>
    <row r="178" spans="2:12" ht="15" customHeight="1" x14ac:dyDescent="0.25">
      <c r="B178" s="34" t="s">
        <v>2128</v>
      </c>
      <c r="C178" s="12" t="s">
        <v>3413</v>
      </c>
      <c r="D178" s="49">
        <v>1</v>
      </c>
      <c r="E178" s="78"/>
      <c r="F178" s="77" t="s">
        <v>1089</v>
      </c>
      <c r="G178" s="1"/>
      <c r="H178" s="7"/>
      <c r="I178" s="1" t="str">
        <f>IF(NOT(Tableau1175791820222729[[#This Row],[Qu.]]&gt;=1),"OUI","NON")</f>
        <v>NON</v>
      </c>
      <c r="J178" s="11">
        <f>SUM(1&gt;Tableau1175791820222729[[#This Row],[Qu.]])</f>
        <v>0</v>
      </c>
      <c r="K178" s="46"/>
      <c r="L178" s="55"/>
    </row>
    <row r="179" spans="2:12" ht="15" customHeight="1" x14ac:dyDescent="0.25">
      <c r="B179" s="34" t="s">
        <v>2130</v>
      </c>
      <c r="C179" s="12" t="s">
        <v>3414</v>
      </c>
      <c r="D179" s="49">
        <v>1</v>
      </c>
      <c r="E179" s="78"/>
      <c r="F179" s="77" t="s">
        <v>1089</v>
      </c>
      <c r="G179" s="1"/>
      <c r="H179" s="7"/>
      <c r="I179" s="1" t="str">
        <f>IF(NOT(Tableau1175791820222729[[#This Row],[Qu.]]&gt;=1),"OUI","NON")</f>
        <v>NON</v>
      </c>
      <c r="J179" s="11">
        <f>SUM(1&gt;Tableau1175791820222729[[#This Row],[Qu.]])</f>
        <v>0</v>
      </c>
      <c r="K179" s="46"/>
      <c r="L179" s="55"/>
    </row>
    <row r="180" spans="2:12" ht="15" customHeight="1" x14ac:dyDescent="0.25">
      <c r="B180" s="34" t="s">
        <v>2132</v>
      </c>
      <c r="C180" s="12" t="s">
        <v>3415</v>
      </c>
      <c r="D180" s="49">
        <v>1</v>
      </c>
      <c r="E180" s="78"/>
      <c r="F180" s="77" t="s">
        <v>1089</v>
      </c>
      <c r="G180" s="1"/>
      <c r="H180" s="7"/>
      <c r="I180" s="1" t="str">
        <f>IF(NOT(Tableau1175791820222729[[#This Row],[Qu.]]&gt;=1),"OUI","NON")</f>
        <v>NON</v>
      </c>
      <c r="J180" s="11">
        <f>SUM(1&gt;Tableau1175791820222729[[#This Row],[Qu.]])</f>
        <v>0</v>
      </c>
      <c r="K180" s="46"/>
      <c r="L180" s="55"/>
    </row>
    <row r="181" spans="2:12" ht="15" customHeight="1" x14ac:dyDescent="0.25">
      <c r="B181" s="53" t="s">
        <v>2134</v>
      </c>
      <c r="C181" s="48" t="s">
        <v>3416</v>
      </c>
      <c r="D181" s="49">
        <v>0</v>
      </c>
      <c r="E181" s="78"/>
      <c r="F181" s="77" t="s">
        <v>1089</v>
      </c>
      <c r="G181" s="1"/>
      <c r="H181" s="7"/>
      <c r="I181" s="1" t="str">
        <f>IF(NOT(Tableau1175791820222729[[#This Row],[Qu.]]&gt;=1),"OUI","NON")</f>
        <v>OUI</v>
      </c>
      <c r="J181" s="11">
        <f>SUM(1&gt;Tableau1175791820222729[[#This Row],[Qu.]])</f>
        <v>1</v>
      </c>
      <c r="K181" s="46"/>
      <c r="L181" s="55"/>
    </row>
    <row r="182" spans="2:12" ht="15" customHeight="1" x14ac:dyDescent="0.25">
      <c r="B182" s="53" t="s">
        <v>2136</v>
      </c>
      <c r="C182" s="48" t="s">
        <v>3417</v>
      </c>
      <c r="D182" s="49">
        <v>1</v>
      </c>
      <c r="E182" s="78"/>
      <c r="F182" s="77" t="s">
        <v>1089</v>
      </c>
      <c r="G182" s="1"/>
      <c r="H182" s="7"/>
      <c r="I182" s="1" t="str">
        <f>IF(NOT(Tableau1175791820222729[[#This Row],[Qu.]]&gt;=1),"OUI","NON")</f>
        <v>NON</v>
      </c>
      <c r="J182" s="11">
        <f>SUM(1&gt;Tableau1175791820222729[[#This Row],[Qu.]])</f>
        <v>0</v>
      </c>
      <c r="K182" s="46"/>
      <c r="L182" s="55"/>
    </row>
    <row r="183" spans="2:12" ht="15" customHeight="1" x14ac:dyDescent="0.25">
      <c r="B183" s="34" t="s">
        <v>2138</v>
      </c>
      <c r="C183" s="12" t="s">
        <v>3418</v>
      </c>
      <c r="D183" s="49">
        <v>1</v>
      </c>
      <c r="E183" s="78"/>
      <c r="F183" s="77" t="s">
        <v>1089</v>
      </c>
      <c r="G183" s="1"/>
      <c r="H183" s="7"/>
      <c r="I183" s="1" t="str">
        <f>IF(NOT(Tableau1175791820222729[[#This Row],[Qu.]]&gt;=1),"OUI","NON")</f>
        <v>NON</v>
      </c>
      <c r="J183" s="11">
        <f>SUM(1&gt;Tableau1175791820222729[[#This Row],[Qu.]])</f>
        <v>0</v>
      </c>
      <c r="K183" s="46"/>
      <c r="L183" s="55"/>
    </row>
    <row r="184" spans="2:12" ht="15" customHeight="1" x14ac:dyDescent="0.25">
      <c r="B184" s="34" t="s">
        <v>2140</v>
      </c>
      <c r="C184" s="12" t="s">
        <v>3419</v>
      </c>
      <c r="D184" s="49">
        <v>1</v>
      </c>
      <c r="E184" s="78"/>
      <c r="F184" s="77" t="s">
        <v>1089</v>
      </c>
      <c r="G184" s="1"/>
      <c r="H184" s="7"/>
      <c r="I184" s="1" t="str">
        <f>IF(NOT(Tableau1175791820222729[[#This Row],[Qu.]]&gt;=1),"OUI","NON")</f>
        <v>NON</v>
      </c>
      <c r="J184" s="11">
        <f>SUM(1&gt;Tableau1175791820222729[[#This Row],[Qu.]])</f>
        <v>0</v>
      </c>
      <c r="K184" s="46"/>
      <c r="L184" s="55"/>
    </row>
    <row r="185" spans="2:12" ht="15" customHeight="1" x14ac:dyDescent="0.25">
      <c r="B185" s="34" t="s">
        <v>2142</v>
      </c>
      <c r="C185" s="12" t="s">
        <v>3420</v>
      </c>
      <c r="D185" s="49">
        <v>1</v>
      </c>
      <c r="E185" s="78"/>
      <c r="F185" s="77" t="s">
        <v>1089</v>
      </c>
      <c r="G185" s="1"/>
      <c r="H185" s="7"/>
      <c r="I185" s="1" t="str">
        <f>IF(NOT(Tableau1175791820222729[[#This Row],[Qu.]]&gt;=1),"OUI","NON")</f>
        <v>NON</v>
      </c>
      <c r="J185" s="11">
        <f>SUM(1&gt;Tableau1175791820222729[[#This Row],[Qu.]])</f>
        <v>0</v>
      </c>
      <c r="K185" s="46"/>
      <c r="L185" s="55"/>
    </row>
    <row r="186" spans="2:12" ht="15" customHeight="1" x14ac:dyDescent="0.25">
      <c r="B186" s="31" t="s">
        <v>2144</v>
      </c>
      <c r="C186" s="3" t="s">
        <v>3421</v>
      </c>
      <c r="D186" s="49">
        <v>1</v>
      </c>
      <c r="E186" s="78"/>
      <c r="F186" s="76" t="s">
        <v>1111</v>
      </c>
      <c r="G186" s="1"/>
      <c r="H186" s="7"/>
      <c r="I186" s="1" t="str">
        <f>IF(NOT(Tableau1175791820222729[[#This Row],[Qu.]]&gt;=1),"OUI","NON")</f>
        <v>NON</v>
      </c>
      <c r="J186" s="11">
        <f>SUM(1&gt;Tableau1175791820222729[[#This Row],[Qu.]])</f>
        <v>0</v>
      </c>
      <c r="K186" s="46"/>
      <c r="L186" s="55"/>
    </row>
    <row r="187" spans="2:12" ht="15" customHeight="1" x14ac:dyDescent="0.25">
      <c r="B187" s="34" t="s">
        <v>2146</v>
      </c>
      <c r="C187" s="12" t="s">
        <v>3422</v>
      </c>
      <c r="D187" s="49">
        <v>1</v>
      </c>
      <c r="E187" s="78"/>
      <c r="F187" s="77" t="s">
        <v>1089</v>
      </c>
      <c r="G187" s="1"/>
      <c r="H187" s="7"/>
      <c r="I187" s="1" t="str">
        <f>IF(NOT(Tableau1175791820222729[[#This Row],[Qu.]]&gt;=1),"OUI","NON")</f>
        <v>NON</v>
      </c>
      <c r="J187" s="11">
        <f>SUM(1&gt;Tableau1175791820222729[[#This Row],[Qu.]])</f>
        <v>0</v>
      </c>
      <c r="K187" s="46"/>
      <c r="L187" s="55"/>
    </row>
    <row r="188" spans="2:12" ht="15" customHeight="1" x14ac:dyDescent="0.25">
      <c r="B188" s="34" t="s">
        <v>2148</v>
      </c>
      <c r="C188" s="12" t="s">
        <v>3423</v>
      </c>
      <c r="D188" s="49">
        <v>1</v>
      </c>
      <c r="E188" s="78"/>
      <c r="F188" s="77" t="s">
        <v>1099</v>
      </c>
      <c r="G188" s="1"/>
      <c r="H188" s="7"/>
      <c r="I188" s="1" t="str">
        <f>IF(NOT(Tableau1175791820222729[[#This Row],[Qu.]]&gt;=1),"OUI","NON")</f>
        <v>NON</v>
      </c>
      <c r="J188" s="11">
        <f>SUM(1&gt;Tableau1175791820222729[[#This Row],[Qu.]])</f>
        <v>0</v>
      </c>
      <c r="K188" s="46"/>
      <c r="L188" s="55"/>
    </row>
    <row r="189" spans="2:12" ht="15" customHeight="1" x14ac:dyDescent="0.25">
      <c r="B189" s="34" t="s">
        <v>2150</v>
      </c>
      <c r="C189" s="12" t="s">
        <v>3424</v>
      </c>
      <c r="D189" s="49">
        <v>1</v>
      </c>
      <c r="E189" s="78"/>
      <c r="F189" s="76" t="s">
        <v>1089</v>
      </c>
      <c r="G189" s="1"/>
      <c r="H189" s="7"/>
      <c r="I189" s="1" t="str">
        <f>IF(NOT(Tableau1175791820222729[[#This Row],[Qu.]]&gt;=1),"OUI","NON")</f>
        <v>NON</v>
      </c>
      <c r="J189" s="11">
        <f>SUM(1&gt;Tableau1175791820222729[[#This Row],[Qu.]])</f>
        <v>0</v>
      </c>
      <c r="K189" s="46"/>
      <c r="L189" s="55"/>
    </row>
    <row r="190" spans="2:12" ht="15" customHeight="1" x14ac:dyDescent="0.25">
      <c r="B190" s="53" t="s">
        <v>2152</v>
      </c>
      <c r="C190" s="12" t="s">
        <v>3425</v>
      </c>
      <c r="D190" s="49">
        <v>1</v>
      </c>
      <c r="E190" s="78"/>
      <c r="F190" s="77" t="s">
        <v>1089</v>
      </c>
      <c r="G190" s="1"/>
      <c r="H190" s="7"/>
      <c r="I190" s="1" t="str">
        <f>IF(NOT(Tableau1175791820222729[[#This Row],[Qu.]]&gt;=1),"OUI","NON")</f>
        <v>NON</v>
      </c>
      <c r="J190" s="11">
        <f>SUM(1&gt;Tableau1175791820222729[[#This Row],[Qu.]])</f>
        <v>0</v>
      </c>
      <c r="K190" s="46"/>
      <c r="L190" s="55"/>
    </row>
    <row r="191" spans="2:12" ht="15" customHeight="1" x14ac:dyDescent="0.25">
      <c r="B191" s="34" t="s">
        <v>2154</v>
      </c>
      <c r="C191" s="12" t="s">
        <v>3426</v>
      </c>
      <c r="D191" s="49">
        <v>1</v>
      </c>
      <c r="E191" s="78"/>
      <c r="F191" s="77" t="s">
        <v>1089</v>
      </c>
      <c r="G191" s="1"/>
      <c r="H191" s="7"/>
      <c r="I191" s="1" t="str">
        <f>IF(NOT(Tableau1175791820222729[[#This Row],[Qu.]]&gt;=1),"OUI","NON")</f>
        <v>NON</v>
      </c>
      <c r="J191" s="11">
        <f>SUM(1&gt;Tableau1175791820222729[[#This Row],[Qu.]])</f>
        <v>0</v>
      </c>
      <c r="K191" s="46"/>
      <c r="L191" s="55"/>
    </row>
    <row r="192" spans="2:12" ht="15" customHeight="1" x14ac:dyDescent="0.25">
      <c r="B192" s="34" t="s">
        <v>2156</v>
      </c>
      <c r="C192" s="12" t="s">
        <v>2943</v>
      </c>
      <c r="D192" s="49">
        <v>1</v>
      </c>
      <c r="E192" s="78"/>
      <c r="F192" s="77" t="s">
        <v>1107</v>
      </c>
      <c r="G192" s="1"/>
      <c r="H192" s="7"/>
      <c r="I192" s="1" t="str">
        <f>IF(NOT(Tableau1175791820222729[[#This Row],[Qu.]]&gt;=1),"OUI","NON")</f>
        <v>NON</v>
      </c>
      <c r="J192" s="11">
        <f>SUM(1&gt;Tableau1175791820222729[[#This Row],[Qu.]])</f>
        <v>0</v>
      </c>
      <c r="K192" s="46"/>
      <c r="L192" s="55"/>
    </row>
    <row r="193" spans="1:12" ht="15" customHeight="1" x14ac:dyDescent="0.25">
      <c r="A193" s="55"/>
      <c r="B193" s="34" t="s">
        <v>2158</v>
      </c>
      <c r="C193" s="12" t="s">
        <v>3427</v>
      </c>
      <c r="D193" s="49">
        <v>1</v>
      </c>
      <c r="E193" s="78"/>
      <c r="F193" s="22" t="s">
        <v>1111</v>
      </c>
      <c r="G193" s="1"/>
      <c r="H193" s="18"/>
      <c r="I193" s="25" t="str">
        <f>IF(NOT(Tableau1175791820222729[[#This Row],[Qu.]]&gt;=1),"OUI","NON")</f>
        <v>NON</v>
      </c>
      <c r="J193" s="25">
        <f>SUM(1&gt;Tableau1175791820222729[[#This Row],[Qu.]])</f>
        <v>0</v>
      </c>
      <c r="K193" s="11"/>
      <c r="L193" s="46"/>
    </row>
    <row r="194" spans="1:12" ht="15" customHeight="1" x14ac:dyDescent="0.25">
      <c r="A194" s="55"/>
      <c r="B194" s="34" t="s">
        <v>2160</v>
      </c>
      <c r="C194" s="12" t="s">
        <v>3428</v>
      </c>
      <c r="D194" s="49">
        <v>1</v>
      </c>
      <c r="E194" s="78"/>
      <c r="F194" s="22" t="s">
        <v>1089</v>
      </c>
      <c r="G194" s="1"/>
      <c r="H194" s="18"/>
      <c r="I194" s="25" t="str">
        <f>IF(NOT(Tableau1175791820222729[[#This Row],[Qu.]]&gt;=1),"OUI","NON")</f>
        <v>NON</v>
      </c>
      <c r="J194" s="25">
        <f>SUM(1&gt;Tableau1175791820222729[[#This Row],[Qu.]])</f>
        <v>0</v>
      </c>
      <c r="K194" s="11"/>
      <c r="L194" s="46"/>
    </row>
    <row r="195" spans="1:12" ht="15" customHeight="1" x14ac:dyDescent="0.25">
      <c r="A195" s="55"/>
      <c r="B195" s="34" t="s">
        <v>2162</v>
      </c>
      <c r="C195" s="12" t="s">
        <v>308</v>
      </c>
      <c r="D195" s="49">
        <v>1</v>
      </c>
      <c r="E195" s="78"/>
      <c r="F195" s="22" t="s">
        <v>1107</v>
      </c>
      <c r="G195" s="1"/>
      <c r="H195" s="18"/>
      <c r="I195" s="25" t="str">
        <f>IF(NOT(Tableau1175791820222729[[#This Row],[Qu.]]&gt;=1),"OUI","NON")</f>
        <v>NON</v>
      </c>
      <c r="J195" s="25">
        <f>SUM(1&gt;Tableau1175791820222729[[#This Row],[Qu.]])</f>
        <v>0</v>
      </c>
      <c r="K195" s="11"/>
      <c r="L195" s="46"/>
    </row>
    <row r="196" spans="1:12" ht="15" customHeight="1" x14ac:dyDescent="0.25">
      <c r="A196" s="55"/>
      <c r="B196" s="34" t="s">
        <v>2164</v>
      </c>
      <c r="C196" s="12" t="s">
        <v>3429</v>
      </c>
      <c r="D196" s="49">
        <v>1</v>
      </c>
      <c r="E196" s="78"/>
      <c r="F196" s="22" t="s">
        <v>1111</v>
      </c>
      <c r="G196" s="1"/>
      <c r="H196" s="49"/>
      <c r="I196" s="25" t="str">
        <f>IF(NOT(Tableau1175791820222729[[#This Row],[Qu.]]&gt;=1),"OUI","NON")</f>
        <v>NON</v>
      </c>
      <c r="J196" s="25">
        <f>SUM(1&gt;Tableau1175791820222729[[#This Row],[Qu.]])</f>
        <v>0</v>
      </c>
      <c r="K196" s="11"/>
      <c r="L196" s="46"/>
    </row>
    <row r="197" spans="1:12" ht="15" customHeight="1" x14ac:dyDescent="0.25">
      <c r="A197" s="55"/>
      <c r="B197" s="34" t="s">
        <v>2166</v>
      </c>
      <c r="C197" s="12" t="s">
        <v>1009</v>
      </c>
      <c r="D197" s="49">
        <v>1</v>
      </c>
      <c r="E197" s="78"/>
      <c r="F197" s="22" t="s">
        <v>1113</v>
      </c>
      <c r="G197" s="1"/>
      <c r="H197" s="18"/>
      <c r="I197" s="25" t="str">
        <f>IF(NOT(Tableau1175791820222729[[#This Row],[Qu.]]&gt;=1),"OUI","NON")</f>
        <v>NON</v>
      </c>
      <c r="J197" s="25">
        <f>SUM(1&gt;Tableau1175791820222729[[#This Row],[Qu.]])</f>
        <v>0</v>
      </c>
      <c r="K197" s="11"/>
      <c r="L197" s="46"/>
    </row>
    <row r="198" spans="1:12" ht="15" customHeight="1" x14ac:dyDescent="0.25">
      <c r="A198" s="55"/>
      <c r="B198" s="34" t="s">
        <v>2168</v>
      </c>
      <c r="C198" s="12" t="s">
        <v>3430</v>
      </c>
      <c r="D198" s="49">
        <v>1</v>
      </c>
      <c r="E198" s="78"/>
      <c r="F198" s="22" t="s">
        <v>1089</v>
      </c>
      <c r="G198" s="1"/>
      <c r="H198" s="52"/>
      <c r="I198" s="25" t="str">
        <f>IF(NOT(Tableau1175791820222729[[#This Row],[Qu.]]&gt;=1),"OUI","NON")</f>
        <v>NON</v>
      </c>
      <c r="J198" s="25">
        <f>SUM(1&gt;Tableau1175791820222729[[#This Row],[Qu.]])</f>
        <v>0</v>
      </c>
      <c r="K198" s="11"/>
      <c r="L198" s="46"/>
    </row>
    <row r="199" spans="1:12" ht="15" customHeight="1" x14ac:dyDescent="0.25">
      <c r="A199" s="55"/>
      <c r="B199" s="34" t="s">
        <v>2170</v>
      </c>
      <c r="C199" s="12" t="s">
        <v>3431</v>
      </c>
      <c r="D199" s="49">
        <v>1</v>
      </c>
      <c r="E199" s="78"/>
      <c r="F199" s="22" t="s">
        <v>1113</v>
      </c>
      <c r="G199" s="1"/>
      <c r="H199" s="49"/>
      <c r="I199" s="25" t="str">
        <f>IF(NOT(Tableau1175791820222729[[#This Row],[Qu.]]&gt;=1),"OUI","NON")</f>
        <v>NON</v>
      </c>
      <c r="J199" s="25">
        <f>SUM(1&gt;Tableau1175791820222729[[#This Row],[Qu.]])</f>
        <v>0</v>
      </c>
      <c r="K199" s="11"/>
      <c r="L199" s="46"/>
    </row>
    <row r="200" spans="1:12" ht="15" customHeight="1" x14ac:dyDescent="0.25">
      <c r="A200" s="55"/>
      <c r="B200" s="34" t="s">
        <v>2172</v>
      </c>
      <c r="C200" s="12" t="s">
        <v>3432</v>
      </c>
      <c r="D200" s="49">
        <v>1</v>
      </c>
      <c r="E200" s="78"/>
      <c r="F200" s="22" t="s">
        <v>1089</v>
      </c>
      <c r="G200" s="1"/>
      <c r="H200" s="52"/>
      <c r="I200" s="25" t="str">
        <f>IF(NOT(Tableau1175791820222729[[#This Row],[Qu.]]&gt;=1),"OUI","NON")</f>
        <v>NON</v>
      </c>
      <c r="J200" s="25">
        <f>SUM(1&gt;Tableau1175791820222729[[#This Row],[Qu.]])</f>
        <v>0</v>
      </c>
      <c r="K200" s="11"/>
      <c r="L200" s="46"/>
    </row>
    <row r="201" spans="1:12" ht="15" customHeight="1" x14ac:dyDescent="0.25">
      <c r="A201" s="55"/>
      <c r="B201" s="34" t="s">
        <v>2174</v>
      </c>
      <c r="C201" s="12" t="s">
        <v>3433</v>
      </c>
      <c r="D201" s="49">
        <v>1</v>
      </c>
      <c r="E201" s="78"/>
      <c r="F201" s="22" t="s">
        <v>1107</v>
      </c>
      <c r="G201" s="1"/>
      <c r="H201" s="18"/>
      <c r="I201" s="25" t="str">
        <f>IF(NOT(Tableau1175791820222729[[#This Row],[Qu.]]&gt;=1),"OUI","NON")</f>
        <v>NON</v>
      </c>
      <c r="J201" s="25">
        <f>SUM(1&gt;Tableau1175791820222729[[#This Row],[Qu.]])</f>
        <v>0</v>
      </c>
      <c r="K201" s="11"/>
      <c r="L201" s="46"/>
    </row>
    <row r="202" spans="1:12" ht="15" customHeight="1" x14ac:dyDescent="0.25">
      <c r="A202" s="55"/>
      <c r="B202" s="34" t="s">
        <v>2176</v>
      </c>
      <c r="C202" s="12" t="s">
        <v>3434</v>
      </c>
      <c r="D202" s="49">
        <v>1</v>
      </c>
      <c r="E202" s="78"/>
      <c r="F202" s="22" t="s">
        <v>1089</v>
      </c>
      <c r="G202" s="1"/>
      <c r="H202" s="18"/>
      <c r="I202" s="25" t="str">
        <f>IF(NOT(Tableau1175791820222729[[#This Row],[Qu.]]&gt;=1),"OUI","NON")</f>
        <v>NON</v>
      </c>
      <c r="J202" s="25">
        <f>SUM(1&gt;Tableau1175791820222729[[#This Row],[Qu.]])</f>
        <v>0</v>
      </c>
      <c r="K202" s="11"/>
      <c r="L202" s="46"/>
    </row>
    <row r="203" spans="1:12" ht="15" customHeight="1" x14ac:dyDescent="0.25">
      <c r="A203" s="55"/>
      <c r="B203" s="34" t="s">
        <v>2178</v>
      </c>
      <c r="C203" s="12" t="s">
        <v>3435</v>
      </c>
      <c r="D203" s="49">
        <v>0</v>
      </c>
      <c r="E203" s="78"/>
      <c r="F203" s="22" t="s">
        <v>1113</v>
      </c>
      <c r="G203" s="1"/>
      <c r="H203" s="1"/>
      <c r="I203" s="25" t="str">
        <f>IF(NOT(Tableau1175791820222729[[#This Row],[Qu.]]&gt;=1),"OUI","NON")</f>
        <v>OUI</v>
      </c>
      <c r="J203" s="25">
        <f>SUM(1&gt;Tableau1175791820222729[[#This Row],[Qu.]])</f>
        <v>1</v>
      </c>
      <c r="K203" s="11"/>
      <c r="L203" s="46"/>
    </row>
    <row r="204" spans="1:12" ht="15" customHeight="1" x14ac:dyDescent="0.25">
      <c r="A204" s="55"/>
      <c r="B204" s="34" t="s">
        <v>2180</v>
      </c>
      <c r="C204" s="12" t="s">
        <v>3436</v>
      </c>
      <c r="D204" s="49">
        <v>1</v>
      </c>
      <c r="E204" s="78"/>
      <c r="F204" s="22" t="s">
        <v>1111</v>
      </c>
      <c r="G204" s="1"/>
      <c r="H204" s="18"/>
      <c r="I204" s="25" t="str">
        <f>IF(NOT(Tableau1175791820222729[[#This Row],[Qu.]]&gt;=1),"OUI","NON")</f>
        <v>NON</v>
      </c>
      <c r="J204" s="25">
        <f>SUM(1&gt;Tableau1175791820222729[[#This Row],[Qu.]])</f>
        <v>0</v>
      </c>
      <c r="K204" s="11"/>
      <c r="L204" s="55"/>
    </row>
    <row r="205" spans="1:12" ht="15" customHeight="1" x14ac:dyDescent="0.25">
      <c r="A205" s="55"/>
      <c r="B205" s="34" t="s">
        <v>2182</v>
      </c>
      <c r="C205" s="12" t="s">
        <v>3437</v>
      </c>
      <c r="D205" s="49">
        <v>1</v>
      </c>
      <c r="E205" s="78"/>
      <c r="F205" s="22" t="s">
        <v>1089</v>
      </c>
      <c r="G205" s="1"/>
      <c r="H205" s="49"/>
      <c r="I205" s="25" t="str">
        <f>IF(NOT(Tableau1175791820222729[[#This Row],[Qu.]]&gt;=1),"OUI","NON")</f>
        <v>NON</v>
      </c>
      <c r="J205" s="25">
        <f>SUM(1&gt;Tableau1175791820222729[[#This Row],[Qu.]])</f>
        <v>0</v>
      </c>
      <c r="K205" s="11"/>
      <c r="L205" s="55"/>
    </row>
    <row r="206" spans="1:12" ht="15" customHeight="1" x14ac:dyDescent="0.25">
      <c r="A206" s="55"/>
      <c r="B206" s="34" t="s">
        <v>2184</v>
      </c>
      <c r="C206" s="12" t="s">
        <v>1018</v>
      </c>
      <c r="D206" s="49">
        <v>1</v>
      </c>
      <c r="E206" s="78"/>
      <c r="F206" s="22" t="s">
        <v>1089</v>
      </c>
      <c r="G206" s="1"/>
      <c r="H206" s="52"/>
      <c r="I206" s="25" t="str">
        <f>IF(NOT(Tableau1175791820222729[[#This Row],[Qu.]]&gt;=1),"OUI","NON")</f>
        <v>NON</v>
      </c>
      <c r="J206" s="25">
        <f>SUM(1&gt;Tableau1175791820222729[[#This Row],[Qu.]])</f>
        <v>0</v>
      </c>
      <c r="K206" s="11"/>
      <c r="L206" s="55"/>
    </row>
    <row r="207" spans="1:12" ht="15" customHeight="1" x14ac:dyDescent="0.25">
      <c r="A207" s="55"/>
      <c r="B207" s="34" t="s">
        <v>2186</v>
      </c>
      <c r="C207" s="12" t="s">
        <v>237</v>
      </c>
      <c r="D207" s="49">
        <v>1</v>
      </c>
      <c r="E207" s="78"/>
      <c r="F207" s="22" t="s">
        <v>1107</v>
      </c>
      <c r="G207" s="1"/>
      <c r="H207" s="49"/>
      <c r="I207" s="25" t="str">
        <f>IF(NOT(Tableau1175791820222729[[#This Row],[Qu.]]&gt;=1),"OUI","NON")</f>
        <v>NON</v>
      </c>
      <c r="J207" s="25">
        <f>SUM(1&gt;Tableau1175791820222729[[#This Row],[Qu.]])</f>
        <v>0</v>
      </c>
      <c r="K207" s="11"/>
      <c r="L207" s="55"/>
    </row>
    <row r="208" spans="1:12" ht="15" customHeight="1" x14ac:dyDescent="0.25">
      <c r="A208" s="22"/>
      <c r="B208" s="34" t="s">
        <v>2188</v>
      </c>
      <c r="C208" s="12" t="s">
        <v>3438</v>
      </c>
      <c r="D208" s="49">
        <v>1</v>
      </c>
      <c r="E208" s="78"/>
      <c r="F208" s="22" t="s">
        <v>1089</v>
      </c>
      <c r="G208" s="1"/>
      <c r="H208" s="18"/>
      <c r="I208" s="25" t="str">
        <f>IF(NOT(Tableau1175791820222729[[#This Row],[Qu.]]&gt;=1),"OUI","NON")</f>
        <v>NON</v>
      </c>
      <c r="J208" s="25">
        <f>SUM(1&gt;Tableau1175791820222729[[#This Row],[Qu.]])</f>
        <v>0</v>
      </c>
      <c r="K208" s="11"/>
      <c r="L208" s="55"/>
    </row>
    <row r="209" spans="1:11" ht="15" customHeight="1" x14ac:dyDescent="0.25">
      <c r="A209" s="22"/>
      <c r="B209" s="34" t="s">
        <v>2190</v>
      </c>
      <c r="C209" s="12" t="s">
        <v>3439</v>
      </c>
      <c r="D209" s="49">
        <v>1</v>
      </c>
      <c r="E209" s="78"/>
      <c r="F209" s="22" t="s">
        <v>1089</v>
      </c>
      <c r="G209" s="1"/>
      <c r="H209" s="18"/>
      <c r="I209" s="25" t="str">
        <f>IF(NOT(Tableau1175791820222729[[#This Row],[Qu.]]&gt;=1),"OUI","NON")</f>
        <v>NON</v>
      </c>
      <c r="J209" s="25">
        <f>SUM(1&gt;Tableau1175791820222729[[#This Row],[Qu.]])</f>
        <v>0</v>
      </c>
      <c r="K209" s="11"/>
    </row>
    <row r="210" spans="1:11" ht="15" customHeight="1" x14ac:dyDescent="0.25">
      <c r="A210" s="22"/>
      <c r="B210" s="34" t="s">
        <v>2192</v>
      </c>
      <c r="C210" s="12" t="s">
        <v>3440</v>
      </c>
      <c r="D210" s="49">
        <v>1</v>
      </c>
      <c r="E210" s="78"/>
      <c r="F210" s="22" t="s">
        <v>2478</v>
      </c>
      <c r="G210" s="1"/>
      <c r="H210" s="18"/>
      <c r="I210" s="25" t="str">
        <f>IF(NOT(Tableau1175791820222729[[#This Row],[Qu.]]&gt;=1),"OUI","NON")</f>
        <v>NON</v>
      </c>
      <c r="J210" s="25">
        <f>SUM(1&gt;Tableau1175791820222729[[#This Row],[Qu.]])</f>
        <v>0</v>
      </c>
      <c r="K210" s="11"/>
    </row>
    <row r="211" spans="1:11" ht="15" customHeight="1" x14ac:dyDescent="0.25">
      <c r="A211" s="22"/>
      <c r="B211" s="34" t="s">
        <v>2194</v>
      </c>
      <c r="C211" s="12" t="s">
        <v>3441</v>
      </c>
      <c r="D211" s="49">
        <v>1</v>
      </c>
      <c r="E211" s="78"/>
      <c r="F211" s="22" t="s">
        <v>1113</v>
      </c>
      <c r="G211" s="1"/>
      <c r="H211" s="18"/>
      <c r="I211" s="25" t="str">
        <f>IF(NOT(Tableau1175791820222729[[#This Row],[Qu.]]&gt;=1),"OUI","NON")</f>
        <v>NON</v>
      </c>
      <c r="J211" s="25">
        <f>SUM(1&gt;Tableau1175791820222729[[#This Row],[Qu.]])</f>
        <v>0</v>
      </c>
      <c r="K211" s="11"/>
    </row>
    <row r="212" spans="1:11" ht="15" customHeight="1" x14ac:dyDescent="0.25">
      <c r="A212" s="22"/>
      <c r="B212" s="34" t="s">
        <v>2196</v>
      </c>
      <c r="C212" s="12" t="s">
        <v>3442</v>
      </c>
      <c r="D212" s="49">
        <v>1</v>
      </c>
      <c r="E212" s="78"/>
      <c r="F212" s="22" t="s">
        <v>1089</v>
      </c>
      <c r="G212" s="1"/>
      <c r="H212" s="49"/>
      <c r="I212" s="25" t="str">
        <f>IF(NOT(Tableau1175791820222729[[#This Row],[Qu.]]&gt;=1),"OUI","NON")</f>
        <v>NON</v>
      </c>
      <c r="J212" s="25">
        <f>SUM(1&gt;Tableau1175791820222729[[#This Row],[Qu.]])</f>
        <v>0</v>
      </c>
      <c r="K212" s="11"/>
    </row>
    <row r="213" spans="1:11" ht="15" customHeight="1" x14ac:dyDescent="0.25">
      <c r="A213" s="22"/>
      <c r="B213" s="34" t="s">
        <v>2199</v>
      </c>
      <c r="C213" s="12" t="s">
        <v>3443</v>
      </c>
      <c r="D213" s="49">
        <v>1</v>
      </c>
      <c r="E213" s="78"/>
      <c r="F213" s="22" t="s">
        <v>1089</v>
      </c>
      <c r="G213" s="1"/>
      <c r="H213" s="1"/>
      <c r="I213" s="25" t="str">
        <f>IF(NOT(Tableau1175791820222729[[#This Row],[Qu.]]&gt;=1),"OUI","NON")</f>
        <v>NON</v>
      </c>
      <c r="J213" s="25">
        <f>SUM(1&gt;Tableau1175791820222729[[#This Row],[Qu.]])</f>
        <v>0</v>
      </c>
      <c r="K213" s="11"/>
    </row>
    <row r="214" spans="1:11" ht="15" customHeight="1" x14ac:dyDescent="0.25">
      <c r="A214" s="22"/>
      <c r="B214" s="34" t="s">
        <v>2202</v>
      </c>
      <c r="C214" s="12" t="s">
        <v>3444</v>
      </c>
      <c r="D214" s="49">
        <v>0</v>
      </c>
      <c r="E214" s="78"/>
      <c r="F214" s="22" t="s">
        <v>1099</v>
      </c>
      <c r="G214" s="1"/>
      <c r="H214" s="1"/>
      <c r="I214" s="25" t="str">
        <f>IF(NOT(Tableau1175791820222729[[#This Row],[Qu.]]&gt;=1),"OUI","NON")</f>
        <v>OUI</v>
      </c>
      <c r="J214" s="25">
        <f>SUM(1&gt;Tableau1175791820222729[[#This Row],[Qu.]])</f>
        <v>1</v>
      </c>
      <c r="K214" s="11"/>
    </row>
    <row r="215" spans="1:11" ht="15" customHeight="1" x14ac:dyDescent="0.25">
      <c r="A215" s="22"/>
      <c r="B215" s="34" t="s">
        <v>2204</v>
      </c>
      <c r="C215" s="12" t="s">
        <v>3445</v>
      </c>
      <c r="D215" s="49">
        <v>1</v>
      </c>
      <c r="E215" s="78"/>
      <c r="F215" s="22" t="s">
        <v>1089</v>
      </c>
      <c r="G215" s="1"/>
      <c r="H215" s="49"/>
      <c r="I215" s="25" t="str">
        <f>IF(NOT(Tableau1175791820222729[[#This Row],[Qu.]]&gt;=1),"OUI","NON")</f>
        <v>NON</v>
      </c>
      <c r="J215" s="25">
        <f>SUM(1&gt;Tableau1175791820222729[[#This Row],[Qu.]])</f>
        <v>0</v>
      </c>
      <c r="K215" s="11"/>
    </row>
    <row r="216" spans="1:11" ht="15" customHeight="1" x14ac:dyDescent="0.25">
      <c r="A216" s="22"/>
      <c r="B216" s="34" t="s">
        <v>2206</v>
      </c>
      <c r="C216" s="12" t="s">
        <v>3446</v>
      </c>
      <c r="D216" s="49">
        <v>1</v>
      </c>
      <c r="E216" s="78"/>
      <c r="F216" s="22" t="s">
        <v>1099</v>
      </c>
      <c r="G216" s="1"/>
      <c r="H216" s="1"/>
      <c r="I216" s="25" t="str">
        <f>IF(NOT(Tableau1175791820222729[[#This Row],[Qu.]]&gt;=1),"OUI","NON")</f>
        <v>NON</v>
      </c>
      <c r="J216" s="25">
        <f>SUM(1&gt;Tableau1175791820222729[[#This Row],[Qu.]])</f>
        <v>0</v>
      </c>
      <c r="K216" s="11"/>
    </row>
    <row r="217" spans="1:11" ht="15" customHeight="1" x14ac:dyDescent="0.25">
      <c r="A217" s="22"/>
      <c r="B217" s="34" t="s">
        <v>2208</v>
      </c>
      <c r="C217" s="12" t="s">
        <v>3447</v>
      </c>
      <c r="D217" s="49">
        <v>1</v>
      </c>
      <c r="E217" s="78"/>
      <c r="F217" s="22" t="s">
        <v>1089</v>
      </c>
      <c r="G217" s="1"/>
      <c r="H217" s="52"/>
      <c r="I217" s="25" t="str">
        <f>IF(NOT(Tableau1175791820222729[[#This Row],[Qu.]]&gt;=1),"OUI","NON")</f>
        <v>NON</v>
      </c>
      <c r="J217" s="25">
        <f>SUM(1&gt;Tableau1175791820222729[[#This Row],[Qu.]])</f>
        <v>0</v>
      </c>
      <c r="K217" s="11"/>
    </row>
    <row r="218" spans="1:11" ht="15" customHeight="1" x14ac:dyDescent="0.25">
      <c r="A218" s="22"/>
      <c r="B218" s="34" t="s">
        <v>2210</v>
      </c>
      <c r="C218" s="12" t="s">
        <v>3448</v>
      </c>
      <c r="D218" s="49">
        <v>1</v>
      </c>
      <c r="E218" s="78"/>
      <c r="F218" s="22" t="s">
        <v>1089</v>
      </c>
      <c r="G218" s="1"/>
      <c r="H218" s="18"/>
      <c r="I218" s="25" t="str">
        <f>IF(NOT(Tableau1175791820222729[[#This Row],[Qu.]]&gt;=1),"OUI","NON")</f>
        <v>NON</v>
      </c>
      <c r="J218" s="25">
        <f>SUM(1&gt;Tableau1175791820222729[[#This Row],[Qu.]])</f>
        <v>0</v>
      </c>
      <c r="K218" s="11"/>
    </row>
    <row r="219" spans="1:11" ht="15" customHeight="1" x14ac:dyDescent="0.25">
      <c r="A219" s="22"/>
      <c r="B219" s="34" t="s">
        <v>2212</v>
      </c>
      <c r="C219" s="12" t="s">
        <v>3449</v>
      </c>
      <c r="D219" s="49">
        <v>1</v>
      </c>
      <c r="E219" s="78"/>
      <c r="F219" s="22" t="s">
        <v>1113</v>
      </c>
      <c r="G219" s="1"/>
      <c r="H219" s="18"/>
      <c r="I219" s="25" t="str">
        <f>IF(NOT(Tableau1175791820222729[[#This Row],[Qu.]]&gt;=1),"OUI","NON")</f>
        <v>NON</v>
      </c>
      <c r="J219" s="25">
        <f>SUM(1&gt;Tableau1175791820222729[[#This Row],[Qu.]])</f>
        <v>0</v>
      </c>
      <c r="K219" s="11"/>
    </row>
    <row r="220" spans="1:11" ht="15" customHeight="1" x14ac:dyDescent="0.25">
      <c r="A220" s="22"/>
      <c r="B220" s="34" t="s">
        <v>2214</v>
      </c>
      <c r="C220" s="12" t="s">
        <v>3450</v>
      </c>
      <c r="D220" s="49">
        <v>0</v>
      </c>
      <c r="E220" s="78"/>
      <c r="F220" s="22" t="s">
        <v>1099</v>
      </c>
      <c r="G220" s="1"/>
      <c r="H220" s="1"/>
      <c r="I220" s="25" t="str">
        <f>IF(NOT(Tableau1175791820222729[[#This Row],[Qu.]]&gt;=1),"OUI","NON")</f>
        <v>OUI</v>
      </c>
      <c r="J220" s="25">
        <f>SUM(1&gt;Tableau1175791820222729[[#This Row],[Qu.]])</f>
        <v>1</v>
      </c>
      <c r="K220" s="11"/>
    </row>
    <row r="221" spans="1:11" ht="15" customHeight="1" x14ac:dyDescent="0.25">
      <c r="A221" s="22"/>
      <c r="B221" s="34" t="s">
        <v>2216</v>
      </c>
      <c r="C221" s="12" t="s">
        <v>3451</v>
      </c>
      <c r="D221" s="49">
        <v>0</v>
      </c>
      <c r="E221" s="78"/>
      <c r="F221" s="22" t="s">
        <v>1099</v>
      </c>
      <c r="G221" s="1"/>
      <c r="H221" s="1"/>
      <c r="I221" s="25" t="str">
        <f>IF(NOT(Tableau1175791820222729[[#This Row],[Qu.]]&gt;=1),"OUI","NON")</f>
        <v>OUI</v>
      </c>
      <c r="J221" s="25">
        <f>SUM(1&gt;Tableau1175791820222729[[#This Row],[Qu.]])</f>
        <v>1</v>
      </c>
      <c r="K221" s="11"/>
    </row>
    <row r="222" spans="1:11" ht="15" customHeight="1" x14ac:dyDescent="0.25">
      <c r="A222" s="22"/>
      <c r="B222" s="34" t="s">
        <v>2219</v>
      </c>
      <c r="C222" s="12" t="s">
        <v>3452</v>
      </c>
      <c r="D222" s="49">
        <v>1</v>
      </c>
      <c r="E222" s="78"/>
      <c r="F222" s="22" t="s">
        <v>1089</v>
      </c>
      <c r="G222" s="1"/>
      <c r="H222" s="49"/>
      <c r="I222" s="25" t="str">
        <f>IF(NOT(Tableau1175791820222729[[#This Row],[Qu.]]&gt;=1),"OUI","NON")</f>
        <v>NON</v>
      </c>
      <c r="J222" s="25">
        <f>SUM(1&gt;Tableau1175791820222729[[#This Row],[Qu.]])</f>
        <v>0</v>
      </c>
      <c r="K222" s="11"/>
    </row>
    <row r="223" spans="1:11" ht="15" customHeight="1" x14ac:dyDescent="0.25">
      <c r="A223" s="22"/>
      <c r="B223" s="34" t="s">
        <v>2221</v>
      </c>
      <c r="C223" s="12" t="s">
        <v>3453</v>
      </c>
      <c r="D223" s="49">
        <v>1</v>
      </c>
      <c r="E223" s="78"/>
      <c r="F223" s="22" t="s">
        <v>1089</v>
      </c>
      <c r="G223" s="1"/>
      <c r="H223" s="49"/>
      <c r="I223" s="25" t="str">
        <f>IF(NOT(Tableau1175791820222729[[#This Row],[Qu.]]&gt;=1),"OUI","NON")</f>
        <v>NON</v>
      </c>
      <c r="J223" s="25">
        <f>SUM(1&gt;Tableau1175791820222729[[#This Row],[Qu.]])</f>
        <v>0</v>
      </c>
      <c r="K223" s="11"/>
    </row>
    <row r="224" spans="1:11" ht="15" customHeight="1" x14ac:dyDescent="0.25">
      <c r="A224" s="22"/>
      <c r="B224" s="34" t="s">
        <v>2223</v>
      </c>
      <c r="C224" s="12" t="s">
        <v>3454</v>
      </c>
      <c r="D224" s="49">
        <v>1</v>
      </c>
      <c r="E224" s="78"/>
      <c r="F224" s="22" t="s">
        <v>1089</v>
      </c>
      <c r="G224" s="1"/>
      <c r="H224" s="18"/>
      <c r="I224" s="25" t="str">
        <f>IF(NOT(Tableau1175791820222729[[#This Row],[Qu.]]&gt;=1),"OUI","NON")</f>
        <v>NON</v>
      </c>
      <c r="J224" s="25">
        <f>SUM(1&gt;Tableau1175791820222729[[#This Row],[Qu.]])</f>
        <v>0</v>
      </c>
      <c r="K224" s="11"/>
    </row>
    <row r="225" spans="1:11" ht="15" customHeight="1" x14ac:dyDescent="0.25">
      <c r="A225" s="22"/>
      <c r="B225" s="34" t="s">
        <v>2225</v>
      </c>
      <c r="C225" s="12" t="s">
        <v>3455</v>
      </c>
      <c r="D225" s="49">
        <v>1</v>
      </c>
      <c r="E225" s="78"/>
      <c r="F225" s="22" t="s">
        <v>1089</v>
      </c>
      <c r="G225" s="1"/>
      <c r="H225" s="49"/>
      <c r="I225" s="25" t="str">
        <f>IF(NOT(Tableau1175791820222729[[#This Row],[Qu.]]&gt;=1),"OUI","NON")</f>
        <v>NON</v>
      </c>
      <c r="J225" s="25">
        <f>SUM(1&gt;Tableau1175791820222729[[#This Row],[Qu.]])</f>
        <v>0</v>
      </c>
      <c r="K225" s="11"/>
    </row>
    <row r="226" spans="1:11" ht="15" customHeight="1" x14ac:dyDescent="0.25">
      <c r="A226" s="22"/>
      <c r="B226" s="34" t="s">
        <v>2227</v>
      </c>
      <c r="C226" s="12" t="s">
        <v>3456</v>
      </c>
      <c r="D226" s="49">
        <v>1</v>
      </c>
      <c r="E226" s="78"/>
      <c r="F226" s="22" t="s">
        <v>1089</v>
      </c>
      <c r="G226" s="1"/>
      <c r="H226" s="18"/>
      <c r="I226" s="25" t="str">
        <f>IF(NOT(Tableau1175791820222729[[#This Row],[Qu.]]&gt;=1),"OUI","NON")</f>
        <v>NON</v>
      </c>
      <c r="J226" s="25">
        <f>SUM(1&gt;Tableau1175791820222729[[#This Row],[Qu.]])</f>
        <v>0</v>
      </c>
      <c r="K226" s="11"/>
    </row>
    <row r="227" spans="1:11" ht="15" customHeight="1" x14ac:dyDescent="0.25">
      <c r="A227" s="22"/>
      <c r="B227" s="34" t="s">
        <v>2229</v>
      </c>
      <c r="C227" s="12" t="s">
        <v>3457</v>
      </c>
      <c r="D227" s="49">
        <v>0</v>
      </c>
      <c r="E227" s="78"/>
      <c r="F227" s="22" t="s">
        <v>1099</v>
      </c>
      <c r="G227" s="1"/>
      <c r="H227" s="52"/>
      <c r="I227" s="25" t="str">
        <f>IF(NOT(Tableau1175791820222729[[#This Row],[Qu.]]&gt;=1),"OUI","NON")</f>
        <v>OUI</v>
      </c>
      <c r="J227" s="25">
        <f>SUM(1&gt;Tableau1175791820222729[[#This Row],[Qu.]])</f>
        <v>1</v>
      </c>
      <c r="K227" s="11"/>
    </row>
    <row r="228" spans="1:11" ht="15" customHeight="1" x14ac:dyDescent="0.25">
      <c r="A228" s="22"/>
      <c r="B228" s="34" t="s">
        <v>2231</v>
      </c>
      <c r="C228" s="12" t="s">
        <v>3458</v>
      </c>
      <c r="D228" s="49">
        <v>1</v>
      </c>
      <c r="E228" s="78"/>
      <c r="F228" s="22" t="s">
        <v>1291</v>
      </c>
      <c r="G228" s="1"/>
      <c r="H228" s="18"/>
      <c r="I228" s="25" t="str">
        <f>IF(NOT(Tableau1175791820222729[[#This Row],[Qu.]]&gt;=1),"OUI","NON")</f>
        <v>NON</v>
      </c>
      <c r="J228" s="25">
        <f>SUM(1&gt;Tableau1175791820222729[[#This Row],[Qu.]])</f>
        <v>0</v>
      </c>
      <c r="K228" s="11"/>
    </row>
    <row r="229" spans="1:11" ht="15" customHeight="1" x14ac:dyDescent="0.25">
      <c r="A229" s="22"/>
      <c r="B229" s="34" t="s">
        <v>2233</v>
      </c>
      <c r="C229" s="12" t="s">
        <v>3459</v>
      </c>
      <c r="D229" s="49">
        <v>1</v>
      </c>
      <c r="E229" s="78"/>
      <c r="F229" s="22" t="s">
        <v>1291</v>
      </c>
      <c r="G229" s="1"/>
      <c r="H229" s="49"/>
      <c r="I229" s="25" t="str">
        <f>IF(NOT(Tableau1175791820222729[[#This Row],[Qu.]]&gt;=1),"OUI","NON")</f>
        <v>NON</v>
      </c>
      <c r="J229" s="25">
        <f>SUM(1&gt;Tableau1175791820222729[[#This Row],[Qu.]])</f>
        <v>0</v>
      </c>
      <c r="K229" s="11"/>
    </row>
    <row r="230" spans="1:11" ht="15" customHeight="1" x14ac:dyDescent="0.25">
      <c r="A230" s="22"/>
      <c r="B230" s="34" t="s">
        <v>2235</v>
      </c>
      <c r="C230" s="12" t="s">
        <v>3460</v>
      </c>
      <c r="D230" s="49">
        <v>1</v>
      </c>
      <c r="E230" s="78"/>
      <c r="F230" s="22" t="s">
        <v>1291</v>
      </c>
      <c r="G230" s="1"/>
      <c r="H230" s="18"/>
      <c r="I230" s="25" t="str">
        <f>IF(NOT(Tableau1175791820222729[[#This Row],[Qu.]]&gt;=1),"OUI","NON")</f>
        <v>NON</v>
      </c>
      <c r="J230" s="25">
        <f>SUM(1&gt;Tableau1175791820222729[[#This Row],[Qu.]])</f>
        <v>0</v>
      </c>
      <c r="K230" s="11"/>
    </row>
    <row r="231" spans="1:11" ht="15" customHeight="1" x14ac:dyDescent="0.25">
      <c r="A231" s="22"/>
      <c r="B231" s="34" t="s">
        <v>2237</v>
      </c>
      <c r="C231" s="12" t="s">
        <v>3461</v>
      </c>
      <c r="D231" s="49">
        <v>1</v>
      </c>
      <c r="E231" s="78"/>
      <c r="F231" s="22" t="s">
        <v>1291</v>
      </c>
      <c r="G231" s="1"/>
      <c r="H231" s="1"/>
      <c r="I231" s="25" t="str">
        <f>IF(NOT(Tableau1175791820222729[[#This Row],[Qu.]]&gt;=1),"OUI","NON")</f>
        <v>NON</v>
      </c>
      <c r="J231" s="25">
        <f>SUM(1&gt;Tableau1175791820222729[[#This Row],[Qu.]])</f>
        <v>0</v>
      </c>
      <c r="K231" s="11"/>
    </row>
    <row r="232" spans="1:11" ht="15" customHeight="1" x14ac:dyDescent="0.25">
      <c r="A232" s="22"/>
      <c r="B232" s="34" t="s">
        <v>2239</v>
      </c>
      <c r="C232" s="12" t="s">
        <v>3462</v>
      </c>
      <c r="D232" s="49">
        <v>1</v>
      </c>
      <c r="E232" s="78"/>
      <c r="F232" s="22" t="s">
        <v>1291</v>
      </c>
      <c r="G232" s="1"/>
      <c r="H232" s="49"/>
      <c r="I232" s="25" t="str">
        <f>IF(NOT(Tableau1175791820222729[[#This Row],[Qu.]]&gt;=1),"OUI","NON")</f>
        <v>NON</v>
      </c>
      <c r="J232" s="25">
        <f>SUM(1&gt;Tableau1175791820222729[[#This Row],[Qu.]])</f>
        <v>0</v>
      </c>
      <c r="K232" s="11"/>
    </row>
    <row r="233" spans="1:11" ht="15" customHeight="1" x14ac:dyDescent="0.25">
      <c r="A233" s="22"/>
      <c r="B233" s="34" t="s">
        <v>2241</v>
      </c>
      <c r="C233" s="12" t="s">
        <v>3463</v>
      </c>
      <c r="D233" s="49">
        <v>1</v>
      </c>
      <c r="E233" s="78"/>
      <c r="F233" s="22" t="s">
        <v>1295</v>
      </c>
      <c r="G233" s="1"/>
      <c r="H233" s="18"/>
      <c r="I233" s="25" t="str">
        <f>IF(NOT(Tableau1175791820222729[[#This Row],[Qu.]]&gt;=1),"OUI","NON")</f>
        <v>NON</v>
      </c>
      <c r="J233" s="25">
        <f>SUM(1&gt;Tableau1175791820222729[[#This Row],[Qu.]])</f>
        <v>0</v>
      </c>
      <c r="K233" s="11"/>
    </row>
    <row r="234" spans="1:11" ht="15" customHeight="1" x14ac:dyDescent="0.25">
      <c r="A234" s="22"/>
      <c r="B234" s="34" t="s">
        <v>2243</v>
      </c>
      <c r="C234" s="12" t="s">
        <v>3464</v>
      </c>
      <c r="D234" s="49">
        <v>0</v>
      </c>
      <c r="E234" s="78"/>
      <c r="F234" s="22" t="s">
        <v>1291</v>
      </c>
      <c r="G234" s="1"/>
      <c r="H234" s="18"/>
      <c r="I234" s="25" t="str">
        <f>IF(NOT(Tableau1175791820222729[[#This Row],[Qu.]]&gt;=1),"OUI","NON")</f>
        <v>OUI</v>
      </c>
      <c r="J234" s="25">
        <f>SUM(1&gt;Tableau1175791820222729[[#This Row],[Qu.]])</f>
        <v>1</v>
      </c>
      <c r="K234" s="11"/>
    </row>
    <row r="235" spans="1:11" ht="15" customHeight="1" x14ac:dyDescent="0.25">
      <c r="A235" s="22"/>
      <c r="B235" s="34" t="s">
        <v>2245</v>
      </c>
      <c r="C235" s="12" t="s">
        <v>1041</v>
      </c>
      <c r="D235" s="49">
        <v>1</v>
      </c>
      <c r="E235" s="78"/>
      <c r="F235" s="22" t="s">
        <v>1291</v>
      </c>
      <c r="G235" s="1"/>
      <c r="H235" s="49"/>
      <c r="I235" s="25" t="str">
        <f>IF(NOT(Tableau1175791820222729[[#This Row],[Qu.]]&gt;=1),"OUI","NON")</f>
        <v>NON</v>
      </c>
      <c r="J235" s="25">
        <f>SUM(1&gt;Tableau1175791820222729[[#This Row],[Qu.]])</f>
        <v>0</v>
      </c>
      <c r="K235" s="11"/>
    </row>
    <row r="236" spans="1:11" ht="15" customHeight="1" x14ac:dyDescent="0.25">
      <c r="A236" s="22"/>
      <c r="B236" s="34" t="s">
        <v>2247</v>
      </c>
      <c r="C236" s="12" t="s">
        <v>3465</v>
      </c>
      <c r="D236" s="49">
        <v>1</v>
      </c>
      <c r="E236" s="78"/>
      <c r="F236" s="22" t="s">
        <v>1295</v>
      </c>
      <c r="G236" s="1"/>
      <c r="H236" s="49"/>
      <c r="I236" s="25" t="str">
        <f>IF(NOT(Tableau1175791820222729[[#This Row],[Qu.]]&gt;=1),"OUI","NON")</f>
        <v>NON</v>
      </c>
      <c r="J236" s="25">
        <f>SUM(1&gt;Tableau1175791820222729[[#This Row],[Qu.]])</f>
        <v>0</v>
      </c>
      <c r="K236" s="11"/>
    </row>
    <row r="237" spans="1:11" ht="15" customHeight="1" x14ac:dyDescent="0.25">
      <c r="A237" s="22"/>
      <c r="B237" s="34" t="s">
        <v>2249</v>
      </c>
      <c r="C237" s="12" t="s">
        <v>3466</v>
      </c>
      <c r="D237" s="49">
        <v>1</v>
      </c>
      <c r="E237" s="78"/>
      <c r="F237" s="22" t="s">
        <v>1291</v>
      </c>
      <c r="G237" s="1"/>
      <c r="H237" s="52"/>
      <c r="I237" s="25" t="str">
        <f>IF(NOT(Tableau1175791820222729[[#This Row],[Qu.]]&gt;=1),"OUI","NON")</f>
        <v>NON</v>
      </c>
      <c r="J237" s="25">
        <f>SUM(1&gt;Tableau1175791820222729[[#This Row],[Qu.]])</f>
        <v>0</v>
      </c>
      <c r="K237" s="11"/>
    </row>
    <row r="238" spans="1:11" ht="15" customHeight="1" x14ac:dyDescent="0.25">
      <c r="A238" s="22"/>
      <c r="B238" s="34" t="s">
        <v>2251</v>
      </c>
      <c r="C238" s="12" t="s">
        <v>3467</v>
      </c>
      <c r="D238" s="49">
        <v>1</v>
      </c>
      <c r="E238" s="78"/>
      <c r="F238" s="22" t="s">
        <v>1295</v>
      </c>
      <c r="G238" s="1"/>
      <c r="H238" s="49"/>
      <c r="I238" s="25" t="str">
        <f>IF(NOT(Tableau1175791820222729[[#This Row],[Qu.]]&gt;=1),"OUI","NON")</f>
        <v>NON</v>
      </c>
      <c r="J238" s="25">
        <f>SUM(1&gt;Tableau1175791820222729[[#This Row],[Qu.]])</f>
        <v>0</v>
      </c>
      <c r="K238" s="11"/>
    </row>
    <row r="239" spans="1:11" ht="15" customHeight="1" x14ac:dyDescent="0.25">
      <c r="A239" s="22"/>
      <c r="B239" s="34" t="s">
        <v>2253</v>
      </c>
      <c r="C239" s="12" t="s">
        <v>3468</v>
      </c>
      <c r="D239" s="49">
        <v>1</v>
      </c>
      <c r="E239" s="78"/>
      <c r="F239" s="22" t="s">
        <v>1295</v>
      </c>
      <c r="G239" s="1"/>
      <c r="H239" s="52"/>
      <c r="I239" s="25" t="str">
        <f>IF(NOT(Tableau1175791820222729[[#This Row],[Qu.]]&gt;=1),"OUI","NON")</f>
        <v>NON</v>
      </c>
      <c r="J239" s="25">
        <f>SUM(1&gt;Tableau1175791820222729[[#This Row],[Qu.]])</f>
        <v>0</v>
      </c>
      <c r="K239" s="11"/>
    </row>
    <row r="240" spans="1:11" ht="15" customHeight="1" x14ac:dyDescent="0.25">
      <c r="A240" s="22"/>
      <c r="B240" s="34" t="s">
        <v>2255</v>
      </c>
      <c r="C240" s="12" t="s">
        <v>3469</v>
      </c>
      <c r="D240" s="49">
        <v>1</v>
      </c>
      <c r="E240" s="78"/>
      <c r="F240" s="22" t="s">
        <v>1291</v>
      </c>
      <c r="G240" s="1"/>
      <c r="H240" s="18"/>
      <c r="I240" s="25" t="str">
        <f>IF(NOT(Tableau1175791820222729[[#This Row],[Qu.]]&gt;=1),"OUI","NON")</f>
        <v>NON</v>
      </c>
      <c r="J240" s="25">
        <f>SUM(1&gt;Tableau1175791820222729[[#This Row],[Qu.]])</f>
        <v>0</v>
      </c>
      <c r="K240" s="11"/>
    </row>
    <row r="241" spans="1:11" ht="15" customHeight="1" x14ac:dyDescent="0.25">
      <c r="A241" s="22"/>
      <c r="B241" s="34" t="s">
        <v>2257</v>
      </c>
      <c r="C241" s="12" t="s">
        <v>2503</v>
      </c>
      <c r="D241" s="49">
        <v>1</v>
      </c>
      <c r="E241" s="78"/>
      <c r="F241" s="22" t="s">
        <v>1291</v>
      </c>
      <c r="G241" s="1"/>
      <c r="H241" s="1"/>
      <c r="I241" s="25" t="str">
        <f>IF(NOT(Tableau1175791820222729[[#This Row],[Qu.]]&gt;=1),"OUI","NON")</f>
        <v>NON</v>
      </c>
      <c r="J241" s="25">
        <f>SUM(1&gt;Tableau1175791820222729[[#This Row],[Qu.]])</f>
        <v>0</v>
      </c>
      <c r="K241" s="11"/>
    </row>
    <row r="242" spans="1:11" ht="15" customHeight="1" x14ac:dyDescent="0.25">
      <c r="A242" s="22"/>
      <c r="B242" s="34" t="s">
        <v>2259</v>
      </c>
      <c r="C242" s="12" t="s">
        <v>3470</v>
      </c>
      <c r="D242" s="49">
        <v>1</v>
      </c>
      <c r="E242" s="78"/>
      <c r="F242" s="22" t="s">
        <v>1291</v>
      </c>
      <c r="G242" s="1"/>
      <c r="H242" s="1"/>
      <c r="I242" s="25" t="str">
        <f>IF(NOT(Tableau1175791820222729[[#This Row],[Qu.]]&gt;=1),"OUI","NON")</f>
        <v>NON</v>
      </c>
      <c r="J242" s="25">
        <f>SUM(1&gt;Tableau1175791820222729[[#This Row],[Qu.]])</f>
        <v>0</v>
      </c>
      <c r="K242" s="11"/>
    </row>
    <row r="243" spans="1:11" ht="15" customHeight="1" x14ac:dyDescent="0.25">
      <c r="A243" s="22"/>
      <c r="B243" s="34" t="s">
        <v>2261</v>
      </c>
      <c r="C243" s="12" t="s">
        <v>3471</v>
      </c>
      <c r="D243" s="49">
        <v>1</v>
      </c>
      <c r="E243" s="78"/>
      <c r="F243" s="22" t="s">
        <v>1295</v>
      </c>
      <c r="G243" s="1"/>
      <c r="H243" s="49"/>
      <c r="I243" s="25" t="str">
        <f>IF(NOT(Tableau1175791820222729[[#This Row],[Qu.]]&gt;=1),"OUI","NON")</f>
        <v>NON</v>
      </c>
      <c r="J243" s="25">
        <f>SUM(1&gt;Tableau1175791820222729[[#This Row],[Qu.]])</f>
        <v>0</v>
      </c>
      <c r="K243" s="11"/>
    </row>
    <row r="244" spans="1:11" ht="15" customHeight="1" x14ac:dyDescent="0.25">
      <c r="A244" s="22"/>
      <c r="B244" s="34" t="s">
        <v>2263</v>
      </c>
      <c r="C244" s="12" t="s">
        <v>3472</v>
      </c>
      <c r="D244" s="49">
        <v>1</v>
      </c>
      <c r="E244" s="78"/>
      <c r="F244" s="22" t="s">
        <v>1291</v>
      </c>
      <c r="G244" s="1"/>
      <c r="H244" s="49"/>
      <c r="I244" s="25" t="str">
        <f>IF(NOT(Tableau1175791820222729[[#This Row],[Qu.]]&gt;=1),"OUI","NON")</f>
        <v>NON</v>
      </c>
      <c r="J244" s="25">
        <f>SUM(1&gt;Tableau1175791820222729[[#This Row],[Qu.]])</f>
        <v>0</v>
      </c>
      <c r="K244" s="11"/>
    </row>
    <row r="245" spans="1:11" ht="15" customHeight="1" x14ac:dyDescent="0.25">
      <c r="A245" s="22"/>
      <c r="B245" s="34" t="s">
        <v>2265</v>
      </c>
      <c r="C245" s="12" t="s">
        <v>3473</v>
      </c>
      <c r="D245" s="49">
        <v>1</v>
      </c>
      <c r="E245" s="78"/>
      <c r="F245" s="22" t="s">
        <v>1291</v>
      </c>
      <c r="G245" s="1"/>
      <c r="H245" s="18"/>
      <c r="I245" s="25" t="str">
        <f>IF(NOT(Tableau1175791820222729[[#This Row],[Qu.]]&gt;=1),"OUI","NON")</f>
        <v>NON</v>
      </c>
      <c r="J245" s="25">
        <f>SUM(1&gt;Tableau1175791820222729[[#This Row],[Qu.]])</f>
        <v>0</v>
      </c>
      <c r="K245" s="11"/>
    </row>
    <row r="246" spans="1:11" ht="15" customHeight="1" x14ac:dyDescent="0.25">
      <c r="A246" s="22"/>
      <c r="B246" s="34" t="s">
        <v>2267</v>
      </c>
      <c r="C246" s="12" t="s">
        <v>3474</v>
      </c>
      <c r="D246" s="49">
        <v>1</v>
      </c>
      <c r="E246" s="78"/>
      <c r="F246" s="22" t="s">
        <v>1291</v>
      </c>
      <c r="G246" s="1"/>
      <c r="H246" s="18"/>
      <c r="I246" s="25" t="str">
        <f>IF(NOT(Tableau1175791820222729[[#This Row],[Qu.]]&gt;=1),"OUI","NON")</f>
        <v>NON</v>
      </c>
      <c r="J246" s="25">
        <f>SUM(1&gt;Tableau1175791820222729[[#This Row],[Qu.]])</f>
        <v>0</v>
      </c>
      <c r="K246" s="11"/>
    </row>
    <row r="247" spans="1:11" ht="15" customHeight="1" x14ac:dyDescent="0.25">
      <c r="A247" s="22"/>
      <c r="B247" s="34" t="s">
        <v>2269</v>
      </c>
      <c r="C247" s="12" t="s">
        <v>3475</v>
      </c>
      <c r="D247" s="49">
        <v>1</v>
      </c>
      <c r="E247" s="78"/>
      <c r="F247" s="22" t="s">
        <v>1295</v>
      </c>
      <c r="G247" s="1"/>
      <c r="H247" s="18"/>
      <c r="I247" s="25" t="str">
        <f>IF(NOT(Tableau1175791820222729[[#This Row],[Qu.]]&gt;=1),"OUI","NON")</f>
        <v>NON</v>
      </c>
      <c r="J247" s="25">
        <f>SUM(1&gt;Tableau1175791820222729[[#This Row],[Qu.]])</f>
        <v>0</v>
      </c>
      <c r="K247" s="11"/>
    </row>
    <row r="248" spans="1:11" ht="15" customHeight="1" x14ac:dyDescent="0.25">
      <c r="A248" s="22"/>
      <c r="B248" s="34" t="s">
        <v>2271</v>
      </c>
      <c r="C248" s="12" t="s">
        <v>3476</v>
      </c>
      <c r="D248" s="49">
        <v>1</v>
      </c>
      <c r="E248" s="78"/>
      <c r="F248" s="22" t="s">
        <v>1295</v>
      </c>
      <c r="G248" s="1"/>
      <c r="H248" s="18"/>
      <c r="I248" s="25" t="str">
        <f>IF(NOT(Tableau1175791820222729[[#This Row],[Qu.]]&gt;=1),"OUI","NON")</f>
        <v>NON</v>
      </c>
      <c r="J248" s="25">
        <f>SUM(1&gt;Tableau1175791820222729[[#This Row],[Qu.]])</f>
        <v>0</v>
      </c>
      <c r="K248" s="11"/>
    </row>
    <row r="249" spans="1:11" ht="15" customHeight="1" x14ac:dyDescent="0.25">
      <c r="A249" s="22"/>
      <c r="B249" s="34" t="s">
        <v>2273</v>
      </c>
      <c r="C249" s="12" t="s">
        <v>3477</v>
      </c>
      <c r="D249" s="49">
        <v>0</v>
      </c>
      <c r="E249" s="78"/>
      <c r="F249" s="22" t="s">
        <v>1291</v>
      </c>
      <c r="G249" s="1"/>
      <c r="H249" s="49"/>
      <c r="I249" s="25" t="str">
        <f>IF(NOT(Tableau1175791820222729[[#This Row],[Qu.]]&gt;=1),"OUI","NON")</f>
        <v>OUI</v>
      </c>
      <c r="J249" s="25">
        <f>SUM(1&gt;Tableau1175791820222729[[#This Row],[Qu.]])</f>
        <v>1</v>
      </c>
      <c r="K249" s="11"/>
    </row>
    <row r="250" spans="1:11" ht="15" customHeight="1" x14ac:dyDescent="0.25">
      <c r="A250" s="22"/>
      <c r="B250" s="34" t="s">
        <v>2275</v>
      </c>
      <c r="C250" s="12" t="s">
        <v>771</v>
      </c>
      <c r="D250" s="49">
        <v>1</v>
      </c>
      <c r="E250" s="78"/>
      <c r="F250" s="22" t="s">
        <v>1306</v>
      </c>
      <c r="G250" s="1"/>
      <c r="H250" s="18"/>
      <c r="I250" s="25" t="str">
        <f>IF(NOT(Tableau1175791820222729[[#This Row],[Qu.]]&gt;=1),"OUI","NON")</f>
        <v>NON</v>
      </c>
      <c r="J250" s="25">
        <f>SUM(1&gt;Tableau1175791820222729[[#This Row],[Qu.]])</f>
        <v>0</v>
      </c>
      <c r="K250" s="11"/>
    </row>
    <row r="251" spans="1:11" ht="15" customHeight="1" x14ac:dyDescent="0.25">
      <c r="A251" s="22"/>
      <c r="B251" s="34" t="s">
        <v>2277</v>
      </c>
      <c r="C251" s="12" t="s">
        <v>3478</v>
      </c>
      <c r="D251" s="49">
        <v>0</v>
      </c>
      <c r="E251" s="78"/>
      <c r="F251" s="22" t="s">
        <v>1306</v>
      </c>
      <c r="G251" s="1"/>
      <c r="H251" s="18"/>
      <c r="I251" s="25" t="str">
        <f>IF(NOT(Tableau1175791820222729[[#This Row],[Qu.]]&gt;=1),"OUI","NON")</f>
        <v>OUI</v>
      </c>
      <c r="J251" s="25">
        <f>SUM(1&gt;Tableau1175791820222729[[#This Row],[Qu.]])</f>
        <v>1</v>
      </c>
      <c r="K251" s="11"/>
    </row>
    <row r="252" spans="1:11" ht="15" customHeight="1" x14ac:dyDescent="0.25">
      <c r="A252" s="22"/>
      <c r="B252" s="34" t="s">
        <v>2279</v>
      </c>
      <c r="C252" s="12" t="s">
        <v>1059</v>
      </c>
      <c r="D252" s="49">
        <v>1</v>
      </c>
      <c r="E252" s="78"/>
      <c r="F252" s="22" t="s">
        <v>1306</v>
      </c>
      <c r="G252" s="1"/>
      <c r="H252" s="49"/>
      <c r="I252" s="25" t="str">
        <f>IF(NOT(Tableau1175791820222729[[#This Row],[Qu.]]&gt;=1),"OUI","NON")</f>
        <v>NON</v>
      </c>
      <c r="J252" s="25">
        <f>SUM(1&gt;Tableau1175791820222729[[#This Row],[Qu.]])</f>
        <v>0</v>
      </c>
      <c r="K252" s="11"/>
    </row>
    <row r="253" spans="1:11" ht="15" customHeight="1" x14ac:dyDescent="0.25">
      <c r="A253" s="22"/>
      <c r="B253" s="34" t="s">
        <v>2281</v>
      </c>
      <c r="C253" s="12" t="s">
        <v>1061</v>
      </c>
      <c r="D253" s="49">
        <v>1</v>
      </c>
      <c r="E253" s="78"/>
      <c r="F253" s="22" t="s">
        <v>1306</v>
      </c>
      <c r="G253" s="1"/>
      <c r="H253" s="18"/>
      <c r="I253" s="25" t="str">
        <f>IF(NOT(Tableau1175791820222729[[#This Row],[Qu.]]&gt;=1),"OUI","NON")</f>
        <v>NON</v>
      </c>
      <c r="J253" s="25">
        <f>SUM(1&gt;Tableau1175791820222729[[#This Row],[Qu.]])</f>
        <v>0</v>
      </c>
      <c r="K253" s="55"/>
    </row>
    <row r="254" spans="1:11" ht="15" customHeight="1" x14ac:dyDescent="0.25">
      <c r="A254" s="22"/>
      <c r="B254" s="34" t="s">
        <v>2283</v>
      </c>
      <c r="C254" s="12" t="s">
        <v>1063</v>
      </c>
      <c r="D254" s="49">
        <v>1</v>
      </c>
      <c r="E254" s="78"/>
      <c r="F254" s="22" t="s">
        <v>1306</v>
      </c>
      <c r="G254" s="1"/>
      <c r="H254" s="18"/>
      <c r="I254" s="25" t="str">
        <f>IF(NOT(Tableau1175791820222729[[#This Row],[Qu.]]&gt;=1),"OUI","NON")</f>
        <v>NON</v>
      </c>
      <c r="J254" s="25">
        <f>SUM(1&gt;Tableau1175791820222729[[#This Row],[Qu.]])</f>
        <v>0</v>
      </c>
      <c r="K254" s="55"/>
    </row>
    <row r="255" spans="1:11" ht="15" customHeight="1" x14ac:dyDescent="0.25">
      <c r="A255" s="22"/>
      <c r="B255" s="34" t="s">
        <v>2285</v>
      </c>
      <c r="C255" s="12" t="s">
        <v>776</v>
      </c>
      <c r="D255" s="49">
        <v>1</v>
      </c>
      <c r="E255" s="78"/>
      <c r="F255" s="22" t="s">
        <v>1306</v>
      </c>
      <c r="G255" s="1"/>
      <c r="H255" s="18"/>
      <c r="I255" s="25" t="str">
        <f>IF(NOT(Tableau1175791820222729[[#This Row],[Qu.]]&gt;=1),"OUI","NON")</f>
        <v>NON</v>
      </c>
      <c r="J255" s="25">
        <f>SUM(1&gt;Tableau1175791820222729[[#This Row],[Qu.]])</f>
        <v>0</v>
      </c>
      <c r="K255" s="55"/>
    </row>
    <row r="256" spans="1:11" ht="15" customHeight="1" x14ac:dyDescent="0.25">
      <c r="A256" s="22"/>
      <c r="B256" s="34" t="s">
        <v>2287</v>
      </c>
      <c r="C256" s="12" t="s">
        <v>3479</v>
      </c>
      <c r="D256" s="49">
        <v>1</v>
      </c>
      <c r="E256" s="78"/>
      <c r="F256" s="22" t="s">
        <v>1306</v>
      </c>
      <c r="G256" s="1"/>
      <c r="H256" s="18"/>
      <c r="I256" s="25" t="str">
        <f>IF(NOT(Tableau1175791820222729[[#This Row],[Qu.]]&gt;=1),"OUI","NON")</f>
        <v>NON</v>
      </c>
      <c r="J256" s="25">
        <f>SUM(1&gt;Tableau1175791820222729[[#This Row],[Qu.]])</f>
        <v>0</v>
      </c>
      <c r="K256" s="55"/>
    </row>
    <row r="257" spans="1:11" ht="15" customHeight="1" x14ac:dyDescent="0.25">
      <c r="A257" s="22"/>
      <c r="B257" s="34" t="s">
        <v>2289</v>
      </c>
      <c r="C257" s="12" t="s">
        <v>3480</v>
      </c>
      <c r="D257" s="49">
        <v>1</v>
      </c>
      <c r="E257" s="78"/>
      <c r="F257" s="22" t="s">
        <v>1306</v>
      </c>
      <c r="G257" s="1"/>
      <c r="H257" s="18"/>
      <c r="I257" s="25" t="str">
        <f>IF(NOT(Tableau1175791820222729[[#This Row],[Qu.]]&gt;=1),"OUI","NON")</f>
        <v>NON</v>
      </c>
      <c r="J257" s="25">
        <f>SUM(1&gt;Tableau1175791820222729[[#This Row],[Qu.]])</f>
        <v>0</v>
      </c>
      <c r="K257" s="55"/>
    </row>
    <row r="258" spans="1:11" ht="15" customHeight="1" x14ac:dyDescent="0.25">
      <c r="A258" s="22"/>
      <c r="B258" s="34" t="s">
        <v>2291</v>
      </c>
      <c r="C258" s="12" t="s">
        <v>1065</v>
      </c>
      <c r="D258" s="49">
        <v>1</v>
      </c>
      <c r="E258" s="78"/>
      <c r="F258" s="22" t="s">
        <v>1306</v>
      </c>
      <c r="G258" s="1"/>
      <c r="H258" s="9"/>
      <c r="I258" s="25" t="str">
        <f>IF(NOT(Tableau1175791820222729[[#This Row],[Qu.]]&gt;=1),"OUI","NON")</f>
        <v>NON</v>
      </c>
      <c r="J258" s="25">
        <f>SUM(1&gt;Tableau1175791820222729[[#This Row],[Qu.]])</f>
        <v>0</v>
      </c>
      <c r="K258" s="55"/>
    </row>
    <row r="259" spans="1:11" ht="15" customHeight="1" x14ac:dyDescent="0.25">
      <c r="A259" s="22"/>
      <c r="B259" s="34" t="s">
        <v>2293</v>
      </c>
      <c r="C259" s="12" t="s">
        <v>781</v>
      </c>
      <c r="D259" s="49">
        <v>1</v>
      </c>
      <c r="E259" s="78"/>
      <c r="F259" s="22" t="s">
        <v>1306</v>
      </c>
      <c r="G259" s="1"/>
      <c r="H259" s="9"/>
      <c r="I259" s="25" t="str">
        <f>IF(NOT(Tableau1175791820222729[[#This Row],[Qu.]]&gt;=1),"OUI","NON")</f>
        <v>NON</v>
      </c>
      <c r="J259" s="25">
        <f>SUM(1&gt;Tableau1175791820222729[[#This Row],[Qu.]])</f>
        <v>0</v>
      </c>
      <c r="K259" s="55"/>
    </row>
    <row r="260" spans="1:11" ht="15" customHeight="1" x14ac:dyDescent="0.25">
      <c r="A260" s="22"/>
      <c r="B260" s="34" t="s">
        <v>2295</v>
      </c>
      <c r="C260" s="12" t="s">
        <v>782</v>
      </c>
      <c r="D260" s="49">
        <v>1</v>
      </c>
      <c r="E260" s="78"/>
      <c r="F260" s="22" t="s">
        <v>1306</v>
      </c>
      <c r="G260" s="1"/>
      <c r="H260" s="9"/>
      <c r="I260" s="25" t="str">
        <f>IF(NOT(Tableau1175791820222729[[#This Row],[Qu.]]&gt;=1),"OUI","NON")</f>
        <v>NON</v>
      </c>
      <c r="J260" s="25">
        <f>SUM(1&gt;Tableau1175791820222729[[#This Row],[Qu.]])</f>
        <v>0</v>
      </c>
      <c r="K260" s="55"/>
    </row>
    <row r="261" spans="1:11" ht="15" customHeight="1" x14ac:dyDescent="0.25">
      <c r="A261" s="22"/>
      <c r="B261" s="34" t="s">
        <v>2297</v>
      </c>
      <c r="C261" s="12" t="s">
        <v>783</v>
      </c>
      <c r="D261" s="49">
        <v>1</v>
      </c>
      <c r="E261" s="78"/>
      <c r="F261" s="22" t="s">
        <v>1306</v>
      </c>
      <c r="G261" s="1"/>
      <c r="H261" s="9"/>
      <c r="I261" s="25" t="str">
        <f>IF(NOT(Tableau1175791820222729[[#This Row],[Qu.]]&gt;=1),"OUI","NON")</f>
        <v>NON</v>
      </c>
      <c r="J261" s="25">
        <f>SUM(1&gt;Tableau1175791820222729[[#This Row],[Qu.]])</f>
        <v>0</v>
      </c>
      <c r="K261" s="55"/>
    </row>
    <row r="262" spans="1:11" ht="15" customHeight="1" x14ac:dyDescent="0.25">
      <c r="A262" s="22"/>
      <c r="B262" s="34" t="s">
        <v>2299</v>
      </c>
      <c r="C262" s="12" t="s">
        <v>1068</v>
      </c>
      <c r="D262" s="49">
        <v>1</v>
      </c>
      <c r="E262" s="78"/>
      <c r="F262" s="22" t="s">
        <v>1306</v>
      </c>
      <c r="G262" s="1"/>
      <c r="H262" s="9"/>
      <c r="I262" s="25" t="str">
        <f>IF(NOT(Tableau1175791820222729[[#This Row],[Qu.]]&gt;=1),"OUI","NON")</f>
        <v>NON</v>
      </c>
      <c r="J262" s="25">
        <f>SUM(1&gt;Tableau1175791820222729[[#This Row],[Qu.]])</f>
        <v>0</v>
      </c>
      <c r="K262" s="55"/>
    </row>
    <row r="263" spans="1:11" ht="15" customHeight="1" x14ac:dyDescent="0.25">
      <c r="A263" s="22"/>
      <c r="B263" s="34" t="s">
        <v>2301</v>
      </c>
      <c r="C263" s="12" t="s">
        <v>289</v>
      </c>
      <c r="D263" s="49">
        <v>1</v>
      </c>
      <c r="E263" s="78"/>
      <c r="F263" s="22" t="s">
        <v>1559</v>
      </c>
      <c r="G263" s="1"/>
      <c r="H263" s="9"/>
      <c r="I263" s="25" t="str">
        <f>IF(NOT(Tableau1175791820222729[[#This Row],[Qu.]]&gt;=1),"OUI","NON")</f>
        <v>NON</v>
      </c>
      <c r="J263" s="25">
        <f>SUM(1&gt;Tableau1175791820222729[[#This Row],[Qu.]])</f>
        <v>0</v>
      </c>
      <c r="K263" s="55"/>
    </row>
    <row r="264" spans="1:11" ht="15" customHeight="1" x14ac:dyDescent="0.25">
      <c r="A264" s="22"/>
      <c r="B264" s="34" t="s">
        <v>2303</v>
      </c>
      <c r="C264" s="12" t="s">
        <v>1560</v>
      </c>
      <c r="D264" s="49">
        <v>1</v>
      </c>
      <c r="E264" s="78"/>
      <c r="F264" s="22" t="s">
        <v>1559</v>
      </c>
      <c r="G264" s="1"/>
      <c r="H264" s="9"/>
      <c r="I264" s="25" t="str">
        <f>IF(NOT(Tableau1175791820222729[[#This Row],[Qu.]]&gt;=1),"OUI","NON")</f>
        <v>NON</v>
      </c>
      <c r="J264" s="25">
        <f>SUM(1&gt;Tableau1175791820222729[[#This Row],[Qu.]])</f>
        <v>0</v>
      </c>
      <c r="K264" s="55"/>
    </row>
    <row r="265" spans="1:11" ht="15" customHeight="1" x14ac:dyDescent="0.25">
      <c r="A265" s="22"/>
      <c r="B265" s="34" t="s">
        <v>2305</v>
      </c>
      <c r="C265" s="12" t="s">
        <v>1561</v>
      </c>
      <c r="D265" s="49">
        <v>1</v>
      </c>
      <c r="E265" s="78"/>
      <c r="F265" s="22" t="s">
        <v>1559</v>
      </c>
      <c r="G265" s="1"/>
      <c r="H265" s="9"/>
      <c r="I265" s="25" t="str">
        <f>IF(NOT(Tableau1175791820222729[[#This Row],[Qu.]]&gt;=1),"OUI","NON")</f>
        <v>NON</v>
      </c>
      <c r="J265" s="25">
        <f>SUM(1&gt;Tableau1175791820222729[[#This Row],[Qu.]])</f>
        <v>0</v>
      </c>
      <c r="K265" s="55"/>
    </row>
    <row r="266" spans="1:11" ht="15" customHeight="1" x14ac:dyDescent="0.25">
      <c r="A266" s="22"/>
      <c r="B266" s="34" t="s">
        <v>2307</v>
      </c>
      <c r="C266" s="12" t="s">
        <v>3481</v>
      </c>
      <c r="D266" s="49">
        <v>1</v>
      </c>
      <c r="E266" s="78"/>
      <c r="F266" s="22" t="s">
        <v>1559</v>
      </c>
      <c r="G266" s="1"/>
      <c r="H266" s="9"/>
      <c r="I266" s="25" t="str">
        <f>IF(NOT(Tableau1175791820222729[[#This Row],[Qu.]]&gt;=1),"OUI","NON")</f>
        <v>NON</v>
      </c>
      <c r="J266" s="25">
        <f>SUM(1&gt;Tableau1175791820222729[[#This Row],[Qu.]])</f>
        <v>0</v>
      </c>
      <c r="K266" s="55"/>
    </row>
    <row r="267" spans="1:11" ht="15" customHeight="1" x14ac:dyDescent="0.25">
      <c r="A267" s="22"/>
      <c r="B267" s="34" t="s">
        <v>2309</v>
      </c>
      <c r="C267" s="12" t="s">
        <v>291</v>
      </c>
      <c r="D267" s="49">
        <v>1</v>
      </c>
      <c r="E267" s="78"/>
      <c r="F267" s="22" t="s">
        <v>1559</v>
      </c>
      <c r="G267" s="1"/>
      <c r="H267" s="9"/>
      <c r="I267" s="25" t="str">
        <f>IF(NOT(Tableau1175791820222729[[#This Row],[Qu.]]&gt;=1),"OUI","NON")</f>
        <v>NON</v>
      </c>
      <c r="J267" s="25">
        <f>SUM(1&gt;Tableau1175791820222729[[#This Row],[Qu.]])</f>
        <v>0</v>
      </c>
      <c r="K267" s="55"/>
    </row>
    <row r="268" spans="1:11" ht="15" customHeight="1" x14ac:dyDescent="0.25">
      <c r="A268" s="22"/>
      <c r="B268" s="34" t="s">
        <v>2311</v>
      </c>
      <c r="C268" s="12" t="s">
        <v>1563</v>
      </c>
      <c r="D268" s="49">
        <v>1</v>
      </c>
      <c r="E268" s="78"/>
      <c r="F268" s="22" t="s">
        <v>1559</v>
      </c>
      <c r="G268" s="1"/>
      <c r="H268" s="9"/>
      <c r="I268" s="25" t="str">
        <f>IF(NOT(Tableau1175791820222729[[#This Row],[Qu.]]&gt;=1),"OUI","NON")</f>
        <v>NON</v>
      </c>
      <c r="J268" s="25">
        <f>SUM(1&gt;Tableau1175791820222729[[#This Row],[Qu.]])</f>
        <v>0</v>
      </c>
      <c r="K268" s="55"/>
    </row>
    <row r="269" spans="1:11" ht="15" customHeight="1" x14ac:dyDescent="0.25">
      <c r="A269" s="22"/>
      <c r="B269" s="34" t="s">
        <v>2313</v>
      </c>
      <c r="C269" s="12" t="s">
        <v>1564</v>
      </c>
      <c r="D269" s="49">
        <v>1</v>
      </c>
      <c r="E269" s="78"/>
      <c r="F269" s="22" t="s">
        <v>1559</v>
      </c>
      <c r="G269" s="1"/>
      <c r="H269" s="9"/>
      <c r="I269" s="25" t="str">
        <f>IF(NOT(Tableau1175791820222729[[#This Row],[Qu.]]&gt;=1),"OUI","NON")</f>
        <v>NON</v>
      </c>
      <c r="J269" s="25">
        <f>SUM(1&gt;Tableau1175791820222729[[#This Row],[Qu.]])</f>
        <v>0</v>
      </c>
      <c r="K269" s="55"/>
    </row>
    <row r="270" spans="1:11" ht="15" customHeight="1" x14ac:dyDescent="0.25">
      <c r="A270" s="22"/>
      <c r="B270" s="34" t="s">
        <v>2315</v>
      </c>
      <c r="C270" s="12" t="s">
        <v>3246</v>
      </c>
      <c r="D270" s="49">
        <v>1</v>
      </c>
      <c r="E270" s="78"/>
      <c r="F270" s="22" t="s">
        <v>1559</v>
      </c>
      <c r="G270" s="1"/>
      <c r="H270" s="9"/>
      <c r="I270" s="25" t="str">
        <f>IF(NOT(Tableau1175791820222729[[#This Row],[Qu.]]&gt;=1),"OUI","NON")</f>
        <v>NON</v>
      </c>
      <c r="J270" s="25">
        <f>SUM(1&gt;Tableau1175791820222729[[#This Row],[Qu.]])</f>
        <v>0</v>
      </c>
      <c r="K270" s="55"/>
    </row>
    <row r="271" spans="1:11" ht="15" customHeight="1" x14ac:dyDescent="0.25">
      <c r="A271" s="22"/>
      <c r="B271" s="34" t="s">
        <v>2317</v>
      </c>
      <c r="C271" s="12" t="s">
        <v>292</v>
      </c>
      <c r="D271" s="49">
        <v>1</v>
      </c>
      <c r="E271" s="78"/>
      <c r="F271" s="22" t="s">
        <v>1559</v>
      </c>
      <c r="G271" s="1"/>
      <c r="H271" s="9"/>
      <c r="I271" s="25" t="str">
        <f>IF(NOT(Tableau1175791820222729[[#This Row],[Qu.]]&gt;=1),"OUI","NON")</f>
        <v>NON</v>
      </c>
      <c r="J271" s="25">
        <f>SUM(1&gt;Tableau1175791820222729[[#This Row],[Qu.]])</f>
        <v>0</v>
      </c>
      <c r="K271" s="55"/>
    </row>
    <row r="272" spans="1:11" ht="15" customHeight="1" x14ac:dyDescent="0.25">
      <c r="A272" s="22"/>
      <c r="B272" s="34" t="s">
        <v>2319</v>
      </c>
      <c r="C272" s="12" t="s">
        <v>1566</v>
      </c>
      <c r="D272" s="49">
        <v>1</v>
      </c>
      <c r="E272" s="78"/>
      <c r="F272" s="22" t="s">
        <v>1559</v>
      </c>
      <c r="G272" s="1"/>
      <c r="H272" s="9"/>
      <c r="I272" s="25" t="str">
        <f>IF(NOT(Tableau1175791820222729[[#This Row],[Qu.]]&gt;=1),"OUI","NON")</f>
        <v>NON</v>
      </c>
      <c r="J272" s="25">
        <f>SUM(1&gt;Tableau1175791820222729[[#This Row],[Qu.]])</f>
        <v>0</v>
      </c>
      <c r="K272" s="55"/>
    </row>
    <row r="273" spans="1:11" ht="15" customHeight="1" x14ac:dyDescent="0.25">
      <c r="A273" s="22"/>
      <c r="B273" s="34" t="s">
        <v>2321</v>
      </c>
      <c r="C273" s="12" t="s">
        <v>1567</v>
      </c>
      <c r="D273" s="49">
        <v>1</v>
      </c>
      <c r="E273" s="78"/>
      <c r="F273" s="22" t="s">
        <v>1559</v>
      </c>
      <c r="G273" s="1"/>
      <c r="H273" s="9"/>
      <c r="I273" s="25" t="str">
        <f>IF(NOT(Tableau1175791820222729[[#This Row],[Qu.]]&gt;=1),"OUI","NON")</f>
        <v>NON</v>
      </c>
      <c r="J273" s="25">
        <f>SUM(1&gt;Tableau1175791820222729[[#This Row],[Qu.]])</f>
        <v>0</v>
      </c>
      <c r="K273" s="55"/>
    </row>
    <row r="274" spans="1:11" ht="15" customHeight="1" x14ac:dyDescent="0.25">
      <c r="A274" s="22"/>
      <c r="B274" s="34" t="s">
        <v>2323</v>
      </c>
      <c r="C274" s="12" t="s">
        <v>3247</v>
      </c>
      <c r="D274" s="49">
        <v>1</v>
      </c>
      <c r="E274" s="78"/>
      <c r="F274" s="22" t="s">
        <v>1559</v>
      </c>
      <c r="G274" s="1"/>
      <c r="H274" s="9"/>
      <c r="I274" s="25" t="str">
        <f>IF(NOT(Tableau1175791820222729[[#This Row],[Qu.]]&gt;=1),"OUI","NON")</f>
        <v>NON</v>
      </c>
      <c r="J274" s="25">
        <f>SUM(1&gt;Tableau1175791820222729[[#This Row],[Qu.]])</f>
        <v>0</v>
      </c>
      <c r="K274" s="55"/>
    </row>
    <row r="275" spans="1:11" ht="15" customHeight="1" x14ac:dyDescent="0.25">
      <c r="A275" s="22"/>
      <c r="B275" s="34" t="s">
        <v>2325</v>
      </c>
      <c r="C275" s="12" t="s">
        <v>293</v>
      </c>
      <c r="D275" s="49">
        <v>1</v>
      </c>
      <c r="E275" s="78"/>
      <c r="F275" s="22" t="s">
        <v>1559</v>
      </c>
      <c r="G275" s="1"/>
      <c r="H275" s="9"/>
      <c r="I275" s="25" t="str">
        <f>IF(NOT(Tableau1175791820222729[[#This Row],[Qu.]]&gt;=1),"OUI","NON")</f>
        <v>NON</v>
      </c>
      <c r="J275" s="25">
        <f>SUM(1&gt;Tableau1175791820222729[[#This Row],[Qu.]])</f>
        <v>0</v>
      </c>
      <c r="K275" s="55"/>
    </row>
    <row r="276" spans="1:11" ht="15" customHeight="1" x14ac:dyDescent="0.25">
      <c r="A276" s="22"/>
      <c r="B276" s="34" t="s">
        <v>2327</v>
      </c>
      <c r="C276" s="12" t="s">
        <v>1569</v>
      </c>
      <c r="D276" s="49">
        <v>1</v>
      </c>
      <c r="E276" s="78"/>
      <c r="F276" s="22" t="s">
        <v>1559</v>
      </c>
      <c r="G276" s="1"/>
      <c r="H276" s="9"/>
      <c r="I276" s="25" t="str">
        <f>IF(NOT(Tableau1175791820222729[[#This Row],[Qu.]]&gt;=1),"OUI","NON")</f>
        <v>NON</v>
      </c>
      <c r="J276" s="25">
        <f>SUM(1&gt;Tableau1175791820222729[[#This Row],[Qu.]])</f>
        <v>0</v>
      </c>
      <c r="K276" s="55"/>
    </row>
    <row r="277" spans="1:11" ht="15" customHeight="1" x14ac:dyDescent="0.25">
      <c r="A277" s="22"/>
      <c r="B277" s="34" t="s">
        <v>2328</v>
      </c>
      <c r="C277" s="12" t="s">
        <v>1570</v>
      </c>
      <c r="D277" s="49">
        <v>1</v>
      </c>
      <c r="E277" s="78"/>
      <c r="F277" s="22" t="s">
        <v>1559</v>
      </c>
      <c r="G277" s="1"/>
      <c r="H277" s="9"/>
      <c r="I277" s="25" t="str">
        <f>IF(NOT(Tableau1175791820222729[[#This Row],[Qu.]]&gt;=1),"OUI","NON")</f>
        <v>NON</v>
      </c>
      <c r="J277" s="25">
        <f>SUM(1&gt;Tableau1175791820222729[[#This Row],[Qu.]])</f>
        <v>0</v>
      </c>
      <c r="K277" s="55"/>
    </row>
    <row r="278" spans="1:11" ht="15" customHeight="1" x14ac:dyDescent="0.25">
      <c r="A278" s="22"/>
      <c r="B278" s="34" t="s">
        <v>2330</v>
      </c>
      <c r="C278" s="12" t="s">
        <v>3249</v>
      </c>
      <c r="D278" s="49">
        <v>1</v>
      </c>
      <c r="E278" s="78"/>
      <c r="F278" s="22" t="s">
        <v>1559</v>
      </c>
      <c r="G278" s="1"/>
      <c r="H278" s="9"/>
      <c r="I278" s="25" t="str">
        <f>IF(NOT(Tableau1175791820222729[[#This Row],[Qu.]]&gt;=1),"OUI","NON")</f>
        <v>NON</v>
      </c>
      <c r="J278" s="25">
        <f>SUM(1&gt;Tableau1175791820222729[[#This Row],[Qu.]])</f>
        <v>0</v>
      </c>
      <c r="K278" s="55"/>
    </row>
    <row r="279" spans="1:11" ht="15" customHeight="1" x14ac:dyDescent="0.25">
      <c r="A279" s="22"/>
      <c r="B279" s="34" t="s">
        <v>2332</v>
      </c>
      <c r="C279" s="12" t="s">
        <v>294</v>
      </c>
      <c r="D279" s="49">
        <v>1</v>
      </c>
      <c r="E279" s="78"/>
      <c r="F279" s="22" t="s">
        <v>1559</v>
      </c>
      <c r="G279" s="1"/>
      <c r="H279" s="9"/>
      <c r="I279" s="25" t="str">
        <f>IF(NOT(Tableau1175791820222729[[#This Row],[Qu.]]&gt;=1),"OUI","NON")</f>
        <v>NON</v>
      </c>
      <c r="J279" s="25">
        <f>SUM(1&gt;Tableau1175791820222729[[#This Row],[Qu.]])</f>
        <v>0</v>
      </c>
      <c r="K279" s="55"/>
    </row>
    <row r="280" spans="1:11" ht="15" customHeight="1" x14ac:dyDescent="0.25">
      <c r="A280" s="22"/>
      <c r="B280" s="34" t="s">
        <v>2334</v>
      </c>
      <c r="C280" s="12" t="s">
        <v>1572</v>
      </c>
      <c r="D280" s="49">
        <v>1</v>
      </c>
      <c r="E280" s="78"/>
      <c r="F280" s="22" t="s">
        <v>1559</v>
      </c>
      <c r="G280" s="1"/>
      <c r="H280" s="9"/>
      <c r="I280" s="25" t="str">
        <f>IF(NOT(Tableau1175791820222729[[#This Row],[Qu.]]&gt;=1),"OUI","NON")</f>
        <v>NON</v>
      </c>
      <c r="J280" s="25">
        <f>SUM(1&gt;Tableau1175791820222729[[#This Row],[Qu.]])</f>
        <v>0</v>
      </c>
      <c r="K280" s="55"/>
    </row>
    <row r="281" spans="1:11" ht="15" customHeight="1" x14ac:dyDescent="0.25">
      <c r="A281" s="22"/>
      <c r="B281" s="34" t="s">
        <v>2336</v>
      </c>
      <c r="C281" s="12" t="s">
        <v>1573</v>
      </c>
      <c r="D281" s="49">
        <v>1</v>
      </c>
      <c r="E281" s="78"/>
      <c r="F281" s="22" t="s">
        <v>1559</v>
      </c>
      <c r="G281" s="1"/>
      <c r="H281" s="9"/>
      <c r="I281" s="25" t="str">
        <f>IF(NOT(Tableau1175791820222729[[#This Row],[Qu.]]&gt;=1),"OUI","NON")</f>
        <v>NON</v>
      </c>
      <c r="J281" s="25">
        <f>SUM(1&gt;Tableau1175791820222729[[#This Row],[Qu.]])</f>
        <v>0</v>
      </c>
      <c r="K281" s="55"/>
    </row>
    <row r="282" spans="1:11" ht="15" customHeight="1" x14ac:dyDescent="0.25">
      <c r="A282" s="22"/>
      <c r="B282" s="34" t="s">
        <v>2789</v>
      </c>
      <c r="C282" s="12" t="s">
        <v>3250</v>
      </c>
      <c r="D282" s="49">
        <v>1</v>
      </c>
      <c r="E282" s="78"/>
      <c r="F282" s="22" t="s">
        <v>1559</v>
      </c>
      <c r="G282" s="1"/>
      <c r="H282" s="9"/>
      <c r="I282" s="25" t="str">
        <f>IF(NOT(Tableau1175791820222729[[#This Row],[Qu.]]&gt;=1),"OUI","NON")</f>
        <v>NON</v>
      </c>
      <c r="J282" s="25">
        <f>SUM(1&gt;Tableau1175791820222729[[#This Row],[Qu.]])</f>
        <v>0</v>
      </c>
      <c r="K282" s="55"/>
    </row>
    <row r="283" spans="1:11" ht="15" customHeight="1" x14ac:dyDescent="0.25">
      <c r="A283" s="22"/>
      <c r="B283" s="34" t="s">
        <v>2791</v>
      </c>
      <c r="C283" s="12" t="s">
        <v>3482</v>
      </c>
      <c r="D283" s="49">
        <v>1</v>
      </c>
      <c r="E283" s="78"/>
      <c r="F283" s="22" t="s">
        <v>2478</v>
      </c>
      <c r="G283" s="1"/>
      <c r="H283" s="9"/>
      <c r="I283" s="25" t="str">
        <f>IF(NOT(Tableau1175791820222729[[#This Row],[Qu.]]&gt;=1),"OUI","NON")</f>
        <v>NON</v>
      </c>
      <c r="J283" s="25">
        <f>SUM(1&gt;Tableau1175791820222729[[#This Row],[Qu.]])</f>
        <v>0</v>
      </c>
      <c r="K283" s="55"/>
    </row>
    <row r="284" spans="1:11" ht="15" customHeight="1" x14ac:dyDescent="0.25">
      <c r="A284" s="22"/>
      <c r="B284" s="34" t="s">
        <v>2793</v>
      </c>
      <c r="C284" s="12" t="s">
        <v>3483</v>
      </c>
      <c r="D284" s="49">
        <v>1</v>
      </c>
      <c r="E284" s="78"/>
      <c r="F284" s="22" t="s">
        <v>1113</v>
      </c>
      <c r="G284" s="1"/>
      <c r="H284" s="9"/>
      <c r="I284" s="25" t="str">
        <f>IF(NOT(Tableau1175791820222729[[#This Row],[Qu.]]&gt;=1),"OUI","NON")</f>
        <v>NON</v>
      </c>
      <c r="J284" s="25">
        <f>SUM(1&gt;Tableau1175791820222729[[#This Row],[Qu.]])</f>
        <v>0</v>
      </c>
      <c r="K284" s="55"/>
    </row>
    <row r="285" spans="1:11" ht="15" customHeight="1" x14ac:dyDescent="0.25">
      <c r="A285" s="22"/>
      <c r="B285" s="34" t="s">
        <v>2795</v>
      </c>
      <c r="C285" s="12" t="s">
        <v>3484</v>
      </c>
      <c r="D285" s="49">
        <v>1</v>
      </c>
      <c r="E285" s="78"/>
      <c r="F285" s="22" t="s">
        <v>1089</v>
      </c>
      <c r="G285" s="1"/>
      <c r="H285" s="9"/>
      <c r="I285" s="25" t="str">
        <f>IF(NOT(Tableau1175791820222729[[#This Row],[Qu.]]&gt;=1),"OUI","NON")</f>
        <v>NON</v>
      </c>
      <c r="J285" s="25">
        <f>SUM(1&gt;Tableau1175791820222729[[#This Row],[Qu.]])</f>
        <v>0</v>
      </c>
      <c r="K285" s="55"/>
    </row>
    <row r="286" spans="1:11" ht="15" customHeight="1" x14ac:dyDescent="0.25">
      <c r="A286" s="22"/>
      <c r="B286" s="34" t="s">
        <v>2797</v>
      </c>
      <c r="C286" s="12" t="s">
        <v>3485</v>
      </c>
      <c r="D286" s="49">
        <v>1</v>
      </c>
      <c r="E286" s="78"/>
      <c r="F286" s="22" t="s">
        <v>1089</v>
      </c>
      <c r="G286" s="1"/>
      <c r="H286" s="9"/>
      <c r="I286" s="25" t="str">
        <f>IF(NOT(Tableau1175791820222729[[#This Row],[Qu.]]&gt;=1),"OUI","NON")</f>
        <v>NON</v>
      </c>
      <c r="J286" s="25">
        <f>SUM(1&gt;Tableau1175791820222729[[#This Row],[Qu.]])</f>
        <v>0</v>
      </c>
      <c r="K286" s="55"/>
    </row>
    <row r="287" spans="1:11" ht="15" customHeight="1" x14ac:dyDescent="0.25">
      <c r="A287" s="22"/>
      <c r="B287" s="34" t="s">
        <v>2798</v>
      </c>
      <c r="C287" s="12" t="s">
        <v>3486</v>
      </c>
      <c r="D287" s="49">
        <v>1</v>
      </c>
      <c r="E287" s="78"/>
      <c r="F287" s="22" t="s">
        <v>1089</v>
      </c>
      <c r="G287" s="1"/>
      <c r="H287" s="9"/>
      <c r="I287" s="25" t="str">
        <f>IF(NOT(Tableau1175791820222729[[#This Row],[Qu.]]&gt;=1),"OUI","NON")</f>
        <v>NON</v>
      </c>
      <c r="J287" s="25">
        <f>SUM(1&gt;Tableau1175791820222729[[#This Row],[Qu.]])</f>
        <v>0</v>
      </c>
      <c r="K287" s="55"/>
    </row>
    <row r="288" spans="1:11" ht="15" customHeight="1" x14ac:dyDescent="0.25">
      <c r="A288" s="22"/>
      <c r="B288" s="34" t="s">
        <v>2800</v>
      </c>
      <c r="C288" s="12" t="s">
        <v>3487</v>
      </c>
      <c r="D288" s="49">
        <v>1</v>
      </c>
      <c r="E288" s="78"/>
      <c r="F288" s="22" t="s">
        <v>2478</v>
      </c>
      <c r="G288" s="1"/>
      <c r="H288" s="9"/>
      <c r="I288" s="25" t="str">
        <f>IF(NOT(Tableau1175791820222729[[#This Row],[Qu.]]&gt;=1),"OUI","NON")</f>
        <v>NON</v>
      </c>
      <c r="J288" s="25">
        <f>SUM(1&gt;Tableau1175791820222729[[#This Row],[Qu.]])</f>
        <v>0</v>
      </c>
      <c r="K288" s="55"/>
    </row>
    <row r="289" spans="1:11" ht="15" customHeight="1" x14ac:dyDescent="0.25">
      <c r="A289" s="22"/>
      <c r="B289" s="34" t="s">
        <v>2802</v>
      </c>
      <c r="C289" s="12" t="s">
        <v>3488</v>
      </c>
      <c r="D289" s="49">
        <v>1</v>
      </c>
      <c r="E289" s="78"/>
      <c r="F289" s="22" t="s">
        <v>1089</v>
      </c>
      <c r="G289" s="1"/>
      <c r="H289" s="9"/>
      <c r="I289" s="25" t="str">
        <f>IF(NOT(Tableau1175791820222729[[#This Row],[Qu.]]&gt;=1),"OUI","NON")</f>
        <v>NON</v>
      </c>
      <c r="J289" s="25">
        <f>SUM(1&gt;Tableau1175791820222729[[#This Row],[Qu.]])</f>
        <v>0</v>
      </c>
      <c r="K289" s="11"/>
    </row>
    <row r="290" spans="1:11" ht="15" customHeight="1" x14ac:dyDescent="0.25">
      <c r="A290" s="22"/>
      <c r="B290" s="34" t="s">
        <v>2804</v>
      </c>
      <c r="C290" s="12" t="s">
        <v>3489</v>
      </c>
      <c r="D290" s="49">
        <v>1</v>
      </c>
      <c r="E290" s="78"/>
      <c r="F290" s="22" t="s">
        <v>1291</v>
      </c>
      <c r="G290" s="1"/>
      <c r="H290" s="9"/>
      <c r="I290" s="25" t="str">
        <f>IF(NOT(Tableau1175791820222729[[#This Row],[Qu.]]&gt;=1),"OUI","NON")</f>
        <v>NON</v>
      </c>
      <c r="J290" s="25">
        <f>SUM(1&gt;Tableau1175791820222729[[#This Row],[Qu.]])</f>
        <v>0</v>
      </c>
      <c r="K290" s="11"/>
    </row>
    <row r="291" spans="1:11" ht="15" customHeight="1" x14ac:dyDescent="0.25">
      <c r="A291" s="22"/>
      <c r="B291" s="34" t="s">
        <v>2806</v>
      </c>
      <c r="C291" s="12" t="s">
        <v>3490</v>
      </c>
      <c r="D291" s="49">
        <v>1</v>
      </c>
      <c r="E291" s="78"/>
      <c r="F291" s="22" t="s">
        <v>1291</v>
      </c>
      <c r="G291" s="1"/>
      <c r="H291" s="9"/>
      <c r="I291" s="25" t="str">
        <f>IF(NOT(Tableau1175791820222729[[#This Row],[Qu.]]&gt;=1),"OUI","NON")</f>
        <v>NON</v>
      </c>
      <c r="J291" s="25">
        <f>SUM(1&gt;Tableau1175791820222729[[#This Row],[Qu.]])</f>
        <v>0</v>
      </c>
      <c r="K291" s="11"/>
    </row>
    <row r="292" spans="1:11" ht="15" customHeight="1" x14ac:dyDescent="0.25">
      <c r="A292" s="22"/>
      <c r="B292" s="34" t="s">
        <v>3491</v>
      </c>
      <c r="C292" s="12" t="s">
        <v>3492</v>
      </c>
      <c r="D292" s="49">
        <v>1</v>
      </c>
      <c r="E292" s="78"/>
      <c r="F292" s="22" t="s">
        <v>1295</v>
      </c>
      <c r="G292" s="1"/>
      <c r="H292" s="9"/>
      <c r="I292" s="25" t="str">
        <f>IF(NOT(Tableau1175791820222729[[#This Row],[Qu.]]&gt;=1),"OUI","NON")</f>
        <v>NON</v>
      </c>
      <c r="J292" s="25">
        <f>SUM(1&gt;Tableau1175791820222729[[#This Row],[Qu.]])</f>
        <v>0</v>
      </c>
      <c r="K292" s="11"/>
    </row>
    <row r="293" spans="1:11" ht="15" customHeight="1" x14ac:dyDescent="0.25">
      <c r="A293" s="22"/>
      <c r="B293" s="34" t="s">
        <v>3493</v>
      </c>
      <c r="C293" s="12" t="s">
        <v>3494</v>
      </c>
      <c r="D293" s="49">
        <v>1</v>
      </c>
      <c r="E293" s="78"/>
      <c r="F293" s="22" t="s">
        <v>2478</v>
      </c>
      <c r="G293" s="1"/>
      <c r="H293" s="9"/>
      <c r="I293" s="25" t="str">
        <f>IF(NOT(Tableau1175791820222729[[#This Row],[Qu.]]&gt;=1),"OUI","NON")</f>
        <v>NON</v>
      </c>
      <c r="J293" s="25">
        <f>SUM(1&gt;Tableau1175791820222729[[#This Row],[Qu.]])</f>
        <v>0</v>
      </c>
      <c r="K293" s="11"/>
    </row>
    <row r="294" spans="1:11" ht="15" customHeight="1" x14ac:dyDescent="0.25">
      <c r="A294" s="22"/>
      <c r="B294" s="34" t="s">
        <v>3495</v>
      </c>
      <c r="C294" s="12" t="s">
        <v>3496</v>
      </c>
      <c r="D294" s="49">
        <v>1</v>
      </c>
      <c r="E294" s="78"/>
      <c r="F294" s="22" t="s">
        <v>1089</v>
      </c>
      <c r="G294" s="1"/>
      <c r="H294" s="9"/>
      <c r="I294" s="25" t="str">
        <f>IF(NOT(Tableau1175791820222729[[#This Row],[Qu.]]&gt;=1),"OUI","NON")</f>
        <v>NON</v>
      </c>
      <c r="J294" s="25">
        <f>SUM(1&gt;Tableau1175791820222729[[#This Row],[Qu.]])</f>
        <v>0</v>
      </c>
      <c r="K294" s="11"/>
    </row>
    <row r="295" spans="1:11" ht="15" customHeight="1" x14ac:dyDescent="0.25">
      <c r="A295" s="22"/>
      <c r="B295" s="34" t="s">
        <v>3497</v>
      </c>
      <c r="C295" s="12" t="s">
        <v>3498</v>
      </c>
      <c r="D295" s="49">
        <v>1</v>
      </c>
      <c r="E295" s="78"/>
      <c r="F295" s="22" t="s">
        <v>1089</v>
      </c>
      <c r="G295" s="1"/>
      <c r="H295" s="9"/>
      <c r="I295" s="25" t="str">
        <f>IF(NOT(Tableau1175791820222729[[#This Row],[Qu.]]&gt;=1),"OUI","NON")</f>
        <v>NON</v>
      </c>
      <c r="J295" s="25">
        <f>SUM(1&gt;Tableau1175791820222729[[#This Row],[Qu.]])</f>
        <v>0</v>
      </c>
      <c r="K295" s="11"/>
    </row>
    <row r="296" spans="1:11" ht="15" customHeight="1" x14ac:dyDescent="0.25">
      <c r="A296" s="22"/>
      <c r="B296" s="34" t="s">
        <v>3499</v>
      </c>
      <c r="C296" s="12" t="s">
        <v>3500</v>
      </c>
      <c r="D296" s="49">
        <v>1</v>
      </c>
      <c r="E296" s="75"/>
      <c r="F296" s="22" t="s">
        <v>1113</v>
      </c>
      <c r="G296" s="1"/>
      <c r="H296" s="9"/>
      <c r="I296" s="25" t="str">
        <f>IF(NOT(Tableau1175791820222729[[#This Row],[Qu.]]&gt;=1),"OUI","NON")</f>
        <v>NON</v>
      </c>
      <c r="J296" s="25">
        <f>SUM(1&gt;Tableau1175791820222729[[#This Row],[Qu.]])</f>
        <v>0</v>
      </c>
      <c r="K296" s="11"/>
    </row>
    <row r="297" spans="1:11" ht="15" customHeight="1" x14ac:dyDescent="0.25">
      <c r="A297" s="22"/>
      <c r="B297" s="34" t="s">
        <v>3501</v>
      </c>
      <c r="C297" s="12" t="s">
        <v>3502</v>
      </c>
      <c r="D297" s="49">
        <v>1</v>
      </c>
      <c r="E297" s="75"/>
      <c r="F297" s="22" t="s">
        <v>1089</v>
      </c>
      <c r="G297" s="1"/>
      <c r="H297" s="9"/>
      <c r="I297" s="25" t="str">
        <f>IF(NOT(Tableau1175791820222729[[#This Row],[Qu.]]&gt;=1),"OUI","NON")</f>
        <v>NON</v>
      </c>
      <c r="J297" s="25">
        <f>SUM(1&gt;Tableau1175791820222729[[#This Row],[Qu.]])</f>
        <v>0</v>
      </c>
      <c r="K297" s="11"/>
    </row>
    <row r="298" spans="1:11" ht="15" customHeight="1" x14ac:dyDescent="0.25">
      <c r="A298" s="22"/>
      <c r="B298" s="34" t="s">
        <v>3503</v>
      </c>
      <c r="C298" s="12" t="s">
        <v>3504</v>
      </c>
      <c r="D298" s="49">
        <v>1</v>
      </c>
      <c r="E298" s="75"/>
      <c r="F298" s="22" t="s">
        <v>2478</v>
      </c>
      <c r="G298" s="1"/>
      <c r="H298" s="9"/>
      <c r="I298" s="25" t="str">
        <f>IF(NOT(Tableau1175791820222729[[#This Row],[Qu.]]&gt;=1),"OUI","NON")</f>
        <v>NON</v>
      </c>
      <c r="J298" s="25">
        <f>SUM(1&gt;Tableau1175791820222729[[#This Row],[Qu.]])</f>
        <v>0</v>
      </c>
      <c r="K298" s="11"/>
    </row>
    <row r="299" spans="1:11" ht="15" customHeight="1" x14ac:dyDescent="0.25">
      <c r="A299" s="22"/>
      <c r="B299" s="34" t="s">
        <v>3505</v>
      </c>
      <c r="C299" s="12" t="s">
        <v>3506</v>
      </c>
      <c r="D299" s="49">
        <v>1</v>
      </c>
      <c r="E299" s="75"/>
      <c r="F299" s="22" t="s">
        <v>1089</v>
      </c>
      <c r="G299" s="1"/>
      <c r="H299" s="9"/>
      <c r="I299" s="25" t="str">
        <f>IF(NOT(Tableau1175791820222729[[#This Row],[Qu.]]&gt;=1),"OUI","NON")</f>
        <v>NON</v>
      </c>
      <c r="J299" s="25">
        <f>SUM(1&gt;Tableau1175791820222729[[#This Row],[Qu.]])</f>
        <v>0</v>
      </c>
      <c r="K299" s="11"/>
    </row>
    <row r="300" spans="1:11" ht="15" customHeight="1" x14ac:dyDescent="0.25">
      <c r="A300" s="22"/>
      <c r="B300" s="34" t="s">
        <v>3507</v>
      </c>
      <c r="C300" s="12" t="s">
        <v>3508</v>
      </c>
      <c r="D300" s="49">
        <v>1</v>
      </c>
      <c r="E300" s="75"/>
      <c r="F300" s="22" t="s">
        <v>1113</v>
      </c>
      <c r="G300" s="1"/>
      <c r="H300" s="9"/>
      <c r="I300" s="25" t="str">
        <f>IF(NOT(Tableau1175791820222729[[#This Row],[Qu.]]&gt;=1),"OUI","NON")</f>
        <v>NON</v>
      </c>
      <c r="J300" s="25">
        <f>SUM(1&gt;Tableau1175791820222729[[#This Row],[Qu.]])</f>
        <v>0</v>
      </c>
      <c r="K300" s="11"/>
    </row>
    <row r="301" spans="1:11" ht="15" customHeight="1" x14ac:dyDescent="0.25">
      <c r="A301" s="22"/>
      <c r="B301" s="34" t="s">
        <v>3509</v>
      </c>
      <c r="C301" s="12" t="s">
        <v>3510</v>
      </c>
      <c r="D301" s="49">
        <v>1</v>
      </c>
      <c r="E301" s="75"/>
      <c r="F301" s="22" t="s">
        <v>1089</v>
      </c>
      <c r="G301" s="1"/>
      <c r="H301" s="9"/>
      <c r="I301" s="25" t="str">
        <f>IF(NOT(Tableau1175791820222729[[#This Row],[Qu.]]&gt;=1),"OUI","NON")</f>
        <v>NON</v>
      </c>
      <c r="J301" s="25">
        <f>SUM(1&gt;Tableau1175791820222729[[#This Row],[Qu.]])</f>
        <v>0</v>
      </c>
      <c r="K301" s="11"/>
    </row>
    <row r="302" spans="1:11" ht="15" customHeight="1" x14ac:dyDescent="0.25">
      <c r="A302" s="22"/>
      <c r="B302" s="34" t="s">
        <v>3511</v>
      </c>
      <c r="C302" s="12" t="s">
        <v>307</v>
      </c>
      <c r="D302" s="49">
        <v>1</v>
      </c>
      <c r="E302" s="75"/>
      <c r="F302" s="22" t="s">
        <v>1089</v>
      </c>
      <c r="G302" s="1"/>
      <c r="H302" s="9"/>
      <c r="I302" s="25" t="str">
        <f>IF(NOT(Tableau1175791820222729[[#This Row],[Qu.]]&gt;=1),"OUI","NON")</f>
        <v>NON</v>
      </c>
      <c r="J302" s="25">
        <f>SUM(1&gt;Tableau1175791820222729[[#This Row],[Qu.]])</f>
        <v>0</v>
      </c>
      <c r="K302" s="11"/>
    </row>
    <row r="303" spans="1:11" ht="15" customHeight="1" x14ac:dyDescent="0.25">
      <c r="A303" s="22"/>
      <c r="B303" s="34" t="s">
        <v>3512</v>
      </c>
      <c r="C303" s="12" t="s">
        <v>3513</v>
      </c>
      <c r="D303" s="49">
        <v>1</v>
      </c>
      <c r="E303" s="75"/>
      <c r="F303" s="22" t="s">
        <v>2478</v>
      </c>
      <c r="G303" s="1"/>
      <c r="H303" s="9"/>
      <c r="I303" s="25" t="str">
        <f>IF(NOT(Tableau1175791820222729[[#This Row],[Qu.]]&gt;=1),"OUI","NON")</f>
        <v>NON</v>
      </c>
      <c r="J303" s="25">
        <f>SUM(1&gt;Tableau1175791820222729[[#This Row],[Qu.]])</f>
        <v>0</v>
      </c>
      <c r="K303" s="11"/>
    </row>
    <row r="304" spans="1:11" ht="15" customHeight="1" x14ac:dyDescent="0.25">
      <c r="A304" s="22"/>
      <c r="B304" s="34" t="s">
        <v>3514</v>
      </c>
      <c r="C304" s="12" t="s">
        <v>3515</v>
      </c>
      <c r="D304" s="49">
        <v>1</v>
      </c>
      <c r="E304" s="75"/>
      <c r="F304" s="22" t="s">
        <v>1089</v>
      </c>
      <c r="G304" s="1"/>
      <c r="H304" s="9"/>
      <c r="I304" s="25" t="str">
        <f>IF(NOT(Tableau1175791820222729[[#This Row],[Qu.]]&gt;=1),"OUI","NON")</f>
        <v>NON</v>
      </c>
      <c r="J304" s="25">
        <f>SUM(1&gt;Tableau1175791820222729[[#This Row],[Qu.]])</f>
        <v>0</v>
      </c>
      <c r="K304" s="11"/>
    </row>
    <row r="305" spans="1:11" ht="15" customHeight="1" x14ac:dyDescent="0.25">
      <c r="A305" s="22"/>
      <c r="B305" s="34" t="s">
        <v>3516</v>
      </c>
      <c r="C305" s="12" t="s">
        <v>3517</v>
      </c>
      <c r="D305" s="49">
        <v>1</v>
      </c>
      <c r="E305" s="75"/>
      <c r="F305" s="22" t="s">
        <v>1089</v>
      </c>
      <c r="G305" s="1"/>
      <c r="H305" s="9"/>
      <c r="I305" s="25" t="str">
        <f>IF(NOT(Tableau1175791820222729[[#This Row],[Qu.]]&gt;=1),"OUI","NON")</f>
        <v>NON</v>
      </c>
      <c r="J305" s="25">
        <f>SUM(1&gt;Tableau1175791820222729[[#This Row],[Qu.]])</f>
        <v>0</v>
      </c>
      <c r="K305" s="11"/>
    </row>
    <row r="306" spans="1:11" ht="15" customHeight="1" x14ac:dyDescent="0.25">
      <c r="A306" s="22"/>
      <c r="B306" s="34" t="s">
        <v>3518</v>
      </c>
      <c r="C306" s="12" t="s">
        <v>3519</v>
      </c>
      <c r="D306" s="49">
        <v>1</v>
      </c>
      <c r="E306" s="75"/>
      <c r="F306" s="22" t="s">
        <v>1089</v>
      </c>
      <c r="G306" s="1"/>
      <c r="H306" s="9"/>
      <c r="I306" s="25" t="str">
        <f>IF(NOT(Tableau1175791820222729[[#This Row],[Qu.]]&gt;=1),"OUI","NON")</f>
        <v>NON</v>
      </c>
      <c r="J306" s="25">
        <f>SUM(1&gt;Tableau1175791820222729[[#This Row],[Qu.]])</f>
        <v>0</v>
      </c>
      <c r="K306" s="11"/>
    </row>
    <row r="307" spans="1:11" ht="15" customHeight="1" x14ac:dyDescent="0.25">
      <c r="A307" s="22"/>
      <c r="B307" s="34" t="s">
        <v>3520</v>
      </c>
      <c r="C307" s="12" t="s">
        <v>3521</v>
      </c>
      <c r="D307" s="49">
        <v>1</v>
      </c>
      <c r="E307" s="75"/>
      <c r="F307" s="22" t="s">
        <v>1089</v>
      </c>
      <c r="G307" s="1"/>
      <c r="H307" s="9"/>
      <c r="I307" s="25" t="str">
        <f>IF(NOT(Tableau1175791820222729[[#This Row],[Qu.]]&gt;=1),"OUI","NON")</f>
        <v>NON</v>
      </c>
      <c r="J307" s="25">
        <f>SUM(1&gt;Tableau1175791820222729[[#This Row],[Qu.]])</f>
        <v>0</v>
      </c>
      <c r="K307" s="45"/>
    </row>
    <row r="308" spans="1:11" ht="15" customHeight="1" x14ac:dyDescent="0.25">
      <c r="A308" s="22"/>
      <c r="B308" s="34" t="s">
        <v>3522</v>
      </c>
      <c r="C308" s="12" t="s">
        <v>3523</v>
      </c>
      <c r="D308" s="49">
        <v>0</v>
      </c>
      <c r="E308" s="75"/>
      <c r="F308" s="22" t="s">
        <v>1107</v>
      </c>
      <c r="G308" s="1"/>
      <c r="H308" s="9"/>
      <c r="I308" s="25" t="str">
        <f>IF(NOT(Tableau1175791820222729[[#This Row],[Qu.]]&gt;=1),"OUI","NON")</f>
        <v>OUI</v>
      </c>
      <c r="J308" s="25">
        <f>SUM(1&gt;Tableau1175791820222729[[#This Row],[Qu.]])</f>
        <v>1</v>
      </c>
      <c r="K308" s="45"/>
    </row>
    <row r="309" spans="1:11" ht="15" customHeight="1" x14ac:dyDescent="0.25">
      <c r="A309" s="22"/>
      <c r="B309" s="34" t="s">
        <v>3524</v>
      </c>
      <c r="C309" s="12" t="s">
        <v>2831</v>
      </c>
      <c r="D309" s="49">
        <v>0</v>
      </c>
      <c r="E309" s="75"/>
      <c r="F309" s="22" t="s">
        <v>1089</v>
      </c>
      <c r="G309" s="1"/>
      <c r="H309" s="9"/>
      <c r="I309" s="25" t="str">
        <f>IF(NOT(Tableau1175791820222729[[#This Row],[Qu.]]&gt;=1),"OUI","NON")</f>
        <v>OUI</v>
      </c>
      <c r="J309" s="25">
        <f>SUM(1&gt;Tableau1175791820222729[[#This Row],[Qu.]])</f>
        <v>1</v>
      </c>
      <c r="K309" s="45"/>
    </row>
    <row r="310" spans="1:11" ht="15" customHeight="1" x14ac:dyDescent="0.25">
      <c r="A310" s="22"/>
      <c r="B310" s="34" t="s">
        <v>3525</v>
      </c>
      <c r="C310" s="12" t="s">
        <v>3526</v>
      </c>
      <c r="D310" s="49">
        <v>0</v>
      </c>
      <c r="E310" s="75"/>
      <c r="F310" s="22" t="s">
        <v>1089</v>
      </c>
      <c r="G310" s="1"/>
      <c r="H310" s="9"/>
      <c r="I310" s="25" t="str">
        <f>IF(NOT(Tableau1175791820222729[[#This Row],[Qu.]]&gt;=1),"OUI","NON")</f>
        <v>OUI</v>
      </c>
      <c r="J310" s="25">
        <f>SUM(1&gt;Tableau1175791820222729[[#This Row],[Qu.]])</f>
        <v>1</v>
      </c>
      <c r="K310" s="45"/>
    </row>
    <row r="311" spans="1:11" ht="15" customHeight="1" x14ac:dyDescent="0.25">
      <c r="A311" s="22"/>
      <c r="B311" s="34" t="s">
        <v>3527</v>
      </c>
      <c r="C311" s="12" t="s">
        <v>3039</v>
      </c>
      <c r="D311" s="49">
        <v>0</v>
      </c>
      <c r="E311" s="75"/>
      <c r="F311" s="22" t="s">
        <v>1107</v>
      </c>
      <c r="G311" s="1"/>
      <c r="H311" s="9"/>
      <c r="I311" s="25" t="str">
        <f>IF(NOT(Tableau1175791820222729[[#This Row],[Qu.]]&gt;=1),"OUI","NON")</f>
        <v>OUI</v>
      </c>
      <c r="J311" s="25">
        <f>SUM(1&gt;Tableau1175791820222729[[#This Row],[Qu.]])</f>
        <v>1</v>
      </c>
      <c r="K311" s="45"/>
    </row>
    <row r="312" spans="1:11" ht="15" customHeight="1" x14ac:dyDescent="0.25">
      <c r="A312" s="22"/>
      <c r="B312" s="34" t="s">
        <v>3528</v>
      </c>
      <c r="C312" s="12" t="s">
        <v>2848</v>
      </c>
      <c r="D312" s="49">
        <v>0</v>
      </c>
      <c r="E312" s="75"/>
      <c r="F312" s="22" t="s">
        <v>1089</v>
      </c>
      <c r="G312" s="1"/>
      <c r="H312" s="9"/>
      <c r="I312" s="25" t="str">
        <f>IF(NOT(Tableau1175791820222729[[#This Row],[Qu.]]&gt;=1),"OUI","NON")</f>
        <v>OUI</v>
      </c>
      <c r="J312" s="25">
        <f>SUM(1&gt;Tableau1175791820222729[[#This Row],[Qu.]])</f>
        <v>1</v>
      </c>
      <c r="K312" s="45"/>
    </row>
    <row r="313" spans="1:11" ht="15" customHeight="1" x14ac:dyDescent="0.25">
      <c r="A313" s="22"/>
      <c r="B313" s="34" t="s">
        <v>3529</v>
      </c>
      <c r="C313" s="12" t="s">
        <v>2865</v>
      </c>
      <c r="D313" s="49">
        <v>0</v>
      </c>
      <c r="E313" s="75"/>
      <c r="F313" s="22" t="s">
        <v>1111</v>
      </c>
      <c r="G313" s="1"/>
      <c r="H313" s="9"/>
      <c r="I313" s="25" t="str">
        <f>IF(NOT(Tableau1175791820222729[[#This Row],[Qu.]]&gt;=1),"OUI","NON")</f>
        <v>OUI</v>
      </c>
      <c r="J313" s="25">
        <f>SUM(1&gt;Tableau1175791820222729[[#This Row],[Qu.]])</f>
        <v>1</v>
      </c>
      <c r="K313" s="45"/>
    </row>
    <row r="314" spans="1:11" ht="15" customHeight="1" x14ac:dyDescent="0.25">
      <c r="A314" s="22"/>
      <c r="B314" s="34" t="s">
        <v>3530</v>
      </c>
      <c r="C314" s="12" t="s">
        <v>2878</v>
      </c>
      <c r="D314" s="49">
        <v>0</v>
      </c>
      <c r="E314" s="75"/>
      <c r="F314" s="22" t="s">
        <v>1089</v>
      </c>
      <c r="G314" s="1"/>
      <c r="H314" s="9"/>
      <c r="I314" s="25" t="str">
        <f>IF(NOT(Tableau1175791820222729[[#This Row],[Qu.]]&gt;=1),"OUI","NON")</f>
        <v>OUI</v>
      </c>
      <c r="J314" s="25">
        <f>SUM(1&gt;Tableau1175791820222729[[#This Row],[Qu.]])</f>
        <v>1</v>
      </c>
      <c r="K314" s="45"/>
    </row>
    <row r="315" spans="1:11" ht="15" customHeight="1" x14ac:dyDescent="0.25">
      <c r="A315" s="22"/>
      <c r="B315" s="34" t="s">
        <v>3531</v>
      </c>
      <c r="C315" s="12" t="s">
        <v>3132</v>
      </c>
      <c r="D315" s="49">
        <v>0</v>
      </c>
      <c r="E315" s="75"/>
      <c r="F315" s="22" t="s">
        <v>1107</v>
      </c>
      <c r="G315" s="1"/>
      <c r="H315" s="9"/>
      <c r="I315" s="25" t="str">
        <f>IF(NOT(Tableau1175791820222729[[#This Row],[Qu.]]&gt;=1),"OUI","NON")</f>
        <v>OUI</v>
      </c>
      <c r="J315" s="25">
        <f>SUM(1&gt;Tableau1175791820222729[[#This Row],[Qu.]])</f>
        <v>1</v>
      </c>
      <c r="K315" s="45"/>
    </row>
    <row r="316" spans="1:11" ht="15" customHeight="1" x14ac:dyDescent="0.25">
      <c r="A316" s="22"/>
      <c r="B316" s="34" t="s">
        <v>3532</v>
      </c>
      <c r="C316" s="12" t="s">
        <v>3162</v>
      </c>
      <c r="D316" s="49">
        <v>0</v>
      </c>
      <c r="E316" s="75"/>
      <c r="F316" s="22" t="s">
        <v>1089</v>
      </c>
      <c r="G316" s="1"/>
      <c r="H316" s="9"/>
      <c r="I316" s="25" t="str">
        <f>IF(NOT(Tableau1175791820222729[[#This Row],[Qu.]]&gt;=1),"OUI","NON")</f>
        <v>OUI</v>
      </c>
      <c r="J316" s="25">
        <f>SUM(1&gt;Tableau1175791820222729[[#This Row],[Qu.]])</f>
        <v>1</v>
      </c>
      <c r="K316" s="45"/>
    </row>
    <row r="317" spans="1:11" ht="15" customHeight="1" x14ac:dyDescent="0.25">
      <c r="A317" s="22"/>
      <c r="B317" s="22"/>
      <c r="C317" s="22"/>
      <c r="D317" s="22"/>
      <c r="E317" s="22"/>
      <c r="F317" s="22"/>
      <c r="G317" s="1"/>
      <c r="H317" s="9"/>
      <c r="I317" s="11"/>
      <c r="J317" s="46"/>
      <c r="K317" s="45"/>
    </row>
    <row r="318" spans="1:11" ht="15" customHeight="1" x14ac:dyDescent="0.25">
      <c r="A318" s="22"/>
      <c r="B318" s="22"/>
      <c r="C318" s="22"/>
      <c r="D318" s="22"/>
      <c r="E318" s="22"/>
      <c r="F318" s="22"/>
      <c r="G318" s="1"/>
      <c r="H318" s="9"/>
      <c r="I318" s="11"/>
      <c r="J318" s="46"/>
      <c r="K318" s="45"/>
    </row>
    <row r="319" spans="1:11" ht="15" customHeight="1" x14ac:dyDescent="0.25">
      <c r="A319" s="22"/>
      <c r="B319" s="22"/>
      <c r="C319" s="22"/>
      <c r="D319" s="22"/>
      <c r="E319" s="22"/>
      <c r="F319" s="22"/>
      <c r="G319" s="1"/>
      <c r="H319" s="9"/>
      <c r="I319" s="11"/>
      <c r="J319" s="46"/>
      <c r="K319" s="45"/>
    </row>
    <row r="320" spans="1:11" ht="15" customHeight="1" x14ac:dyDescent="0.25">
      <c r="A320" s="22"/>
      <c r="B320" s="22"/>
      <c r="C320" s="22"/>
      <c r="D320" s="22"/>
      <c r="E320" s="22"/>
      <c r="F320" s="22"/>
      <c r="G320" s="1"/>
      <c r="H320" s="9"/>
      <c r="I320" s="11"/>
      <c r="J320" s="46"/>
      <c r="K320" s="45"/>
    </row>
    <row r="321" spans="1:11" ht="15" customHeight="1" x14ac:dyDescent="0.25">
      <c r="A321" s="22"/>
      <c r="B321" s="22"/>
      <c r="C321" s="22"/>
      <c r="D321" s="22"/>
      <c r="E321" s="22"/>
      <c r="F321" s="22"/>
      <c r="G321" s="1"/>
      <c r="H321" s="9"/>
      <c r="I321" s="11"/>
      <c r="J321" s="46"/>
      <c r="K321" s="45"/>
    </row>
    <row r="322" spans="1:11" ht="15" customHeight="1" x14ac:dyDescent="0.25">
      <c r="A322" s="22"/>
      <c r="B322" s="22"/>
      <c r="C322" s="22"/>
      <c r="D322" s="22"/>
      <c r="E322" s="22"/>
      <c r="F322" s="22"/>
      <c r="G322" s="1"/>
      <c r="H322" s="9"/>
      <c r="I322" s="11"/>
      <c r="J322" s="46"/>
      <c r="K322" s="45"/>
    </row>
    <row r="323" spans="1:11" ht="15" customHeight="1" x14ac:dyDescent="0.25">
      <c r="A323" s="22"/>
      <c r="B323" s="22"/>
      <c r="C323" s="22"/>
      <c r="D323" s="22"/>
      <c r="E323" s="22"/>
      <c r="F323" s="22"/>
      <c r="G323" s="1"/>
      <c r="H323" s="9"/>
      <c r="I323" s="11"/>
      <c r="J323" s="46"/>
      <c r="K323" s="45"/>
    </row>
    <row r="324" spans="1:11" ht="15" customHeight="1" x14ac:dyDescent="0.25">
      <c r="A324" s="22"/>
      <c r="B324" s="22"/>
      <c r="C324" s="22"/>
      <c r="D324" s="22"/>
      <c r="E324" s="22"/>
      <c r="F324" s="22"/>
      <c r="G324" s="1"/>
      <c r="H324" s="9"/>
      <c r="I324" s="11"/>
      <c r="J324" s="46"/>
      <c r="K324" s="45"/>
    </row>
    <row r="325" spans="1:11" ht="15" customHeight="1" x14ac:dyDescent="0.25">
      <c r="A325" s="22"/>
      <c r="B325" s="22"/>
      <c r="C325" s="22"/>
      <c r="D325" s="22"/>
      <c r="E325" s="22"/>
      <c r="F325" s="22"/>
      <c r="G325" s="1"/>
      <c r="H325" s="9"/>
      <c r="I325" s="11"/>
      <c r="J325" s="46"/>
      <c r="K325" s="45"/>
    </row>
    <row r="326" spans="1:11" ht="15" customHeight="1" x14ac:dyDescent="0.25">
      <c r="A326" s="22"/>
      <c r="B326" s="22"/>
      <c r="C326" s="22"/>
      <c r="D326" s="22"/>
      <c r="E326" s="22"/>
      <c r="F326" s="22"/>
      <c r="G326" s="1"/>
      <c r="H326" s="9"/>
      <c r="I326" s="11"/>
      <c r="J326" s="46"/>
      <c r="K326" s="45"/>
    </row>
    <row r="327" spans="1:11" ht="15" customHeight="1" x14ac:dyDescent="0.25">
      <c r="A327" s="22"/>
      <c r="B327" s="22"/>
      <c r="C327" s="22"/>
      <c r="D327" s="22"/>
      <c r="E327" s="22"/>
      <c r="F327" s="22"/>
      <c r="G327" s="1"/>
      <c r="H327" s="9"/>
      <c r="I327" s="11"/>
      <c r="J327" s="46"/>
      <c r="K327" s="45"/>
    </row>
    <row r="328" spans="1:11" ht="15" customHeight="1" x14ac:dyDescent="0.25">
      <c r="A328" s="22"/>
      <c r="B328" s="22"/>
      <c r="C328" s="22"/>
      <c r="D328" s="22"/>
      <c r="E328" s="22"/>
      <c r="F328" s="22"/>
      <c r="G328" s="1"/>
      <c r="H328" s="9"/>
      <c r="I328" s="11"/>
      <c r="J328" s="46"/>
      <c r="K328" s="45"/>
    </row>
    <row r="329" spans="1:11" ht="15" customHeight="1" x14ac:dyDescent="0.25">
      <c r="A329" s="22"/>
      <c r="B329" s="22"/>
      <c r="C329" s="22"/>
      <c r="D329" s="22"/>
      <c r="E329" s="22"/>
      <c r="F329" s="22"/>
      <c r="G329" s="1"/>
      <c r="H329" s="9"/>
      <c r="I329" s="11"/>
      <c r="J329" s="46"/>
      <c r="K329" s="45"/>
    </row>
    <row r="330" spans="1:11" ht="15" customHeight="1" x14ac:dyDescent="0.25">
      <c r="A330" s="22"/>
      <c r="B330" s="22"/>
      <c r="C330" s="22"/>
      <c r="D330" s="22"/>
      <c r="E330" s="22"/>
      <c r="F330" s="22"/>
      <c r="G330" s="1"/>
      <c r="H330" s="9"/>
      <c r="I330" s="11"/>
      <c r="J330" s="46"/>
      <c r="K330" s="45"/>
    </row>
    <row r="331" spans="1:11" ht="15" customHeight="1" x14ac:dyDescent="0.25">
      <c r="A331" s="22"/>
      <c r="B331" s="22"/>
      <c r="C331" s="22"/>
      <c r="D331" s="22"/>
      <c r="E331" s="22"/>
      <c r="F331" s="22"/>
      <c r="G331" s="1"/>
      <c r="H331" s="9"/>
      <c r="I331" s="11"/>
      <c r="J331" s="46"/>
      <c r="K331" s="45"/>
    </row>
    <row r="332" spans="1:11" ht="15" customHeight="1" x14ac:dyDescent="0.25">
      <c r="A332" s="22"/>
      <c r="B332" s="22"/>
      <c r="C332" s="22"/>
      <c r="D332" s="22"/>
      <c r="E332" s="22"/>
      <c r="F332" s="22"/>
      <c r="G332" s="1"/>
      <c r="H332" s="9"/>
      <c r="I332" s="11"/>
      <c r="J332" s="46"/>
      <c r="K332" s="45"/>
    </row>
    <row r="333" spans="1:11" ht="15" customHeight="1" x14ac:dyDescent="0.25">
      <c r="A333" s="22"/>
      <c r="B333" s="22"/>
      <c r="C333" s="22"/>
      <c r="D333" s="22"/>
      <c r="E333" s="22"/>
      <c r="F333" s="22"/>
      <c r="G333" s="1"/>
      <c r="H333" s="9"/>
      <c r="I333" s="11"/>
      <c r="J333" s="46"/>
      <c r="K333" s="45"/>
    </row>
    <row r="334" spans="1:11" ht="15" customHeight="1" x14ac:dyDescent="0.25">
      <c r="A334" s="22"/>
      <c r="B334" s="22"/>
      <c r="C334" s="22"/>
      <c r="D334" s="22"/>
      <c r="E334" s="22"/>
      <c r="F334" s="22"/>
      <c r="G334" s="1"/>
      <c r="H334" s="9"/>
      <c r="I334" s="11"/>
      <c r="J334" s="46"/>
      <c r="K334" s="45"/>
    </row>
    <row r="335" spans="1:11" ht="15" customHeight="1" x14ac:dyDescent="0.25">
      <c r="A335" s="22"/>
      <c r="B335" s="22"/>
      <c r="C335" s="22"/>
      <c r="D335" s="22"/>
      <c r="E335" s="22"/>
      <c r="F335" s="22"/>
      <c r="G335" s="1"/>
      <c r="H335" s="9"/>
      <c r="I335" s="11"/>
      <c r="J335" s="46"/>
      <c r="K335" s="45"/>
    </row>
    <row r="336" spans="1:11" ht="15" customHeight="1" x14ac:dyDescent="0.25">
      <c r="A336" s="22"/>
      <c r="B336" s="22"/>
      <c r="C336" s="22"/>
      <c r="D336" s="22"/>
      <c r="E336" s="22"/>
      <c r="F336" s="22"/>
      <c r="G336" s="1"/>
      <c r="H336" s="9"/>
      <c r="I336" s="11"/>
      <c r="J336" s="46"/>
      <c r="K336" s="45"/>
    </row>
    <row r="337" spans="1:11" ht="15" customHeight="1" x14ac:dyDescent="0.25">
      <c r="A337" s="22"/>
      <c r="B337" s="22"/>
      <c r="C337" s="22"/>
      <c r="D337" s="22"/>
      <c r="E337" s="22"/>
      <c r="F337" s="22"/>
      <c r="G337" s="1"/>
      <c r="H337" s="9"/>
      <c r="I337" s="11"/>
      <c r="J337" s="46"/>
      <c r="K337" s="45"/>
    </row>
    <row r="338" spans="1:11" ht="15" customHeight="1" x14ac:dyDescent="0.25">
      <c r="A338" s="22"/>
      <c r="B338" s="22"/>
      <c r="C338" s="22"/>
      <c r="D338" s="22"/>
      <c r="E338" s="22"/>
      <c r="F338" s="22"/>
      <c r="G338" s="1"/>
      <c r="H338" s="9"/>
      <c r="I338" s="11"/>
      <c r="J338" s="46"/>
      <c r="K338" s="45"/>
    </row>
    <row r="339" spans="1:11" ht="15" customHeight="1" x14ac:dyDescent="0.25">
      <c r="A339" s="22"/>
      <c r="B339" s="22"/>
      <c r="C339" s="22"/>
      <c r="D339" s="22"/>
      <c r="E339" s="22"/>
      <c r="F339" s="22"/>
      <c r="G339" s="1"/>
      <c r="H339" s="9"/>
      <c r="I339" s="11"/>
      <c r="J339" s="46"/>
      <c r="K339" s="45"/>
    </row>
    <row r="340" spans="1:11" ht="15" customHeight="1" x14ac:dyDescent="0.25">
      <c r="A340" s="22"/>
      <c r="B340" s="22"/>
      <c r="C340" s="22"/>
      <c r="D340" s="22"/>
      <c r="E340" s="22"/>
      <c r="F340" s="22"/>
      <c r="G340" s="1"/>
      <c r="H340" s="9"/>
      <c r="I340" s="11"/>
      <c r="J340" s="46"/>
      <c r="K340" s="45"/>
    </row>
    <row r="341" spans="1:11" ht="15" customHeight="1" x14ac:dyDescent="0.25">
      <c r="A341" s="22"/>
      <c r="B341" s="22"/>
      <c r="C341" s="22"/>
      <c r="D341" s="22"/>
      <c r="E341" s="22"/>
      <c r="F341" s="22"/>
      <c r="G341" s="1"/>
      <c r="H341" s="9"/>
      <c r="I341" s="11"/>
      <c r="J341" s="46"/>
      <c r="K341" s="45"/>
    </row>
    <row r="342" spans="1:11" ht="15" customHeight="1" x14ac:dyDescent="0.25">
      <c r="A342" s="22"/>
      <c r="B342" s="22"/>
      <c r="C342" s="22"/>
      <c r="D342" s="22"/>
      <c r="E342" s="22"/>
      <c r="F342" s="22"/>
      <c r="G342" s="1"/>
      <c r="H342" s="9"/>
      <c r="I342" s="11"/>
      <c r="J342" s="46"/>
      <c r="K342" s="45"/>
    </row>
    <row r="343" spans="1:11" ht="15" customHeight="1" x14ac:dyDescent="0.25">
      <c r="A343" s="22"/>
      <c r="B343" s="22"/>
      <c r="C343" s="22"/>
      <c r="D343" s="22"/>
      <c r="E343" s="22"/>
      <c r="F343" s="22"/>
      <c r="G343" s="1"/>
      <c r="H343" s="9"/>
      <c r="I343" s="11"/>
      <c r="J343" s="46"/>
      <c r="K343" s="45"/>
    </row>
    <row r="344" spans="1:11" ht="15" customHeight="1" x14ac:dyDescent="0.25">
      <c r="A344" s="22"/>
      <c r="B344" s="22"/>
      <c r="C344" s="22"/>
      <c r="D344" s="22"/>
      <c r="E344" s="22"/>
      <c r="F344" s="22"/>
      <c r="G344" s="1"/>
      <c r="H344" s="9"/>
      <c r="I344" s="11"/>
      <c r="J344" s="46"/>
      <c r="K344" s="45"/>
    </row>
    <row r="345" spans="1:11" ht="15" customHeight="1" x14ac:dyDescent="0.25">
      <c r="A345" s="22"/>
      <c r="B345" s="22"/>
      <c r="C345" s="22"/>
      <c r="D345" s="22"/>
      <c r="E345" s="22"/>
      <c r="F345" s="22"/>
      <c r="G345" s="1"/>
      <c r="H345" s="9"/>
      <c r="I345" s="11"/>
      <c r="J345" s="46"/>
      <c r="K345" s="45"/>
    </row>
    <row r="346" spans="1:11" ht="15" customHeight="1" x14ac:dyDescent="0.25">
      <c r="A346" s="22"/>
      <c r="B346" s="22"/>
      <c r="C346" s="22"/>
      <c r="D346" s="22"/>
      <c r="E346" s="22"/>
      <c r="F346" s="22"/>
      <c r="G346" s="1"/>
      <c r="H346" s="9"/>
      <c r="I346" s="11"/>
      <c r="J346" s="46"/>
      <c r="K346" s="45"/>
    </row>
    <row r="347" spans="1:11" ht="15" customHeight="1" x14ac:dyDescent="0.25">
      <c r="A347" s="22"/>
      <c r="B347" s="22"/>
      <c r="C347" s="22"/>
      <c r="D347" s="22"/>
      <c r="E347" s="22"/>
      <c r="F347" s="22"/>
      <c r="G347" s="1"/>
      <c r="H347" s="9"/>
      <c r="I347" s="11"/>
      <c r="J347" s="46"/>
      <c r="K347" s="45"/>
    </row>
    <row r="348" spans="1:11" ht="15" customHeight="1" x14ac:dyDescent="0.25">
      <c r="A348" s="22"/>
      <c r="B348" s="22"/>
      <c r="C348" s="22"/>
      <c r="D348" s="22"/>
      <c r="E348" s="22"/>
      <c r="F348" s="22"/>
      <c r="G348" s="1"/>
      <c r="H348" s="9"/>
      <c r="I348" s="11"/>
      <c r="J348" s="46"/>
      <c r="K348" s="45"/>
    </row>
    <row r="349" spans="1:11" ht="15" customHeight="1" x14ac:dyDescent="0.25">
      <c r="A349" s="22"/>
      <c r="B349" s="22"/>
      <c r="C349" s="22"/>
      <c r="D349" s="22"/>
      <c r="E349" s="22"/>
      <c r="F349" s="22"/>
      <c r="G349" s="1"/>
      <c r="H349" s="9"/>
      <c r="I349" s="11"/>
      <c r="J349" s="46"/>
      <c r="K349" s="45"/>
    </row>
    <row r="350" spans="1:11" ht="15" customHeight="1" x14ac:dyDescent="0.25">
      <c r="A350" s="22"/>
      <c r="B350" s="22"/>
      <c r="C350" s="22"/>
      <c r="D350" s="22"/>
      <c r="E350" s="22"/>
      <c r="F350" s="22"/>
      <c r="G350" s="1"/>
      <c r="H350" s="9"/>
      <c r="I350" s="11"/>
      <c r="J350" s="46"/>
      <c r="K350" s="45"/>
    </row>
    <row r="351" spans="1:11" ht="15" customHeight="1" x14ac:dyDescent="0.25">
      <c r="A351" s="22"/>
      <c r="B351" s="22"/>
      <c r="C351" s="22"/>
      <c r="D351" s="22"/>
      <c r="E351" s="22"/>
      <c r="F351" s="22"/>
      <c r="G351" s="1"/>
      <c r="H351" s="9"/>
      <c r="I351" s="11"/>
      <c r="J351" s="46"/>
      <c r="K351" s="45"/>
    </row>
    <row r="352" spans="1:11" ht="15" customHeight="1" x14ac:dyDescent="0.25">
      <c r="A352" s="22"/>
      <c r="B352" s="22"/>
      <c r="C352" s="22"/>
      <c r="D352" s="22"/>
      <c r="E352" s="22"/>
      <c r="F352" s="22"/>
      <c r="G352" s="1"/>
      <c r="H352" s="9"/>
      <c r="I352" s="11"/>
      <c r="J352" s="46"/>
      <c r="K352" s="45"/>
    </row>
    <row r="353" spans="1:11" ht="15" customHeight="1" x14ac:dyDescent="0.25">
      <c r="A353" s="22"/>
      <c r="B353" s="22"/>
      <c r="C353" s="22"/>
      <c r="D353" s="22"/>
      <c r="E353" s="22"/>
      <c r="F353" s="22"/>
      <c r="G353" s="1"/>
      <c r="H353" s="9"/>
      <c r="I353" s="11"/>
      <c r="J353" s="46"/>
      <c r="K353" s="45"/>
    </row>
    <row r="354" spans="1:11" ht="15" customHeight="1" x14ac:dyDescent="0.25">
      <c r="A354" s="22"/>
      <c r="B354" s="22"/>
      <c r="C354" s="22"/>
      <c r="D354" s="22"/>
      <c r="E354" s="22"/>
      <c r="F354" s="22"/>
      <c r="G354" s="1"/>
      <c r="H354" s="9"/>
      <c r="I354" s="11"/>
      <c r="J354" s="46"/>
      <c r="K354" s="45"/>
    </row>
    <row r="355" spans="1:11" ht="15" customHeight="1" x14ac:dyDescent="0.25">
      <c r="A355" s="22"/>
      <c r="B355" s="22"/>
      <c r="C355" s="22"/>
      <c r="D355" s="22"/>
      <c r="E355" s="22"/>
      <c r="F355" s="22"/>
      <c r="G355" s="1"/>
      <c r="H355" s="9"/>
      <c r="I355" s="11"/>
      <c r="J355" s="46"/>
      <c r="K355" s="45"/>
    </row>
    <row r="356" spans="1:11" ht="15" customHeight="1" x14ac:dyDescent="0.25">
      <c r="A356" s="22"/>
      <c r="B356" s="22"/>
      <c r="C356" s="22"/>
      <c r="D356" s="22"/>
      <c r="E356" s="22"/>
      <c r="F356" s="22"/>
      <c r="G356" s="1"/>
      <c r="H356" s="9"/>
      <c r="I356" s="11"/>
      <c r="J356" s="46"/>
      <c r="K356" s="45"/>
    </row>
    <row r="357" spans="1:11" ht="15" customHeight="1" x14ac:dyDescent="0.25">
      <c r="A357" s="22"/>
      <c r="B357" s="22"/>
      <c r="C357" s="22"/>
      <c r="D357" s="22"/>
      <c r="E357" s="22"/>
      <c r="F357" s="22"/>
      <c r="G357" s="1"/>
      <c r="H357" s="9"/>
      <c r="I357" s="11"/>
      <c r="J357" s="46"/>
      <c r="K357" s="45"/>
    </row>
    <row r="358" spans="1:11" ht="15" customHeight="1" x14ac:dyDescent="0.25">
      <c r="A358" s="22"/>
      <c r="B358" s="22"/>
      <c r="C358" s="22"/>
      <c r="D358" s="22"/>
      <c r="E358" s="22"/>
      <c r="F358" s="22"/>
      <c r="G358" s="1"/>
      <c r="H358" s="9"/>
      <c r="I358" s="11"/>
      <c r="J358" s="46"/>
      <c r="K358" s="45"/>
    </row>
    <row r="359" spans="1:11" ht="15" customHeight="1" x14ac:dyDescent="0.25">
      <c r="A359" s="22"/>
      <c r="B359" s="22"/>
      <c r="C359" s="22"/>
      <c r="D359" s="22"/>
      <c r="E359" s="22"/>
      <c r="F359" s="22"/>
      <c r="G359" s="1"/>
      <c r="H359" s="9"/>
      <c r="I359" s="11"/>
      <c r="J359" s="46"/>
      <c r="K359" s="45"/>
    </row>
    <row r="360" spans="1:11" ht="15" customHeight="1" x14ac:dyDescent="0.25">
      <c r="A360" s="22"/>
      <c r="B360" s="22"/>
      <c r="C360" s="22"/>
      <c r="D360" s="22"/>
      <c r="E360" s="22"/>
      <c r="F360" s="22"/>
      <c r="G360" s="1"/>
      <c r="H360" s="9"/>
      <c r="I360" s="11"/>
      <c r="J360" s="46"/>
      <c r="K360" s="45"/>
    </row>
    <row r="361" spans="1:11" ht="15" customHeight="1" x14ac:dyDescent="0.25">
      <c r="A361" s="22"/>
      <c r="B361" s="22"/>
      <c r="C361" s="22"/>
      <c r="D361" s="22"/>
      <c r="E361" s="22"/>
      <c r="F361" s="22"/>
      <c r="G361" s="1"/>
      <c r="H361" s="9"/>
      <c r="I361" s="11"/>
      <c r="J361" s="46"/>
      <c r="K361" s="45"/>
    </row>
    <row r="362" spans="1:11" ht="15" customHeight="1" x14ac:dyDescent="0.25">
      <c r="A362" s="22"/>
      <c r="B362" s="22"/>
      <c r="C362" s="22"/>
      <c r="D362" s="22"/>
      <c r="E362" s="22"/>
      <c r="F362" s="22"/>
      <c r="G362" s="1"/>
      <c r="H362" s="9"/>
      <c r="I362" s="11"/>
      <c r="J362" s="46"/>
      <c r="K362" s="45"/>
    </row>
    <row r="363" spans="1:11" ht="15" customHeight="1" x14ac:dyDescent="0.25">
      <c r="A363" s="22"/>
      <c r="B363" s="22"/>
      <c r="C363" s="22"/>
      <c r="D363" s="22"/>
      <c r="E363" s="22"/>
      <c r="F363" s="22"/>
      <c r="G363" s="1"/>
      <c r="H363" s="9"/>
      <c r="I363" s="11"/>
      <c r="J363" s="46"/>
      <c r="K363" s="45"/>
    </row>
    <row r="364" spans="1:11" ht="15" customHeight="1" x14ac:dyDescent="0.25">
      <c r="A364" s="22"/>
      <c r="B364" s="22"/>
      <c r="C364" s="22"/>
      <c r="D364" s="22"/>
      <c r="E364" s="22"/>
      <c r="F364" s="22"/>
      <c r="G364" s="1"/>
      <c r="H364" s="9"/>
      <c r="I364" s="11"/>
      <c r="J364" s="46"/>
      <c r="K364" s="45"/>
    </row>
    <row r="365" spans="1:11" ht="15" customHeight="1" x14ac:dyDescent="0.25">
      <c r="A365" s="22"/>
      <c r="B365" s="22"/>
      <c r="C365" s="22"/>
      <c r="D365" s="22"/>
      <c r="E365" s="22"/>
      <c r="F365" s="22"/>
      <c r="G365" s="1"/>
      <c r="H365" s="9"/>
      <c r="I365" s="11"/>
      <c r="J365" s="46"/>
      <c r="K365" s="45"/>
    </row>
    <row r="366" spans="1:11" ht="15" customHeight="1" x14ac:dyDescent="0.25">
      <c r="A366" s="22"/>
      <c r="B366" s="22"/>
      <c r="C366" s="22"/>
      <c r="D366" s="22"/>
      <c r="E366" s="22"/>
      <c r="F366" s="22"/>
      <c r="G366" s="1"/>
      <c r="H366" s="9"/>
      <c r="I366" s="11"/>
      <c r="J366" s="46"/>
      <c r="K366" s="45"/>
    </row>
    <row r="367" spans="1:11" ht="15" customHeight="1" x14ac:dyDescent="0.25">
      <c r="A367" s="22"/>
      <c r="B367" s="22"/>
      <c r="C367" s="22"/>
      <c r="D367" s="22"/>
      <c r="E367" s="22"/>
      <c r="F367" s="22"/>
      <c r="G367" s="1"/>
      <c r="H367" s="9"/>
      <c r="I367" s="11"/>
      <c r="J367" s="46"/>
      <c r="K367" s="45"/>
    </row>
    <row r="368" spans="1:11" ht="15" customHeight="1" x14ac:dyDescent="0.25">
      <c r="A368" s="22"/>
      <c r="B368" s="22"/>
      <c r="C368" s="22"/>
      <c r="D368" s="22"/>
      <c r="E368" s="22"/>
      <c r="F368" s="22"/>
      <c r="G368" s="1"/>
      <c r="H368" s="9"/>
      <c r="I368" s="11"/>
      <c r="J368" s="46"/>
      <c r="K368" s="45"/>
    </row>
    <row r="369" spans="1:11" ht="15" customHeight="1" x14ac:dyDescent="0.25">
      <c r="A369" s="22"/>
      <c r="B369" s="22"/>
      <c r="C369" s="22"/>
      <c r="D369" s="22"/>
      <c r="E369" s="22"/>
      <c r="F369" s="22"/>
      <c r="G369" s="1"/>
      <c r="H369" s="9"/>
      <c r="I369" s="11"/>
      <c r="J369" s="46"/>
      <c r="K369" s="45"/>
    </row>
    <row r="370" spans="1:11" ht="15" customHeight="1" x14ac:dyDescent="0.25">
      <c r="A370" s="22"/>
      <c r="B370" s="22"/>
      <c r="C370" s="22"/>
      <c r="D370" s="22"/>
      <c r="E370" s="22"/>
      <c r="F370" s="22"/>
      <c r="G370" s="1"/>
      <c r="H370" s="9"/>
      <c r="I370" s="11"/>
      <c r="J370" s="46"/>
      <c r="K370" s="45"/>
    </row>
    <row r="371" spans="1:11" ht="15" customHeight="1" x14ac:dyDescent="0.25">
      <c r="A371" s="22"/>
      <c r="B371" s="22"/>
      <c r="C371" s="22"/>
      <c r="D371" s="22"/>
      <c r="E371" s="22"/>
      <c r="F371" s="22"/>
      <c r="G371" s="1"/>
      <c r="H371" s="9"/>
      <c r="I371" s="11"/>
      <c r="J371" s="46"/>
      <c r="K371" s="45"/>
    </row>
    <row r="372" spans="1:11" ht="15" customHeight="1" x14ac:dyDescent="0.25">
      <c r="A372" s="22"/>
      <c r="B372" s="22"/>
      <c r="C372" s="22"/>
      <c r="D372" s="22"/>
      <c r="E372" s="22"/>
      <c r="F372" s="22"/>
      <c r="G372" s="1"/>
      <c r="H372" s="9"/>
      <c r="I372" s="11"/>
      <c r="J372" s="46"/>
      <c r="K372" s="45"/>
    </row>
    <row r="373" spans="1:11" ht="15" customHeight="1" x14ac:dyDescent="0.25">
      <c r="A373" s="22"/>
      <c r="B373" s="22"/>
      <c r="C373" s="22"/>
      <c r="D373" s="22"/>
      <c r="E373" s="22"/>
      <c r="F373" s="22"/>
      <c r="G373" s="1"/>
      <c r="H373" s="9"/>
      <c r="I373" s="11"/>
      <c r="J373" s="46"/>
      <c r="K373" s="45"/>
    </row>
    <row r="374" spans="1:11" ht="15" customHeight="1" x14ac:dyDescent="0.25">
      <c r="A374" s="22"/>
      <c r="B374" s="22"/>
      <c r="C374" s="22"/>
      <c r="D374" s="22"/>
      <c r="E374" s="22"/>
      <c r="F374" s="22"/>
      <c r="G374" s="1"/>
      <c r="H374" s="9"/>
      <c r="I374" s="11"/>
      <c r="J374" s="46"/>
      <c r="K374" s="45"/>
    </row>
    <row r="375" spans="1:11" ht="15" customHeight="1" x14ac:dyDescent="0.25">
      <c r="A375" s="22"/>
      <c r="B375" s="22"/>
      <c r="C375" s="22"/>
      <c r="D375" s="22"/>
      <c r="E375" s="22"/>
      <c r="F375" s="22"/>
      <c r="G375" s="1"/>
      <c r="H375" s="9"/>
      <c r="I375" s="11"/>
      <c r="J375" s="46"/>
      <c r="K375" s="45"/>
    </row>
    <row r="376" spans="1:11" ht="15" customHeight="1" x14ac:dyDescent="0.25">
      <c r="A376" s="22"/>
      <c r="B376" s="22"/>
      <c r="C376" s="22"/>
      <c r="D376" s="22"/>
      <c r="E376" s="22"/>
      <c r="F376" s="22"/>
      <c r="G376" s="1"/>
      <c r="H376" s="9"/>
      <c r="I376" s="11"/>
      <c r="J376" s="46"/>
      <c r="K376" s="45"/>
    </row>
    <row r="377" spans="1:11" ht="15" customHeight="1" x14ac:dyDescent="0.25">
      <c r="A377" s="22"/>
      <c r="B377" s="22"/>
      <c r="C377" s="22"/>
      <c r="D377" s="22"/>
      <c r="E377" s="22"/>
      <c r="F377" s="22"/>
      <c r="G377" s="1"/>
      <c r="H377" s="9"/>
      <c r="I377" s="11"/>
      <c r="J377" s="46"/>
      <c r="K377" s="45"/>
    </row>
    <row r="378" spans="1:11" ht="15" customHeight="1" x14ac:dyDescent="0.25">
      <c r="A378" s="22"/>
      <c r="B378" s="22"/>
      <c r="C378" s="22"/>
      <c r="D378" s="22"/>
      <c r="E378" s="22"/>
      <c r="F378" s="22"/>
      <c r="G378" s="1"/>
      <c r="H378" s="9"/>
      <c r="I378" s="11"/>
      <c r="J378" s="46"/>
      <c r="K378" s="45"/>
    </row>
    <row r="379" spans="1:11" ht="15" customHeight="1" x14ac:dyDescent="0.25">
      <c r="A379" s="22"/>
      <c r="B379" s="22"/>
      <c r="C379" s="22"/>
      <c r="D379" s="22"/>
      <c r="E379" s="22"/>
      <c r="F379" s="22"/>
      <c r="G379" s="1"/>
      <c r="H379" s="9"/>
      <c r="I379" s="11"/>
      <c r="J379" s="46"/>
      <c r="K379" s="45"/>
    </row>
    <row r="380" spans="1:11" ht="15" customHeight="1" x14ac:dyDescent="0.25">
      <c r="A380" s="22"/>
      <c r="B380" s="22"/>
      <c r="C380" s="22"/>
      <c r="D380" s="22"/>
      <c r="E380" s="22"/>
      <c r="F380" s="22"/>
      <c r="G380" s="1"/>
      <c r="H380" s="9"/>
      <c r="I380" s="11"/>
      <c r="J380" s="46"/>
      <c r="K380" s="45"/>
    </row>
    <row r="381" spans="1:11" ht="15" customHeight="1" x14ac:dyDescent="0.25">
      <c r="A381" s="22"/>
      <c r="B381" s="22"/>
      <c r="C381" s="22"/>
      <c r="D381" s="22"/>
      <c r="E381" s="22"/>
      <c r="F381" s="22"/>
      <c r="G381" s="1"/>
      <c r="H381" s="9"/>
      <c r="I381" s="11"/>
      <c r="J381" s="46"/>
      <c r="K381" s="45"/>
    </row>
    <row r="382" spans="1:11" ht="15" customHeight="1" x14ac:dyDescent="0.25">
      <c r="A382" s="22"/>
      <c r="B382" s="22"/>
      <c r="C382" s="22"/>
      <c r="D382" s="22"/>
      <c r="E382" s="22"/>
      <c r="F382" s="22"/>
      <c r="G382" s="1"/>
      <c r="H382" s="9"/>
      <c r="I382" s="11"/>
      <c r="J382" s="46"/>
      <c r="K382" s="45"/>
    </row>
    <row r="383" spans="1:11" ht="15" customHeight="1" x14ac:dyDescent="0.25">
      <c r="A383" s="22"/>
      <c r="B383" s="22"/>
      <c r="C383" s="22"/>
      <c r="D383" s="22"/>
      <c r="E383" s="22"/>
      <c r="F383" s="22"/>
      <c r="G383" s="1"/>
      <c r="H383" s="9"/>
      <c r="I383" s="11"/>
      <c r="J383" s="46"/>
      <c r="K383" s="45"/>
    </row>
    <row r="384" spans="1:11" ht="15" customHeight="1" x14ac:dyDescent="0.25">
      <c r="A384" s="22"/>
      <c r="B384" s="22"/>
      <c r="C384" s="22"/>
      <c r="D384" s="22"/>
      <c r="E384" s="22"/>
      <c r="F384" s="22"/>
      <c r="G384" s="1"/>
      <c r="H384" s="9"/>
      <c r="I384" s="11"/>
      <c r="J384" s="46"/>
      <c r="K384" s="45"/>
    </row>
    <row r="385" spans="1:11" ht="15" customHeight="1" x14ac:dyDescent="0.25">
      <c r="A385" s="22"/>
      <c r="B385" s="22"/>
      <c r="C385" s="22"/>
      <c r="D385" s="22"/>
      <c r="E385" s="22"/>
      <c r="F385" s="22"/>
      <c r="G385" s="1"/>
      <c r="H385" s="9"/>
      <c r="I385" s="11"/>
      <c r="J385" s="46"/>
      <c r="K385" s="45"/>
    </row>
    <row r="386" spans="1:11" ht="15" customHeight="1" x14ac:dyDescent="0.25">
      <c r="A386" s="22"/>
      <c r="B386" s="22"/>
      <c r="C386" s="22"/>
      <c r="D386" s="22"/>
      <c r="E386" s="22"/>
      <c r="F386" s="22"/>
      <c r="G386" s="1"/>
      <c r="H386" s="9"/>
      <c r="I386" s="11"/>
      <c r="J386" s="46"/>
      <c r="K386" s="45"/>
    </row>
    <row r="387" spans="1:11" ht="15" customHeight="1" x14ac:dyDescent="0.25">
      <c r="A387" s="22"/>
      <c r="B387" s="22"/>
      <c r="C387" s="22"/>
      <c r="D387" s="22"/>
      <c r="E387" s="22"/>
      <c r="F387" s="22"/>
      <c r="G387" s="1"/>
      <c r="H387" s="9"/>
      <c r="I387" s="11"/>
      <c r="J387" s="46"/>
      <c r="K387" s="45"/>
    </row>
    <row r="388" spans="1:11" ht="15" customHeight="1" x14ac:dyDescent="0.25">
      <c r="A388" s="22"/>
      <c r="B388" s="22"/>
      <c r="C388" s="22"/>
      <c r="D388" s="22"/>
      <c r="E388" s="22"/>
      <c r="F388" s="22"/>
      <c r="G388" s="1"/>
      <c r="H388" s="9"/>
      <c r="I388" s="11"/>
      <c r="J388" s="46"/>
      <c r="K388" s="45"/>
    </row>
    <row r="389" spans="1:11" ht="15" customHeight="1" x14ac:dyDescent="0.25">
      <c r="A389" s="22"/>
      <c r="B389" s="22"/>
      <c r="C389" s="22"/>
      <c r="D389" s="22"/>
      <c r="E389" s="22"/>
      <c r="F389" s="22"/>
      <c r="G389" s="1"/>
      <c r="H389" s="9"/>
      <c r="I389" s="11"/>
      <c r="J389" s="46"/>
      <c r="K389" s="45"/>
    </row>
    <row r="390" spans="1:11" ht="15" customHeight="1" x14ac:dyDescent="0.25">
      <c r="A390" s="22"/>
      <c r="B390" s="22"/>
      <c r="C390" s="22"/>
      <c r="D390" s="22"/>
      <c r="E390" s="22"/>
      <c r="F390" s="22"/>
      <c r="G390" s="1"/>
      <c r="H390" s="9"/>
      <c r="I390" s="11"/>
      <c r="J390" s="46"/>
      <c r="K390" s="45"/>
    </row>
    <row r="391" spans="1:11" ht="15" customHeight="1" x14ac:dyDescent="0.25">
      <c r="A391" s="22"/>
      <c r="B391" s="22"/>
      <c r="C391" s="22"/>
      <c r="D391" s="22"/>
      <c r="E391" s="22"/>
      <c r="F391" s="22"/>
      <c r="G391" s="1"/>
      <c r="H391" s="9"/>
      <c r="I391" s="11"/>
      <c r="J391" s="46"/>
      <c r="K391" s="45"/>
    </row>
    <row r="392" spans="1:11" ht="15" customHeight="1" x14ac:dyDescent="0.25">
      <c r="A392" s="22"/>
      <c r="B392" s="22"/>
      <c r="C392" s="22"/>
      <c r="D392" s="22"/>
      <c r="E392" s="22"/>
      <c r="F392" s="22"/>
      <c r="G392" s="1"/>
      <c r="H392" s="9"/>
      <c r="I392" s="11"/>
      <c r="J392" s="46"/>
      <c r="K392" s="45"/>
    </row>
    <row r="393" spans="1:11" ht="15" customHeight="1" x14ac:dyDescent="0.25">
      <c r="A393" s="22"/>
      <c r="B393" s="22"/>
      <c r="C393" s="22"/>
      <c r="D393" s="22"/>
      <c r="E393" s="22"/>
      <c r="F393" s="22"/>
      <c r="G393" s="1"/>
      <c r="H393" s="9"/>
      <c r="I393" s="11"/>
      <c r="J393" s="46"/>
      <c r="K393" s="45"/>
    </row>
    <row r="394" spans="1:11" ht="15" customHeight="1" x14ac:dyDescent="0.25">
      <c r="A394" s="22"/>
      <c r="B394" s="22"/>
      <c r="C394" s="22"/>
      <c r="D394" s="22"/>
      <c r="E394" s="22"/>
      <c r="F394" s="22"/>
      <c r="G394" s="1"/>
      <c r="H394" s="9"/>
      <c r="I394" s="11"/>
      <c r="J394" s="46"/>
      <c r="K394" s="45"/>
    </row>
    <row r="395" spans="1:11" ht="15" customHeight="1" x14ac:dyDescent="0.25">
      <c r="A395" s="22"/>
      <c r="B395" s="22"/>
      <c r="C395" s="22"/>
      <c r="D395" s="22"/>
      <c r="E395" s="22"/>
      <c r="F395" s="22"/>
      <c r="G395" s="1"/>
      <c r="H395" s="9"/>
      <c r="I395" s="11"/>
      <c r="J395" s="46"/>
      <c r="K395" s="45"/>
    </row>
    <row r="396" spans="1:11" ht="15" customHeight="1" x14ac:dyDescent="0.25">
      <c r="A396" s="22"/>
      <c r="B396" s="22"/>
      <c r="C396" s="22"/>
      <c r="D396" s="22"/>
      <c r="E396" s="22"/>
      <c r="F396" s="22"/>
      <c r="G396" s="1"/>
      <c r="H396" s="9"/>
      <c r="I396" s="11"/>
      <c r="J396" s="46"/>
      <c r="K396" s="45"/>
    </row>
    <row r="397" spans="1:11" ht="15" customHeight="1" x14ac:dyDescent="0.25">
      <c r="A397" s="22"/>
      <c r="B397" s="22"/>
      <c r="C397" s="22"/>
      <c r="D397" s="22"/>
      <c r="E397" s="22"/>
      <c r="F397" s="22"/>
      <c r="G397" s="1"/>
      <c r="H397" s="9"/>
      <c r="I397" s="11"/>
      <c r="J397" s="46"/>
      <c r="K397" s="45"/>
    </row>
    <row r="398" spans="1:11" ht="15" customHeight="1" x14ac:dyDescent="0.25">
      <c r="A398" s="22"/>
      <c r="B398" s="22"/>
      <c r="C398" s="22"/>
      <c r="D398" s="22"/>
      <c r="E398" s="22"/>
      <c r="F398" s="22"/>
      <c r="G398" s="1"/>
      <c r="H398" s="9"/>
      <c r="I398" s="11"/>
      <c r="J398" s="46"/>
      <c r="K398" s="45"/>
    </row>
    <row r="399" spans="1:11" ht="15" customHeight="1" x14ac:dyDescent="0.25">
      <c r="A399" s="22"/>
      <c r="B399" s="22"/>
      <c r="C399" s="22"/>
      <c r="D399" s="22"/>
      <c r="E399" s="22"/>
      <c r="F399" s="22"/>
      <c r="G399" s="1"/>
      <c r="H399" s="9"/>
      <c r="I399" s="11"/>
      <c r="J399" s="46"/>
      <c r="K399" s="45"/>
    </row>
    <row r="400" spans="1:11" ht="15" customHeight="1" x14ac:dyDescent="0.25">
      <c r="A400" s="22"/>
      <c r="B400" s="22"/>
      <c r="C400" s="22"/>
      <c r="D400" s="22"/>
      <c r="E400" s="22"/>
      <c r="F400" s="22"/>
      <c r="G400" s="1"/>
      <c r="H400" s="9"/>
      <c r="I400" s="11"/>
      <c r="J400" s="46"/>
      <c r="K400" s="45"/>
    </row>
    <row r="401" spans="1:11" ht="15" customHeight="1" x14ac:dyDescent="0.25">
      <c r="A401" s="22"/>
      <c r="B401" s="22"/>
      <c r="C401" s="22"/>
      <c r="D401" s="22"/>
      <c r="E401" s="22"/>
      <c r="F401" s="22"/>
      <c r="G401" s="1"/>
      <c r="H401" s="9"/>
      <c r="I401" s="11"/>
      <c r="J401" s="46"/>
      <c r="K401" s="45"/>
    </row>
    <row r="402" spans="1:11" ht="15" customHeight="1" x14ac:dyDescent="0.25">
      <c r="A402" s="22"/>
      <c r="B402" s="22"/>
      <c r="C402" s="22"/>
      <c r="D402" s="22"/>
      <c r="E402" s="22"/>
      <c r="F402" s="22"/>
      <c r="G402" s="1"/>
      <c r="H402" s="9"/>
      <c r="I402" s="11"/>
      <c r="J402" s="46"/>
      <c r="K402" s="45"/>
    </row>
    <row r="403" spans="1:11" ht="15" customHeight="1" x14ac:dyDescent="0.25">
      <c r="A403" s="22"/>
      <c r="B403" s="22"/>
      <c r="C403" s="22"/>
      <c r="D403" s="22"/>
      <c r="E403" s="22"/>
      <c r="F403" s="22"/>
      <c r="G403" s="1"/>
      <c r="H403" s="9"/>
      <c r="I403" s="11"/>
      <c r="J403" s="46"/>
      <c r="K403" s="45"/>
    </row>
    <row r="404" spans="1:11" ht="15" customHeight="1" x14ac:dyDescent="0.25">
      <c r="A404" s="22"/>
      <c r="B404" s="22"/>
      <c r="C404" s="22"/>
      <c r="D404" s="22"/>
      <c r="E404" s="22"/>
      <c r="F404" s="22"/>
      <c r="G404" s="1"/>
      <c r="H404" s="9"/>
      <c r="I404" s="11"/>
      <c r="J404" s="46"/>
      <c r="K404" s="45"/>
    </row>
    <row r="405" spans="1:11" ht="15" customHeight="1" x14ac:dyDescent="0.25">
      <c r="A405" s="22"/>
      <c r="B405" s="22"/>
      <c r="C405" s="22"/>
      <c r="D405" s="22"/>
      <c r="E405" s="22"/>
      <c r="F405" s="22"/>
      <c r="G405" s="1"/>
      <c r="H405" s="9"/>
      <c r="I405" s="11"/>
      <c r="J405" s="46"/>
      <c r="K405" s="45"/>
    </row>
    <row r="406" spans="1:11" ht="15" customHeight="1" x14ac:dyDescent="0.25">
      <c r="A406" s="22"/>
      <c r="B406" s="22"/>
      <c r="C406" s="22"/>
      <c r="D406" s="22"/>
      <c r="E406" s="22"/>
      <c r="F406" s="22"/>
      <c r="G406" s="1"/>
      <c r="H406" s="9"/>
      <c r="I406" s="11"/>
      <c r="J406" s="46"/>
      <c r="K406" s="45"/>
    </row>
    <row r="407" spans="1:11" ht="15" customHeight="1" x14ac:dyDescent="0.25">
      <c r="A407" s="22"/>
      <c r="B407" s="22"/>
      <c r="C407" s="22"/>
      <c r="D407" s="22"/>
      <c r="E407" s="22"/>
      <c r="F407" s="22"/>
      <c r="G407" s="1"/>
      <c r="H407" s="9"/>
      <c r="I407" s="11"/>
      <c r="J407" s="46"/>
      <c r="K407" s="45"/>
    </row>
    <row r="408" spans="1:11" ht="15" customHeight="1" x14ac:dyDescent="0.25">
      <c r="A408" s="22"/>
      <c r="B408" s="22"/>
      <c r="C408" s="22"/>
      <c r="D408" s="22"/>
      <c r="E408" s="22"/>
      <c r="F408" s="22"/>
      <c r="G408" s="1"/>
      <c r="H408" s="9"/>
      <c r="I408" s="11"/>
      <c r="J408" s="46"/>
      <c r="K408" s="45"/>
    </row>
    <row r="409" spans="1:11" ht="15" customHeight="1" x14ac:dyDescent="0.25">
      <c r="A409" s="22"/>
      <c r="B409" s="22"/>
      <c r="C409" s="22"/>
      <c r="D409" s="22"/>
      <c r="E409" s="22"/>
      <c r="F409" s="22"/>
      <c r="G409" s="1"/>
      <c r="H409" s="9"/>
      <c r="I409" s="11"/>
      <c r="J409" s="46"/>
      <c r="K409" s="45"/>
    </row>
    <row r="410" spans="1:11" ht="15" customHeight="1" x14ac:dyDescent="0.25">
      <c r="A410" s="22"/>
      <c r="B410" s="22"/>
      <c r="C410" s="22"/>
      <c r="D410" s="22"/>
      <c r="E410" s="22"/>
      <c r="F410" s="22"/>
      <c r="G410" s="1"/>
      <c r="H410" s="9"/>
      <c r="I410" s="11"/>
      <c r="J410" s="46"/>
      <c r="K410" s="45"/>
    </row>
    <row r="411" spans="1:11" ht="15" customHeight="1" x14ac:dyDescent="0.25">
      <c r="A411" s="22"/>
      <c r="B411" s="22"/>
      <c r="C411" s="22"/>
      <c r="D411" s="22"/>
      <c r="E411" s="22"/>
      <c r="F411" s="22"/>
      <c r="G411" s="1"/>
      <c r="H411" s="9"/>
      <c r="I411" s="11"/>
      <c r="J411" s="46"/>
      <c r="K411" s="45"/>
    </row>
    <row r="412" spans="1:11" ht="15" customHeight="1" x14ac:dyDescent="0.25">
      <c r="A412" s="22"/>
      <c r="B412" s="22"/>
      <c r="C412" s="22"/>
      <c r="D412" s="22"/>
      <c r="E412" s="22"/>
      <c r="F412" s="22"/>
      <c r="G412" s="1"/>
      <c r="H412" s="9"/>
      <c r="I412" s="11"/>
      <c r="J412" s="46"/>
      <c r="K412" s="45"/>
    </row>
    <row r="413" spans="1:11" ht="15" customHeight="1" x14ac:dyDescent="0.25">
      <c r="A413" s="22"/>
      <c r="B413" s="22"/>
      <c r="C413" s="22"/>
      <c r="D413" s="22"/>
      <c r="E413" s="22"/>
      <c r="F413" s="22"/>
      <c r="G413" s="1"/>
      <c r="H413" s="9"/>
      <c r="I413" s="11"/>
      <c r="J413" s="46"/>
      <c r="K413" s="45"/>
    </row>
    <row r="414" spans="1:11" ht="15" customHeight="1" x14ac:dyDescent="0.25">
      <c r="A414" s="22"/>
      <c r="B414" s="22"/>
      <c r="C414" s="22"/>
      <c r="D414" s="22"/>
      <c r="E414" s="22"/>
      <c r="F414" s="22"/>
      <c r="G414" s="1"/>
      <c r="H414" s="9"/>
      <c r="I414" s="11"/>
      <c r="J414" s="46"/>
      <c r="K414" s="45"/>
    </row>
    <row r="415" spans="1:11" ht="15" customHeight="1" x14ac:dyDescent="0.25">
      <c r="A415" s="22"/>
      <c r="B415" s="22"/>
      <c r="C415" s="22"/>
      <c r="D415" s="22"/>
      <c r="E415" s="22"/>
      <c r="F415" s="22"/>
      <c r="G415" s="1"/>
      <c r="H415" s="9"/>
      <c r="I415" s="11"/>
      <c r="J415" s="46"/>
      <c r="K415" s="45"/>
    </row>
    <row r="416" spans="1:11" ht="15" customHeight="1" x14ac:dyDescent="0.25">
      <c r="A416" s="22"/>
      <c r="B416" s="22"/>
      <c r="C416" s="22"/>
      <c r="D416" s="22"/>
      <c r="E416" s="22"/>
      <c r="F416" s="22"/>
      <c r="G416" s="1"/>
      <c r="H416" s="9"/>
      <c r="I416" s="11"/>
      <c r="J416" s="46"/>
      <c r="K416" s="45"/>
    </row>
    <row r="417" spans="1:11" ht="15" customHeight="1" x14ac:dyDescent="0.25">
      <c r="A417" s="22"/>
      <c r="B417" s="22"/>
      <c r="C417" s="22"/>
      <c r="D417" s="22"/>
      <c r="E417" s="22"/>
      <c r="F417" s="22"/>
      <c r="G417" s="1"/>
      <c r="H417" s="9"/>
      <c r="I417" s="11"/>
      <c r="J417" s="46"/>
      <c r="K417" s="45"/>
    </row>
    <row r="418" spans="1:11" ht="15" customHeight="1" x14ac:dyDescent="0.25">
      <c r="A418" s="22"/>
      <c r="B418" s="22"/>
      <c r="C418" s="22"/>
      <c r="D418" s="22"/>
      <c r="E418" s="22"/>
      <c r="F418" s="22"/>
      <c r="G418" s="1"/>
      <c r="H418" s="9"/>
      <c r="I418" s="11"/>
      <c r="J418" s="46"/>
      <c r="K418" s="45"/>
    </row>
    <row r="419" spans="1:11" ht="15" customHeight="1" x14ac:dyDescent="0.25">
      <c r="A419" s="22"/>
      <c r="B419" s="22"/>
      <c r="C419" s="22"/>
      <c r="D419" s="22"/>
      <c r="E419" s="22"/>
      <c r="F419" s="22"/>
      <c r="G419" s="1"/>
      <c r="H419" s="9"/>
      <c r="I419" s="11"/>
      <c r="J419" s="46"/>
      <c r="K419" s="45"/>
    </row>
    <row r="420" spans="1:11" ht="15" customHeight="1" x14ac:dyDescent="0.25">
      <c r="A420" s="22"/>
      <c r="B420" s="22"/>
      <c r="C420" s="22"/>
      <c r="D420" s="22"/>
      <c r="E420" s="22"/>
      <c r="F420" s="22"/>
      <c r="G420" s="1"/>
      <c r="H420" s="9"/>
      <c r="I420" s="11"/>
      <c r="J420" s="46"/>
      <c r="K420" s="45"/>
    </row>
    <row r="421" spans="1:11" ht="15" customHeight="1" x14ac:dyDescent="0.25">
      <c r="A421" s="22"/>
      <c r="B421" s="22"/>
      <c r="C421" s="22"/>
      <c r="D421" s="22"/>
      <c r="E421" s="22"/>
      <c r="F421" s="22"/>
      <c r="G421" s="1"/>
      <c r="H421" s="9"/>
      <c r="I421" s="11"/>
      <c r="J421" s="46"/>
      <c r="K421" s="45"/>
    </row>
    <row r="422" spans="1:11" ht="15" customHeight="1" x14ac:dyDescent="0.25">
      <c r="A422" s="22"/>
      <c r="B422" s="22"/>
      <c r="C422" s="22"/>
      <c r="D422" s="22"/>
      <c r="E422" s="22"/>
      <c r="F422" s="22"/>
      <c r="G422" s="1"/>
      <c r="H422" s="9"/>
      <c r="I422" s="11"/>
      <c r="J422" s="46"/>
      <c r="K422" s="45"/>
    </row>
    <row r="423" spans="1:11" ht="15" customHeight="1" x14ac:dyDescent="0.25">
      <c r="A423" s="22"/>
      <c r="B423" s="22"/>
      <c r="C423" s="22"/>
      <c r="D423" s="22"/>
      <c r="E423" s="22"/>
      <c r="F423" s="22"/>
      <c r="G423" s="1"/>
      <c r="H423" s="9"/>
      <c r="I423" s="11"/>
      <c r="J423" s="46"/>
      <c r="K423" s="45"/>
    </row>
    <row r="424" spans="1:11" ht="15" customHeight="1" x14ac:dyDescent="0.25">
      <c r="A424" s="22"/>
      <c r="B424" s="22"/>
      <c r="C424" s="22"/>
      <c r="D424" s="22"/>
      <c r="E424" s="22"/>
      <c r="F424" s="22"/>
      <c r="G424" s="1"/>
      <c r="H424" s="9"/>
      <c r="I424" s="11"/>
      <c r="J424" s="46"/>
      <c r="K424" s="45"/>
    </row>
    <row r="425" spans="1:11" ht="15" customHeight="1" x14ac:dyDescent="0.25">
      <c r="A425" s="22"/>
      <c r="B425" s="22"/>
      <c r="C425" s="22"/>
      <c r="D425" s="22"/>
      <c r="E425" s="22"/>
      <c r="F425" s="22"/>
      <c r="G425" s="1"/>
      <c r="H425" s="9"/>
      <c r="I425" s="11"/>
      <c r="J425" s="46"/>
      <c r="K425" s="45"/>
    </row>
    <row r="426" spans="1:11" ht="15" customHeight="1" x14ac:dyDescent="0.25">
      <c r="A426" s="22"/>
      <c r="B426" s="22"/>
      <c r="C426" s="22"/>
      <c r="D426" s="22"/>
      <c r="E426" s="22"/>
      <c r="F426" s="22"/>
      <c r="G426" s="1"/>
      <c r="H426" s="9"/>
      <c r="I426" s="11"/>
      <c r="J426" s="46"/>
      <c r="K426" s="45"/>
    </row>
    <row r="427" spans="1:11" ht="15" customHeight="1" x14ac:dyDescent="0.25">
      <c r="A427" s="22"/>
      <c r="B427" s="22"/>
      <c r="C427" s="22"/>
      <c r="D427" s="22"/>
      <c r="E427" s="22"/>
      <c r="F427" s="22"/>
      <c r="G427" s="1"/>
      <c r="H427" s="9"/>
      <c r="I427" s="11"/>
      <c r="J427" s="46"/>
      <c r="K427" s="45"/>
    </row>
    <row r="428" spans="1:11" ht="15" customHeight="1" x14ac:dyDescent="0.25">
      <c r="A428" s="22"/>
      <c r="B428" s="22"/>
      <c r="C428" s="22"/>
      <c r="D428" s="22"/>
      <c r="E428" s="22"/>
      <c r="F428" s="22"/>
      <c r="G428" s="1"/>
      <c r="H428" s="9"/>
      <c r="I428" s="11"/>
      <c r="J428" s="46"/>
      <c r="K428" s="45"/>
    </row>
    <row r="429" spans="1:11" ht="15" customHeight="1" x14ac:dyDescent="0.25">
      <c r="A429" s="22"/>
      <c r="B429" s="22"/>
      <c r="C429" s="22"/>
      <c r="D429" s="22"/>
      <c r="E429" s="22"/>
      <c r="F429" s="22"/>
      <c r="G429" s="1"/>
      <c r="H429" s="9"/>
      <c r="I429" s="11"/>
      <c r="J429" s="46"/>
      <c r="K429" s="45"/>
    </row>
    <row r="430" spans="1:11" ht="15" customHeight="1" x14ac:dyDescent="0.25">
      <c r="A430" s="22"/>
      <c r="B430" s="22"/>
      <c r="C430" s="22"/>
      <c r="D430" s="22"/>
      <c r="E430" s="22"/>
      <c r="F430" s="22"/>
      <c r="G430" s="1"/>
      <c r="H430" s="9"/>
      <c r="I430" s="11"/>
      <c r="J430" s="46"/>
      <c r="K430" s="45"/>
    </row>
    <row r="431" spans="1:11" ht="15" customHeight="1" x14ac:dyDescent="0.25">
      <c r="A431" s="55"/>
      <c r="B431" s="49"/>
      <c r="C431" s="49"/>
      <c r="E431" s="49"/>
      <c r="F431" s="22"/>
      <c r="G431" s="50"/>
      <c r="H431" s="9"/>
      <c r="I431" s="11"/>
      <c r="J431" s="46"/>
      <c r="K431" s="45"/>
    </row>
    <row r="432" spans="1:11" ht="15" customHeight="1" x14ac:dyDescent="0.25">
      <c r="A432" s="55"/>
      <c r="B432" s="49"/>
      <c r="C432" s="49"/>
      <c r="E432" s="49"/>
      <c r="F432" s="22"/>
      <c r="G432" s="50"/>
      <c r="H432" s="9"/>
      <c r="I432" s="11"/>
      <c r="J432" s="46"/>
      <c r="K432" s="45"/>
    </row>
    <row r="433" spans="2:11" ht="15" customHeight="1" x14ac:dyDescent="0.25">
      <c r="B433" s="49"/>
      <c r="C433" s="49"/>
      <c r="E433" s="49"/>
      <c r="F433" s="22"/>
      <c r="G433" s="50"/>
      <c r="H433" s="9"/>
      <c r="I433" s="11"/>
      <c r="J433" s="46"/>
      <c r="K433" s="45"/>
    </row>
    <row r="434" spans="2:11" ht="15" customHeight="1" x14ac:dyDescent="0.25">
      <c r="B434" s="49"/>
      <c r="C434" s="49"/>
      <c r="E434" s="49"/>
      <c r="F434" s="22"/>
      <c r="G434" s="50"/>
      <c r="H434" s="9"/>
      <c r="I434" s="11"/>
      <c r="J434" s="46"/>
      <c r="K434" s="45"/>
    </row>
    <row r="435" spans="2:11" ht="15" customHeight="1" x14ac:dyDescent="0.25">
      <c r="B435" s="49"/>
      <c r="C435" s="49"/>
      <c r="E435" s="49"/>
      <c r="F435" s="22"/>
      <c r="G435" s="50"/>
      <c r="H435" s="9"/>
      <c r="I435" s="11"/>
      <c r="J435" s="46"/>
      <c r="K435" s="45"/>
    </row>
    <row r="436" spans="2:11" ht="15" customHeight="1" x14ac:dyDescent="0.25">
      <c r="B436" s="49"/>
      <c r="C436" s="49"/>
      <c r="E436" s="49"/>
      <c r="F436" s="22"/>
      <c r="G436" s="50"/>
      <c r="H436" s="9"/>
      <c r="I436" s="11"/>
      <c r="J436" s="46"/>
      <c r="K436" s="45"/>
    </row>
    <row r="437" spans="2:11" ht="15" customHeight="1" x14ac:dyDescent="0.25">
      <c r="B437" s="49"/>
      <c r="C437" s="49"/>
      <c r="E437" s="49"/>
      <c r="F437" s="22"/>
      <c r="G437" s="50"/>
      <c r="H437" s="9"/>
      <c r="I437" s="11"/>
      <c r="J437" s="46"/>
      <c r="K437" s="45"/>
    </row>
    <row r="438" spans="2:11" ht="15" customHeight="1" x14ac:dyDescent="0.25">
      <c r="B438" s="49"/>
      <c r="C438" s="49"/>
      <c r="E438" s="49"/>
      <c r="F438" s="22"/>
      <c r="G438" s="50"/>
      <c r="H438" s="9"/>
      <c r="I438" s="11"/>
      <c r="J438" s="46"/>
      <c r="K438" s="45"/>
    </row>
    <row r="439" spans="2:11" ht="15" customHeight="1" x14ac:dyDescent="0.25">
      <c r="B439" s="49"/>
      <c r="C439" s="49"/>
      <c r="E439" s="49"/>
      <c r="F439" s="22"/>
      <c r="G439" s="50"/>
      <c r="H439" s="9"/>
      <c r="I439" s="11"/>
      <c r="J439" s="46"/>
      <c r="K439" s="45"/>
    </row>
    <row r="440" spans="2:11" ht="15" customHeight="1" x14ac:dyDescent="0.25">
      <c r="B440" s="49"/>
      <c r="C440" s="49"/>
      <c r="E440" s="49"/>
      <c r="F440" s="22"/>
      <c r="G440" s="50"/>
      <c r="H440" s="9"/>
      <c r="I440" s="11"/>
      <c r="J440" s="46"/>
      <c r="K440" s="45"/>
    </row>
    <row r="441" spans="2:11" ht="15" customHeight="1" x14ac:dyDescent="0.25">
      <c r="B441" s="49"/>
      <c r="C441" s="49"/>
      <c r="E441" s="49"/>
      <c r="F441" s="22"/>
      <c r="G441" s="50"/>
      <c r="H441" s="9"/>
      <c r="I441" s="11"/>
      <c r="J441" s="46"/>
      <c r="K441" s="45"/>
    </row>
    <row r="442" spans="2:11" ht="15" customHeight="1" x14ac:dyDescent="0.25">
      <c r="B442" s="49"/>
      <c r="C442" s="49"/>
      <c r="E442" s="49"/>
      <c r="F442" s="22"/>
      <c r="G442" s="50"/>
      <c r="H442" s="9"/>
      <c r="I442" s="11"/>
      <c r="J442" s="46"/>
      <c r="K442" s="45"/>
    </row>
    <row r="443" spans="2:11" ht="15" customHeight="1" x14ac:dyDescent="0.25">
      <c r="B443" s="49"/>
      <c r="C443" s="49"/>
      <c r="E443" s="49"/>
      <c r="F443" s="22"/>
      <c r="G443" s="50"/>
      <c r="H443" s="9"/>
      <c r="I443" s="11"/>
      <c r="J443" s="46"/>
      <c r="K443" s="45"/>
    </row>
    <row r="444" spans="2:11" ht="15" customHeight="1" x14ac:dyDescent="0.25">
      <c r="B444" s="49"/>
      <c r="C444" s="49"/>
      <c r="E444" s="49"/>
      <c r="F444" s="22"/>
      <c r="G444" s="50"/>
      <c r="H444" s="9"/>
      <c r="I444" s="11"/>
      <c r="J444" s="46"/>
      <c r="K444" s="45"/>
    </row>
    <row r="445" spans="2:11" ht="15" customHeight="1" x14ac:dyDescent="0.25">
      <c r="B445" s="49"/>
      <c r="C445" s="49"/>
      <c r="E445" s="49"/>
      <c r="F445" s="22"/>
      <c r="G445" s="50"/>
      <c r="H445" s="9"/>
      <c r="I445" s="11"/>
      <c r="J445" s="46"/>
      <c r="K445" s="45"/>
    </row>
    <row r="446" spans="2:11" ht="15" customHeight="1" x14ac:dyDescent="0.25">
      <c r="B446" s="49"/>
      <c r="C446" s="49"/>
      <c r="E446" s="49"/>
      <c r="F446" s="22"/>
      <c r="G446" s="50"/>
      <c r="H446" s="9"/>
      <c r="I446" s="11"/>
      <c r="J446" s="46"/>
      <c r="K446" s="45"/>
    </row>
    <row r="447" spans="2:11" ht="15" customHeight="1" x14ac:dyDescent="0.25">
      <c r="B447" s="49"/>
      <c r="C447" s="49"/>
      <c r="E447" s="49"/>
      <c r="F447" s="22"/>
      <c r="G447" s="50"/>
      <c r="H447" s="9"/>
      <c r="I447" s="11"/>
      <c r="J447" s="46"/>
      <c r="K447" s="45"/>
    </row>
    <row r="448" spans="2:11" ht="15" customHeight="1" x14ac:dyDescent="0.25">
      <c r="B448" s="49"/>
      <c r="C448" s="49"/>
      <c r="E448" s="49"/>
      <c r="F448" s="22"/>
      <c r="G448" s="50"/>
      <c r="H448" s="9"/>
      <c r="I448" s="11"/>
      <c r="J448" s="46"/>
      <c r="K448" s="45"/>
    </row>
    <row r="449" spans="2:11" ht="15" customHeight="1" x14ac:dyDescent="0.25">
      <c r="B449" s="49"/>
      <c r="C449" s="49"/>
      <c r="E449" s="49"/>
      <c r="F449" s="22"/>
      <c r="G449" s="50"/>
      <c r="H449" s="9"/>
      <c r="I449" s="11"/>
      <c r="J449" s="46"/>
      <c r="K449" s="45"/>
    </row>
    <row r="450" spans="2:11" ht="15" customHeight="1" x14ac:dyDescent="0.25">
      <c r="B450" s="49"/>
      <c r="C450" s="49"/>
      <c r="E450" s="49"/>
      <c r="F450" s="22"/>
      <c r="G450" s="50"/>
      <c r="H450" s="9"/>
      <c r="I450" s="11"/>
      <c r="J450" s="46"/>
      <c r="K450" s="45"/>
    </row>
    <row r="451" spans="2:11" ht="15" customHeight="1" x14ac:dyDescent="0.25">
      <c r="B451" s="49"/>
      <c r="C451" s="49"/>
      <c r="E451" s="49"/>
      <c r="F451" s="22"/>
      <c r="G451" s="50"/>
      <c r="H451" s="9"/>
      <c r="I451" s="11"/>
      <c r="J451" s="46"/>
      <c r="K451" s="45"/>
    </row>
    <row r="452" spans="2:11" ht="15" customHeight="1" x14ac:dyDescent="0.25">
      <c r="B452" s="49"/>
      <c r="C452" s="49"/>
      <c r="E452" s="49"/>
      <c r="F452" s="22"/>
      <c r="G452" s="50"/>
      <c r="H452" s="9"/>
      <c r="I452" s="11"/>
      <c r="J452" s="46"/>
      <c r="K452" s="45"/>
    </row>
    <row r="453" spans="2:11" ht="15" customHeight="1" x14ac:dyDescent="0.25">
      <c r="B453" s="49"/>
      <c r="C453" s="49"/>
      <c r="E453" s="49"/>
      <c r="F453" s="22"/>
      <c r="G453" s="50"/>
      <c r="H453" s="9"/>
      <c r="I453" s="11"/>
      <c r="J453" s="46"/>
      <c r="K453" s="45"/>
    </row>
    <row r="454" spans="2:11" ht="15" customHeight="1" x14ac:dyDescent="0.25">
      <c r="B454" s="49"/>
      <c r="C454" s="49"/>
      <c r="E454" s="49"/>
      <c r="F454" s="22"/>
      <c r="G454" s="50"/>
      <c r="H454" s="9"/>
      <c r="I454" s="11"/>
      <c r="J454" s="46"/>
      <c r="K454" s="45"/>
    </row>
    <row r="455" spans="2:11" ht="15" customHeight="1" x14ac:dyDescent="0.25">
      <c r="B455" s="49"/>
      <c r="C455" s="49"/>
      <c r="E455" s="49"/>
      <c r="F455" s="22"/>
      <c r="G455" s="50"/>
      <c r="H455" s="9"/>
      <c r="I455" s="11"/>
      <c r="J455" s="46"/>
      <c r="K455" s="45"/>
    </row>
    <row r="456" spans="2:11" ht="15" customHeight="1" x14ac:dyDescent="0.25">
      <c r="B456" s="49"/>
      <c r="C456" s="49"/>
      <c r="E456" s="49"/>
      <c r="F456" s="22"/>
      <c r="G456" s="50"/>
      <c r="H456" s="9"/>
      <c r="I456" s="11"/>
      <c r="J456" s="46"/>
      <c r="K456" s="45"/>
    </row>
    <row r="457" spans="2:11" ht="15" customHeight="1" x14ac:dyDescent="0.25">
      <c r="B457" s="49"/>
      <c r="C457" s="49"/>
      <c r="E457" s="49"/>
      <c r="F457" s="22"/>
      <c r="G457" s="50"/>
      <c r="H457" s="9"/>
      <c r="I457" s="11"/>
      <c r="J457" s="46"/>
      <c r="K457" s="45"/>
    </row>
    <row r="458" spans="2:11" ht="15" customHeight="1" x14ac:dyDescent="0.25">
      <c r="B458" s="49"/>
      <c r="C458" s="49"/>
      <c r="E458" s="49"/>
      <c r="F458" s="22"/>
      <c r="G458" s="50"/>
      <c r="H458" s="9"/>
      <c r="I458" s="11"/>
      <c r="J458" s="46"/>
      <c r="K458" s="45"/>
    </row>
    <row r="459" spans="2:11" ht="15" customHeight="1" x14ac:dyDescent="0.25">
      <c r="B459" s="49"/>
      <c r="C459" s="49"/>
      <c r="E459" s="49"/>
      <c r="F459" s="22"/>
      <c r="G459" s="50"/>
      <c r="H459" s="9"/>
      <c r="I459" s="11"/>
      <c r="J459" s="46"/>
      <c r="K459" s="45"/>
    </row>
    <row r="460" spans="2:11" ht="15" customHeight="1" x14ac:dyDescent="0.25">
      <c r="B460" s="49"/>
      <c r="C460" s="49"/>
      <c r="E460" s="49"/>
      <c r="F460" s="22"/>
      <c r="G460" s="50"/>
      <c r="H460" s="9"/>
      <c r="I460" s="11"/>
      <c r="J460" s="46"/>
      <c r="K460" s="45"/>
    </row>
    <row r="461" spans="2:11" ht="15" customHeight="1" x14ac:dyDescent="0.25">
      <c r="B461" s="49"/>
      <c r="C461" s="49"/>
      <c r="E461" s="49"/>
      <c r="F461" s="22"/>
      <c r="G461" s="50"/>
      <c r="H461" s="9"/>
      <c r="I461" s="11"/>
      <c r="J461" s="46"/>
      <c r="K461" s="45"/>
    </row>
    <row r="462" spans="2:11" ht="15" customHeight="1" x14ac:dyDescent="0.25">
      <c r="B462" s="49"/>
      <c r="C462" s="49"/>
      <c r="E462" s="49"/>
      <c r="F462" s="22"/>
      <c r="G462" s="50"/>
      <c r="H462" s="9"/>
      <c r="I462" s="11"/>
      <c r="J462" s="46"/>
      <c r="K462" s="45"/>
    </row>
    <row r="463" spans="2:11" ht="15" customHeight="1" x14ac:dyDescent="0.25">
      <c r="B463" s="49"/>
      <c r="C463" s="49"/>
      <c r="E463" s="49"/>
      <c r="F463" s="22"/>
      <c r="G463" s="50"/>
      <c r="H463" s="9"/>
      <c r="I463" s="11"/>
      <c r="J463" s="46"/>
      <c r="K463" s="45"/>
    </row>
    <row r="464" spans="2:11" ht="15" customHeight="1" x14ac:dyDescent="0.25">
      <c r="B464" s="49"/>
      <c r="C464" s="49"/>
      <c r="E464" s="49"/>
      <c r="F464" s="22"/>
      <c r="G464" s="50"/>
      <c r="H464" s="9"/>
      <c r="I464" s="11"/>
      <c r="J464" s="46"/>
      <c r="K464" s="45"/>
    </row>
    <row r="465" spans="2:11" ht="15" customHeight="1" x14ac:dyDescent="0.25">
      <c r="B465" s="49"/>
      <c r="C465" s="49"/>
      <c r="E465" s="49"/>
      <c r="F465" s="22"/>
      <c r="G465" s="50"/>
      <c r="H465" s="9"/>
      <c r="I465" s="11"/>
      <c r="J465" s="46"/>
      <c r="K465" s="45"/>
    </row>
    <row r="466" spans="2:11" ht="15" customHeight="1" x14ac:dyDescent="0.25">
      <c r="B466" s="49"/>
      <c r="C466" s="49"/>
      <c r="E466" s="49"/>
      <c r="F466" s="22"/>
      <c r="G466" s="50"/>
      <c r="H466" s="9"/>
      <c r="I466" s="11"/>
      <c r="J466" s="46"/>
      <c r="K466" s="45"/>
    </row>
    <row r="467" spans="2:11" ht="15" customHeight="1" x14ac:dyDescent="0.25">
      <c r="B467" s="49"/>
      <c r="C467" s="49"/>
      <c r="E467" s="49"/>
      <c r="F467" s="22"/>
      <c r="G467" s="50"/>
      <c r="H467" s="9"/>
      <c r="I467" s="11"/>
      <c r="J467" s="46"/>
      <c r="K467" s="45"/>
    </row>
    <row r="468" spans="2:11" ht="15" customHeight="1" x14ac:dyDescent="0.25">
      <c r="B468" s="49"/>
      <c r="C468" s="49"/>
      <c r="E468" s="49"/>
      <c r="F468" s="22"/>
      <c r="G468" s="50"/>
      <c r="H468" s="9"/>
      <c r="I468" s="11"/>
      <c r="J468" s="46"/>
      <c r="K468" s="45"/>
    </row>
    <row r="469" spans="2:11" ht="15" customHeight="1" x14ac:dyDescent="0.25">
      <c r="B469" s="49"/>
      <c r="C469" s="49"/>
      <c r="E469" s="49"/>
      <c r="F469" s="22"/>
      <c r="G469" s="50"/>
      <c r="H469" s="9"/>
      <c r="I469" s="45"/>
      <c r="J469" s="55"/>
      <c r="K469" s="46"/>
    </row>
    <row r="470" spans="2:11" ht="15" customHeight="1" x14ac:dyDescent="0.25">
      <c r="B470" s="49"/>
      <c r="C470" s="49"/>
      <c r="E470" s="49"/>
      <c r="F470" s="22"/>
      <c r="G470" s="50"/>
      <c r="H470" s="9"/>
      <c r="I470" s="7"/>
      <c r="J470" s="55"/>
      <c r="K470" s="7"/>
    </row>
    <row r="471" spans="2:11" ht="15" customHeight="1" x14ac:dyDescent="0.25">
      <c r="B471" s="49"/>
      <c r="C471" s="49"/>
      <c r="E471" s="49"/>
      <c r="F471" s="22"/>
      <c r="G471" s="50"/>
      <c r="H471" s="9"/>
      <c r="I471" s="7"/>
      <c r="J471" s="55"/>
      <c r="K471" s="7"/>
    </row>
    <row r="472" spans="2:11" ht="15" customHeight="1" x14ac:dyDescent="0.25">
      <c r="B472" s="49"/>
      <c r="C472" s="49"/>
      <c r="E472" s="49"/>
      <c r="F472" s="22"/>
      <c r="G472" s="50"/>
      <c r="H472" s="9"/>
      <c r="I472" s="7"/>
      <c r="J472" s="55"/>
      <c r="K472" s="7"/>
    </row>
    <row r="473" spans="2:11" ht="15" customHeight="1" x14ac:dyDescent="0.25">
      <c r="B473" s="49"/>
      <c r="C473" s="49"/>
      <c r="E473" s="49"/>
      <c r="F473" s="22"/>
      <c r="G473" s="50"/>
      <c r="H473" s="9"/>
      <c r="I473" s="7"/>
      <c r="J473" s="55"/>
      <c r="K473" s="7"/>
    </row>
    <row r="474" spans="2:11" ht="15" customHeight="1" x14ac:dyDescent="0.25">
      <c r="B474" s="49"/>
      <c r="C474" s="49"/>
      <c r="E474" s="49"/>
      <c r="F474" s="22"/>
      <c r="G474" s="50"/>
      <c r="H474" s="9"/>
      <c r="I474" s="7"/>
      <c r="J474" s="55"/>
      <c r="K474" s="7"/>
    </row>
    <row r="475" spans="2:11" ht="15" customHeight="1" x14ac:dyDescent="0.25">
      <c r="B475" s="49"/>
      <c r="C475" s="49"/>
      <c r="E475" s="49"/>
      <c r="F475" s="22"/>
      <c r="G475" s="50"/>
      <c r="H475" s="9"/>
      <c r="I475" s="7"/>
      <c r="J475" s="55"/>
      <c r="K475" s="7"/>
    </row>
    <row r="476" spans="2:11" ht="15" customHeight="1" x14ac:dyDescent="0.25">
      <c r="B476" s="49"/>
      <c r="C476" s="49"/>
      <c r="E476" s="49"/>
      <c r="F476" s="22"/>
      <c r="G476" s="50"/>
      <c r="H476" s="9"/>
      <c r="I476" s="7"/>
      <c r="J476" s="55"/>
      <c r="K476" s="7"/>
    </row>
    <row r="477" spans="2:11" ht="15" customHeight="1" x14ac:dyDescent="0.25">
      <c r="B477" s="49"/>
      <c r="C477" s="49"/>
      <c r="E477" s="49"/>
      <c r="F477" s="22"/>
      <c r="G477" s="50"/>
      <c r="H477" s="9"/>
      <c r="I477" s="7"/>
      <c r="J477" s="55"/>
      <c r="K477" s="7"/>
    </row>
    <row r="478" spans="2:11" ht="15" customHeight="1" x14ac:dyDescent="0.25">
      <c r="B478" s="49"/>
      <c r="C478" s="49"/>
      <c r="E478" s="49"/>
      <c r="F478" s="22"/>
      <c r="G478" s="50"/>
      <c r="H478" s="9"/>
      <c r="I478" s="7"/>
      <c r="J478" s="55"/>
      <c r="K478" s="7"/>
    </row>
    <row r="479" spans="2:11" ht="15" customHeight="1" x14ac:dyDescent="0.25">
      <c r="B479" s="49"/>
      <c r="C479" s="49"/>
      <c r="E479" s="49"/>
      <c r="F479" s="22"/>
      <c r="G479" s="50"/>
      <c r="H479" s="9"/>
      <c r="I479" s="7"/>
      <c r="J479" s="55"/>
      <c r="K479" s="7"/>
    </row>
    <row r="480" spans="2:11" ht="15" customHeight="1" x14ac:dyDescent="0.25">
      <c r="B480" s="49"/>
      <c r="C480" s="49"/>
      <c r="E480" s="49"/>
      <c r="F480" s="22"/>
      <c r="G480" s="50"/>
      <c r="H480" s="9"/>
      <c r="I480" s="7"/>
      <c r="J480" s="55"/>
      <c r="K480" s="7"/>
    </row>
    <row r="481" spans="2:11" ht="15" customHeight="1" x14ac:dyDescent="0.25">
      <c r="B481" s="49"/>
      <c r="C481" s="49"/>
      <c r="E481" s="49"/>
      <c r="F481" s="22"/>
      <c r="G481" s="50"/>
      <c r="H481" s="9"/>
      <c r="I481" s="7"/>
      <c r="J481" s="55"/>
      <c r="K481" s="7"/>
    </row>
    <row r="482" spans="2:11" ht="15" customHeight="1" x14ac:dyDescent="0.25">
      <c r="B482" s="49"/>
      <c r="C482" s="49"/>
      <c r="E482" s="49"/>
      <c r="F482" s="22"/>
      <c r="G482" s="50"/>
      <c r="H482" s="9"/>
      <c r="I482" s="7"/>
      <c r="J482" s="55"/>
      <c r="K482" s="7"/>
    </row>
    <row r="483" spans="2:11" ht="15" customHeight="1" x14ac:dyDescent="0.25">
      <c r="B483" s="49"/>
      <c r="C483" s="49"/>
      <c r="E483" s="49"/>
      <c r="F483" s="22"/>
      <c r="G483" s="50"/>
      <c r="H483" s="9"/>
      <c r="I483" s="7"/>
      <c r="J483" s="55"/>
      <c r="K483" s="7"/>
    </row>
    <row r="484" spans="2:11" ht="15" customHeight="1" x14ac:dyDescent="0.25">
      <c r="B484" s="49"/>
      <c r="C484" s="49"/>
      <c r="E484" s="49"/>
      <c r="F484" s="22"/>
      <c r="G484" s="50"/>
      <c r="H484" s="9"/>
      <c r="I484" s="7"/>
      <c r="J484" s="55"/>
      <c r="K484" s="7"/>
    </row>
    <row r="485" spans="2:11" ht="15" customHeight="1" x14ac:dyDescent="0.25">
      <c r="B485" s="49"/>
      <c r="C485" s="49"/>
      <c r="E485" s="49"/>
      <c r="F485" s="22"/>
      <c r="G485" s="50"/>
      <c r="H485" s="9"/>
      <c r="I485" s="7"/>
      <c r="J485" s="55"/>
      <c r="K485" s="7"/>
    </row>
    <row r="486" spans="2:11" ht="15" customHeight="1" x14ac:dyDescent="0.25">
      <c r="B486" s="49"/>
      <c r="C486" s="49"/>
      <c r="E486" s="49"/>
      <c r="F486" s="22"/>
      <c r="G486" s="50"/>
      <c r="H486" s="9"/>
      <c r="I486" s="7"/>
      <c r="J486" s="55"/>
      <c r="K486" s="7"/>
    </row>
    <row r="487" spans="2:11" ht="15" customHeight="1" x14ac:dyDescent="0.25">
      <c r="B487" s="49"/>
      <c r="C487" s="49"/>
      <c r="E487" s="49"/>
      <c r="F487" s="22"/>
      <c r="G487" s="50"/>
      <c r="H487" s="9"/>
      <c r="I487" s="7"/>
      <c r="J487" s="55"/>
      <c r="K487" s="7"/>
    </row>
    <row r="488" spans="2:11" ht="15" customHeight="1" x14ac:dyDescent="0.25">
      <c r="B488" s="49"/>
      <c r="C488" s="49"/>
      <c r="E488" s="49"/>
      <c r="F488" s="22"/>
      <c r="G488" s="50"/>
      <c r="H488" s="9"/>
      <c r="I488" s="7"/>
      <c r="J488" s="55"/>
      <c r="K488" s="7"/>
    </row>
    <row r="489" spans="2:11" ht="15" customHeight="1" x14ac:dyDescent="0.25">
      <c r="B489" s="49"/>
      <c r="C489" s="49"/>
      <c r="E489" s="49"/>
      <c r="F489" s="22"/>
      <c r="G489" s="50"/>
      <c r="H489" s="9"/>
      <c r="I489" s="7"/>
      <c r="J489" s="55"/>
      <c r="K489" s="7"/>
    </row>
    <row r="490" spans="2:11" ht="15" customHeight="1" x14ac:dyDescent="0.25">
      <c r="B490" s="49"/>
      <c r="C490" s="49"/>
      <c r="E490" s="49"/>
      <c r="F490" s="22"/>
      <c r="G490" s="50"/>
      <c r="H490" s="9"/>
      <c r="I490" s="7"/>
      <c r="J490" s="55"/>
      <c r="K490" s="7"/>
    </row>
    <row r="491" spans="2:11" ht="15" customHeight="1" x14ac:dyDescent="0.25">
      <c r="B491" s="49"/>
      <c r="C491" s="49"/>
      <c r="E491" s="49"/>
      <c r="F491" s="22"/>
      <c r="G491" s="50"/>
      <c r="H491" s="9"/>
      <c r="I491" s="7"/>
      <c r="J491" s="55"/>
      <c r="K491" s="7"/>
    </row>
    <row r="492" spans="2:11" ht="15" customHeight="1" x14ac:dyDescent="0.25">
      <c r="B492" s="49"/>
      <c r="C492" s="49"/>
      <c r="E492" s="49"/>
      <c r="F492" s="22"/>
      <c r="G492" s="50"/>
      <c r="H492" s="9"/>
      <c r="I492" s="7"/>
      <c r="J492" s="55"/>
      <c r="K492" s="7"/>
    </row>
    <row r="493" spans="2:11" ht="15" customHeight="1" x14ac:dyDescent="0.25">
      <c r="B493" s="49"/>
      <c r="C493" s="49"/>
      <c r="E493" s="49"/>
      <c r="F493" s="22"/>
      <c r="G493" s="50"/>
      <c r="H493" s="9"/>
      <c r="I493" s="7"/>
      <c r="J493" s="55"/>
      <c r="K493" s="7"/>
    </row>
    <row r="494" spans="2:11" ht="15" customHeight="1" x14ac:dyDescent="0.25">
      <c r="B494" s="49"/>
      <c r="C494" s="49"/>
      <c r="E494" s="49"/>
      <c r="F494" s="22"/>
      <c r="G494" s="50"/>
      <c r="H494" s="9"/>
      <c r="I494" s="7"/>
      <c r="J494" s="55"/>
      <c r="K494" s="7"/>
    </row>
    <row r="495" spans="2:11" ht="15" customHeight="1" x14ac:dyDescent="0.25">
      <c r="B495" s="49"/>
      <c r="C495" s="49"/>
      <c r="E495" s="49"/>
      <c r="F495" s="22"/>
      <c r="G495" s="50"/>
      <c r="H495" s="9"/>
      <c r="I495" s="7"/>
      <c r="J495" s="55"/>
      <c r="K495" s="7"/>
    </row>
    <row r="496" spans="2:11" ht="15" customHeight="1" x14ac:dyDescent="0.25">
      <c r="B496" s="49"/>
      <c r="C496" s="49"/>
      <c r="E496" s="49"/>
      <c r="F496" s="22"/>
      <c r="G496" s="50"/>
      <c r="H496" s="9"/>
      <c r="I496" s="7"/>
      <c r="J496" s="55"/>
      <c r="K496" s="7"/>
    </row>
    <row r="497" spans="2:11" ht="15" customHeight="1" x14ac:dyDescent="0.25">
      <c r="B497" s="49"/>
      <c r="C497" s="49"/>
      <c r="E497" s="49"/>
      <c r="F497" s="22"/>
      <c r="G497" s="50"/>
      <c r="H497" s="9"/>
      <c r="I497" s="7"/>
      <c r="J497" s="55"/>
      <c r="K497" s="7"/>
    </row>
    <row r="498" spans="2:11" ht="15" customHeight="1" x14ac:dyDescent="0.25">
      <c r="B498" s="49"/>
      <c r="C498" s="49"/>
      <c r="E498" s="49"/>
      <c r="F498" s="22"/>
      <c r="G498" s="50"/>
      <c r="H498" s="9"/>
      <c r="I498" s="7"/>
      <c r="J498" s="55"/>
      <c r="K498" s="7"/>
    </row>
    <row r="499" spans="2:11" ht="15" customHeight="1" x14ac:dyDescent="0.25">
      <c r="B499" s="49"/>
      <c r="C499" s="49"/>
      <c r="E499" s="49"/>
      <c r="F499" s="22"/>
      <c r="G499" s="50"/>
      <c r="H499" s="9"/>
      <c r="I499" s="7"/>
      <c r="J499" s="55"/>
      <c r="K499" s="7"/>
    </row>
    <row r="500" spans="2:11" ht="15" customHeight="1" x14ac:dyDescent="0.25">
      <c r="B500" s="13"/>
      <c r="C500" s="13"/>
      <c r="E500" s="13"/>
      <c r="F500" s="22"/>
      <c r="G500" s="20"/>
      <c r="H500" s="9"/>
      <c r="I500" s="7"/>
      <c r="J500" s="55"/>
      <c r="K500" s="7"/>
    </row>
    <row r="501" spans="2:11" ht="15" customHeight="1" x14ac:dyDescent="0.25">
      <c r="B501" s="13"/>
      <c r="C501" s="13"/>
      <c r="E501" s="13"/>
      <c r="F501" s="22"/>
      <c r="G501" s="20"/>
      <c r="H501" s="9"/>
      <c r="I501" s="7"/>
      <c r="J501" s="55"/>
      <c r="K501" s="7"/>
    </row>
    <row r="502" spans="2:11" ht="15" customHeight="1" x14ac:dyDescent="0.25">
      <c r="B502" s="13"/>
      <c r="C502" s="13"/>
      <c r="E502" s="13"/>
      <c r="F502" s="22"/>
      <c r="G502" s="20"/>
      <c r="H502" s="9"/>
      <c r="I502" s="7"/>
      <c r="J502" s="55"/>
      <c r="K502" s="7"/>
    </row>
    <row r="503" spans="2:11" ht="15" customHeight="1" x14ac:dyDescent="0.25">
      <c r="B503" s="13"/>
      <c r="C503" s="13"/>
      <c r="E503" s="13"/>
      <c r="F503" s="22"/>
      <c r="G503" s="20"/>
      <c r="H503" s="9"/>
      <c r="I503" s="7"/>
      <c r="J503" s="55"/>
      <c r="K503" s="7"/>
    </row>
    <row r="504" spans="2:11" ht="15" customHeight="1" x14ac:dyDescent="0.25">
      <c r="B504" s="13"/>
      <c r="C504" s="13"/>
      <c r="E504" s="13"/>
      <c r="F504" s="22"/>
      <c r="G504" s="20"/>
      <c r="H504" s="9"/>
      <c r="I504" s="7"/>
      <c r="J504" s="55"/>
      <c r="K504" s="7"/>
    </row>
    <row r="505" spans="2:11" ht="15" customHeight="1" x14ac:dyDescent="0.25">
      <c r="B505" s="13"/>
      <c r="C505" s="13"/>
      <c r="E505" s="13"/>
      <c r="F505" s="22"/>
      <c r="G505" s="20"/>
      <c r="H505" s="9"/>
      <c r="I505" s="7"/>
      <c r="J505" s="55"/>
      <c r="K505" s="7"/>
    </row>
    <row r="506" spans="2:11" ht="15" customHeight="1" x14ac:dyDescent="0.25">
      <c r="B506" s="13"/>
      <c r="C506" s="13"/>
      <c r="E506" s="13"/>
      <c r="F506" s="22"/>
      <c r="G506" s="20"/>
      <c r="H506" s="9"/>
      <c r="I506" s="7"/>
      <c r="J506" s="55"/>
      <c r="K506" s="7"/>
    </row>
    <row r="507" spans="2:11" ht="15" customHeight="1" x14ac:dyDescent="0.25">
      <c r="B507" s="13"/>
      <c r="C507" s="13"/>
      <c r="E507" s="13"/>
      <c r="F507" s="22"/>
      <c r="G507" s="20"/>
      <c r="H507" s="9"/>
      <c r="I507" s="7"/>
      <c r="J507" s="55"/>
      <c r="K507" s="7"/>
    </row>
    <row r="508" spans="2:11" ht="15" customHeight="1" x14ac:dyDescent="0.25">
      <c r="B508" s="13"/>
      <c r="C508" s="13"/>
      <c r="E508" s="13"/>
      <c r="F508" s="22"/>
      <c r="G508" s="20"/>
      <c r="H508" s="9"/>
      <c r="I508" s="7"/>
      <c r="J508" s="55"/>
      <c r="K508" s="7"/>
    </row>
    <row r="509" spans="2:11" ht="15" customHeight="1" x14ac:dyDescent="0.25">
      <c r="B509" s="13"/>
      <c r="C509" s="13"/>
      <c r="E509" s="13"/>
      <c r="F509" s="22"/>
      <c r="G509" s="20"/>
      <c r="H509" s="9"/>
      <c r="I509" s="7"/>
      <c r="J509" s="55"/>
      <c r="K509" s="7"/>
    </row>
    <row r="510" spans="2:11" ht="15" customHeight="1" x14ac:dyDescent="0.25">
      <c r="B510" s="13"/>
      <c r="C510" s="13"/>
      <c r="E510" s="13"/>
      <c r="F510" s="22"/>
      <c r="G510" s="20"/>
      <c r="H510" s="9"/>
      <c r="I510" s="7"/>
      <c r="J510" s="55"/>
      <c r="K510" s="7"/>
    </row>
    <row r="511" spans="2:11" ht="15" customHeight="1" x14ac:dyDescent="0.25">
      <c r="B511" s="13"/>
      <c r="C511" s="13"/>
      <c r="E511" s="13"/>
      <c r="F511" s="22"/>
      <c r="G511" s="20"/>
      <c r="H511" s="9"/>
      <c r="I511" s="7"/>
      <c r="J511" s="55"/>
      <c r="K511" s="7"/>
    </row>
    <row r="512" spans="2:11" ht="15" customHeight="1" x14ac:dyDescent="0.25">
      <c r="B512" s="13"/>
      <c r="C512" s="13"/>
      <c r="E512" s="13"/>
      <c r="F512" s="22"/>
      <c r="G512" s="20"/>
      <c r="H512" s="9"/>
      <c r="I512" s="7"/>
      <c r="J512" s="55"/>
      <c r="K512" s="7"/>
    </row>
    <row r="513" spans="2:11" ht="15" customHeight="1" x14ac:dyDescent="0.25">
      <c r="B513" s="13"/>
      <c r="C513" s="13"/>
      <c r="E513" s="13"/>
      <c r="F513" s="22"/>
      <c r="G513" s="20"/>
      <c r="H513" s="9"/>
      <c r="I513" s="7"/>
      <c r="J513" s="55"/>
      <c r="K513" s="7"/>
    </row>
    <row r="514" spans="2:11" ht="15" customHeight="1" x14ac:dyDescent="0.25">
      <c r="B514" s="13"/>
      <c r="C514" s="13"/>
      <c r="E514" s="13"/>
      <c r="F514" s="22"/>
      <c r="G514" s="20"/>
      <c r="H514" s="9"/>
      <c r="I514" s="7"/>
      <c r="J514" s="55"/>
      <c r="K514" s="7"/>
    </row>
    <row r="515" spans="2:11" ht="15" customHeight="1" x14ac:dyDescent="0.25">
      <c r="B515" s="13"/>
      <c r="C515" s="13"/>
      <c r="E515" s="13"/>
      <c r="F515" s="22"/>
      <c r="G515" s="20"/>
      <c r="H515" s="9"/>
      <c r="I515" s="7"/>
      <c r="J515" s="55"/>
      <c r="K515" s="7"/>
    </row>
    <row r="516" spans="2:11" ht="15" customHeight="1" x14ac:dyDescent="0.25">
      <c r="B516" s="13"/>
      <c r="C516" s="13"/>
      <c r="E516" s="13"/>
      <c r="F516" s="22"/>
      <c r="G516" s="20"/>
      <c r="H516" s="9"/>
      <c r="I516" s="7"/>
      <c r="J516" s="55"/>
      <c r="K516" s="7"/>
    </row>
    <row r="517" spans="2:11" ht="15" customHeight="1" x14ac:dyDescent="0.25">
      <c r="B517" s="13"/>
      <c r="C517" s="13"/>
      <c r="E517" s="13"/>
      <c r="F517" s="22"/>
      <c r="G517" s="20"/>
      <c r="H517" s="9"/>
      <c r="I517" s="7"/>
      <c r="J517" s="55"/>
      <c r="K517" s="7"/>
    </row>
    <row r="518" spans="2:11" ht="15" customHeight="1" x14ac:dyDescent="0.25">
      <c r="B518" s="49"/>
      <c r="C518" s="49"/>
      <c r="E518" s="49"/>
      <c r="F518" s="22"/>
      <c r="G518" s="50"/>
      <c r="H518" s="9"/>
      <c r="I518" s="7"/>
      <c r="J518" s="55"/>
      <c r="K518" s="7"/>
    </row>
    <row r="519" spans="2:11" ht="15" customHeight="1" x14ac:dyDescent="0.25">
      <c r="B519" s="49"/>
      <c r="C519" s="49"/>
      <c r="E519" s="49"/>
      <c r="F519" s="22"/>
      <c r="G519" s="50"/>
      <c r="H519" s="9"/>
      <c r="I519" s="7"/>
      <c r="J519" s="55"/>
      <c r="K519" s="7"/>
    </row>
    <row r="520" spans="2:11" ht="15" customHeight="1" x14ac:dyDescent="0.25">
      <c r="B520" s="49"/>
      <c r="C520" s="49"/>
      <c r="E520" s="49"/>
      <c r="F520" s="22"/>
      <c r="G520" s="50"/>
      <c r="H520" s="9"/>
      <c r="I520" s="7"/>
      <c r="J520" s="55"/>
      <c r="K520" s="7"/>
    </row>
    <row r="521" spans="2:11" ht="15" customHeight="1" x14ac:dyDescent="0.25">
      <c r="B521" s="49"/>
      <c r="C521" s="49"/>
      <c r="E521" s="49"/>
      <c r="F521" s="22"/>
      <c r="G521" s="50"/>
      <c r="H521" s="9"/>
      <c r="I521" s="7"/>
      <c r="J521" s="55"/>
      <c r="K521" s="7"/>
    </row>
    <row r="522" spans="2:11" ht="15" customHeight="1" x14ac:dyDescent="0.25">
      <c r="B522" s="49"/>
      <c r="C522" s="49"/>
      <c r="E522" s="49"/>
      <c r="F522" s="22"/>
      <c r="G522" s="50"/>
      <c r="H522" s="9"/>
      <c r="I522" s="7"/>
      <c r="J522" s="55"/>
      <c r="K522" s="7"/>
    </row>
    <row r="523" spans="2:11" ht="15" customHeight="1" x14ac:dyDescent="0.25">
      <c r="B523" s="49"/>
      <c r="C523" s="49"/>
      <c r="E523" s="49"/>
      <c r="F523" s="22"/>
      <c r="G523" s="50"/>
      <c r="H523" s="9"/>
      <c r="I523" s="7"/>
      <c r="J523" s="55"/>
      <c r="K523" s="7"/>
    </row>
    <row r="524" spans="2:11" ht="15" customHeight="1" x14ac:dyDescent="0.25">
      <c r="B524" s="49"/>
      <c r="C524" s="49"/>
      <c r="E524" s="49"/>
      <c r="F524" s="22"/>
      <c r="G524" s="50"/>
      <c r="H524" s="9"/>
      <c r="I524" s="7"/>
      <c r="J524" s="55"/>
      <c r="K524" s="7"/>
    </row>
    <row r="525" spans="2:11" ht="15" customHeight="1" x14ac:dyDescent="0.25">
      <c r="B525" s="49"/>
      <c r="C525" s="49"/>
      <c r="E525" s="49"/>
      <c r="F525" s="22"/>
      <c r="G525" s="50"/>
      <c r="H525" s="9"/>
      <c r="I525" s="7"/>
      <c r="J525" s="55"/>
      <c r="K525" s="7"/>
    </row>
    <row r="526" spans="2:11" ht="15" customHeight="1" x14ac:dyDescent="0.25">
      <c r="B526" s="49"/>
      <c r="C526" s="49"/>
      <c r="E526" s="49"/>
      <c r="F526" s="22"/>
      <c r="G526" s="50"/>
      <c r="H526" s="9"/>
      <c r="I526" s="7"/>
      <c r="J526" s="55"/>
      <c r="K526" s="7"/>
    </row>
    <row r="527" spans="2:11" ht="15" customHeight="1" x14ac:dyDescent="0.25">
      <c r="B527" s="49"/>
      <c r="C527" s="49"/>
      <c r="E527" s="49"/>
      <c r="F527" s="22"/>
      <c r="G527" s="50"/>
      <c r="H527" s="9"/>
      <c r="I527" s="7"/>
      <c r="J527" s="55"/>
      <c r="K527" s="7"/>
    </row>
    <row r="528" spans="2:11" ht="15" customHeight="1" x14ac:dyDescent="0.25">
      <c r="B528" s="49"/>
      <c r="C528" s="49"/>
      <c r="E528" s="49"/>
      <c r="F528" s="22"/>
      <c r="G528" s="50"/>
      <c r="H528" s="47"/>
      <c r="I528" s="7"/>
      <c r="J528" s="55"/>
      <c r="K528" s="7"/>
    </row>
    <row r="529" spans="2:11" ht="15" customHeight="1" x14ac:dyDescent="0.25">
      <c r="B529" s="58"/>
      <c r="C529" s="58"/>
      <c r="E529" s="57"/>
      <c r="G529" s="59"/>
      <c r="H529" s="56"/>
      <c r="I529" s="7"/>
      <c r="J529" s="55"/>
      <c r="K529" s="7"/>
    </row>
    <row r="530" spans="2:11" ht="15" customHeight="1" x14ac:dyDescent="0.25">
      <c r="B530" s="58"/>
      <c r="C530" s="58"/>
      <c r="E530" s="57"/>
      <c r="G530" s="59"/>
      <c r="H530" s="56"/>
      <c r="I530" s="7"/>
      <c r="J530" s="55"/>
      <c r="K530" s="7"/>
    </row>
    <row r="531" spans="2:11" ht="15" customHeight="1" x14ac:dyDescent="0.25">
      <c r="B531" s="58"/>
      <c r="C531" s="58"/>
      <c r="E531" s="57"/>
      <c r="G531" s="59"/>
      <c r="H531" s="56"/>
      <c r="I531" s="7"/>
      <c r="J531" s="55"/>
      <c r="K531" s="7"/>
    </row>
    <row r="532" spans="2:11" ht="15" customHeight="1" x14ac:dyDescent="0.25">
      <c r="B532" s="58"/>
      <c r="C532" s="58"/>
      <c r="E532" s="57"/>
      <c r="G532" s="59"/>
      <c r="H532" s="56"/>
      <c r="I532" s="7"/>
      <c r="J532" s="55"/>
      <c r="K532" s="7"/>
    </row>
    <row r="533" spans="2:11" ht="15" customHeight="1" x14ac:dyDescent="0.25">
      <c r="B533" s="58"/>
      <c r="C533" s="58"/>
      <c r="E533" s="57"/>
      <c r="G533" s="59"/>
      <c r="H533" s="56"/>
      <c r="I533" s="7"/>
      <c r="J533" s="55"/>
      <c r="K533" s="7"/>
    </row>
    <row r="534" spans="2:11" ht="15" customHeight="1" x14ac:dyDescent="0.25">
      <c r="B534" s="58"/>
      <c r="C534" s="58"/>
      <c r="E534" s="57"/>
      <c r="G534" s="59"/>
      <c r="H534" s="56"/>
      <c r="I534" s="7"/>
      <c r="J534" s="55"/>
      <c r="K534" s="7"/>
    </row>
    <row r="535" spans="2:11" ht="15" customHeight="1" x14ac:dyDescent="0.25">
      <c r="B535" s="58"/>
      <c r="C535" s="58"/>
      <c r="E535" s="57"/>
      <c r="G535" s="59"/>
      <c r="H535" s="56"/>
      <c r="I535" s="7"/>
      <c r="J535" s="55"/>
      <c r="K535" s="7"/>
    </row>
    <row r="536" spans="2:11" ht="15" customHeight="1" x14ac:dyDescent="0.25">
      <c r="B536" s="58"/>
      <c r="C536" s="58"/>
      <c r="E536" s="57"/>
      <c r="G536" s="59"/>
      <c r="H536" s="56"/>
      <c r="I536" s="7"/>
      <c r="J536" s="55"/>
      <c r="K536" s="7"/>
    </row>
    <row r="537" spans="2:11" ht="15" customHeight="1" x14ac:dyDescent="0.25">
      <c r="B537" s="58"/>
      <c r="C537" s="58"/>
      <c r="E537" s="57"/>
      <c r="G537" s="59"/>
      <c r="H537" s="56"/>
      <c r="I537" s="7"/>
      <c r="J537" s="55"/>
      <c r="K537" s="7"/>
    </row>
    <row r="538" spans="2:11" ht="15" customHeight="1" x14ac:dyDescent="0.25">
      <c r="B538" s="58"/>
      <c r="C538" s="58"/>
      <c r="E538" s="57"/>
      <c r="G538" s="59"/>
      <c r="H538" s="56"/>
      <c r="I538" s="7"/>
      <c r="J538" s="55"/>
      <c r="K538" s="7"/>
    </row>
    <row r="539" spans="2:11" ht="15" customHeight="1" x14ac:dyDescent="0.25">
      <c r="B539" s="58"/>
      <c r="C539" s="58"/>
      <c r="E539" s="57"/>
      <c r="G539" s="59"/>
      <c r="H539" s="56"/>
      <c r="I539" s="7"/>
      <c r="J539" s="55"/>
      <c r="K539" s="7"/>
    </row>
    <row r="540" spans="2:11" ht="15" customHeight="1" x14ac:dyDescent="0.25">
      <c r="B540" s="58"/>
      <c r="C540" s="58"/>
      <c r="E540" s="57"/>
      <c r="G540" s="59"/>
      <c r="H540" s="56"/>
      <c r="I540" s="7"/>
      <c r="J540" s="55"/>
      <c r="K540" s="7"/>
    </row>
    <row r="541" spans="2:11" ht="15" customHeight="1" x14ac:dyDescent="0.25">
      <c r="B541" s="58"/>
      <c r="C541" s="58"/>
      <c r="E541" s="57"/>
      <c r="G541" s="59"/>
      <c r="H541" s="56"/>
      <c r="I541" s="7"/>
      <c r="J541" s="55"/>
      <c r="K541" s="7"/>
    </row>
    <row r="542" spans="2:11" ht="15" customHeight="1" x14ac:dyDescent="0.25">
      <c r="B542" s="58"/>
      <c r="C542" s="58"/>
      <c r="E542" s="57"/>
      <c r="G542" s="59"/>
      <c r="H542" s="56"/>
      <c r="I542" s="7"/>
      <c r="J542" s="55"/>
      <c r="K542" s="7"/>
    </row>
    <row r="543" spans="2:11" ht="15" customHeight="1" x14ac:dyDescent="0.25">
      <c r="B543" s="58"/>
      <c r="C543" s="58"/>
      <c r="E543" s="57"/>
      <c r="G543" s="59"/>
      <c r="H543" s="56"/>
      <c r="I543" s="7"/>
      <c r="J543" s="55"/>
      <c r="K543" s="7"/>
    </row>
    <row r="544" spans="2:11" ht="15" customHeight="1" x14ac:dyDescent="0.25">
      <c r="B544" s="58"/>
      <c r="C544" s="58"/>
      <c r="E544" s="57"/>
      <c r="G544" s="59"/>
      <c r="H544" s="56"/>
      <c r="I544" s="7"/>
      <c r="J544" s="55"/>
      <c r="K544" s="7"/>
    </row>
    <row r="545" spans="2:11" ht="15" customHeight="1" x14ac:dyDescent="0.25">
      <c r="B545" s="58"/>
      <c r="C545" s="58"/>
      <c r="E545" s="57"/>
      <c r="G545" s="59"/>
      <c r="H545" s="56"/>
      <c r="I545" s="7"/>
      <c r="J545" s="55"/>
      <c r="K545" s="7"/>
    </row>
    <row r="546" spans="2:11" ht="15" customHeight="1" x14ac:dyDescent="0.25">
      <c r="B546" s="58"/>
      <c r="C546" s="58"/>
      <c r="E546" s="57"/>
      <c r="G546" s="59"/>
      <c r="H546" s="56"/>
      <c r="I546" s="7"/>
      <c r="J546" s="55"/>
      <c r="K546" s="7"/>
    </row>
    <row r="547" spans="2:11" ht="15" customHeight="1" x14ac:dyDescent="0.25">
      <c r="B547" s="58"/>
      <c r="C547" s="58"/>
      <c r="E547" s="57"/>
      <c r="G547" s="59"/>
      <c r="H547" s="56"/>
      <c r="I547" s="7"/>
      <c r="J547" s="55"/>
      <c r="K547" s="7"/>
    </row>
    <row r="548" spans="2:11" ht="15" customHeight="1" x14ac:dyDescent="0.25">
      <c r="B548" s="58"/>
      <c r="C548" s="58"/>
      <c r="E548" s="57"/>
      <c r="G548" s="59"/>
      <c r="H548" s="56"/>
      <c r="I548" s="7"/>
      <c r="J548" s="55"/>
      <c r="K548" s="7"/>
    </row>
    <row r="549" spans="2:11" ht="15" customHeight="1" x14ac:dyDescent="0.25">
      <c r="B549" s="58"/>
      <c r="C549" s="58"/>
      <c r="E549" s="57"/>
      <c r="G549" s="59"/>
      <c r="H549" s="56"/>
      <c r="I549" s="7"/>
      <c r="J549" s="55"/>
      <c r="K549" s="7"/>
    </row>
    <row r="550" spans="2:11" ht="15" customHeight="1" x14ac:dyDescent="0.25">
      <c r="B550" s="58"/>
      <c r="C550" s="58"/>
      <c r="E550" s="57"/>
      <c r="G550" s="59"/>
      <c r="H550" s="56"/>
      <c r="I550" s="7"/>
      <c r="J550" s="55"/>
      <c r="K550" s="7"/>
    </row>
    <row r="551" spans="2:11" ht="15" customHeight="1" x14ac:dyDescent="0.25">
      <c r="B551" s="58"/>
      <c r="C551" s="58"/>
      <c r="E551" s="57"/>
      <c r="G551" s="59"/>
      <c r="H551" s="56"/>
      <c r="I551" s="7"/>
      <c r="J551" s="55"/>
      <c r="K551" s="7"/>
    </row>
    <row r="552" spans="2:11" ht="15" customHeight="1" x14ac:dyDescent="0.25">
      <c r="B552" s="58"/>
      <c r="C552" s="58"/>
      <c r="E552" s="57"/>
      <c r="G552" s="59"/>
      <c r="H552" s="56"/>
      <c r="I552" s="7"/>
      <c r="J552" s="55"/>
      <c r="K552" s="7"/>
    </row>
    <row r="553" spans="2:11" ht="15" customHeight="1" x14ac:dyDescent="0.25">
      <c r="B553" s="58"/>
      <c r="C553" s="58"/>
      <c r="E553" s="57"/>
      <c r="G553" s="59"/>
      <c r="H553" s="56"/>
      <c r="I553" s="7"/>
      <c r="J553" s="55"/>
      <c r="K553" s="7"/>
    </row>
    <row r="554" spans="2:11" ht="15" customHeight="1" x14ac:dyDescent="0.25">
      <c r="B554" s="58"/>
      <c r="C554" s="58"/>
      <c r="E554" s="57"/>
      <c r="G554" s="59"/>
      <c r="H554" s="56"/>
      <c r="I554" s="7"/>
      <c r="J554" s="55"/>
      <c r="K554" s="7"/>
    </row>
    <row r="555" spans="2:11" ht="15" customHeight="1" x14ac:dyDescent="0.25">
      <c r="B555" s="58"/>
      <c r="C555" s="58"/>
      <c r="E555" s="57"/>
      <c r="G555" s="59"/>
      <c r="H555" s="56"/>
      <c r="I555" s="7"/>
      <c r="J555" s="55"/>
      <c r="K555" s="7"/>
    </row>
    <row r="556" spans="2:11" ht="15" customHeight="1" x14ac:dyDescent="0.25">
      <c r="B556" s="58"/>
      <c r="C556" s="58"/>
      <c r="E556" s="57"/>
      <c r="G556" s="59"/>
      <c r="H556" s="56"/>
      <c r="I556" s="7"/>
      <c r="J556" s="55"/>
      <c r="K556" s="7"/>
    </row>
    <row r="557" spans="2:11" ht="15" customHeight="1" x14ac:dyDescent="0.25">
      <c r="B557" s="58"/>
      <c r="C557" s="58"/>
      <c r="E557" s="57"/>
      <c r="G557" s="59"/>
      <c r="H557" s="56"/>
      <c r="I557" s="7"/>
      <c r="J557" s="55"/>
      <c r="K557" s="7"/>
    </row>
    <row r="558" spans="2:11" ht="15" customHeight="1" x14ac:dyDescent="0.25">
      <c r="B558" s="58"/>
      <c r="C558" s="58"/>
      <c r="E558" s="57"/>
      <c r="G558" s="59"/>
      <c r="H558" s="56"/>
      <c r="I558" s="7"/>
      <c r="J558" s="55"/>
      <c r="K558" s="7"/>
    </row>
    <row r="559" spans="2:11" ht="15" customHeight="1" x14ac:dyDescent="0.25">
      <c r="B559" s="58"/>
      <c r="C559" s="58"/>
      <c r="E559" s="57"/>
      <c r="G559" s="59"/>
      <c r="H559" s="56"/>
      <c r="I559" s="7"/>
      <c r="J559" s="55"/>
      <c r="K559" s="7"/>
    </row>
    <row r="560" spans="2:11" ht="15" customHeight="1" x14ac:dyDescent="0.25">
      <c r="B560" s="58"/>
      <c r="C560" s="58"/>
      <c r="E560" s="57"/>
      <c r="G560" s="59"/>
      <c r="H560" s="56"/>
      <c r="I560" s="7"/>
      <c r="J560" s="55"/>
      <c r="K560" s="7"/>
    </row>
    <row r="561" spans="2:11" ht="15" customHeight="1" x14ac:dyDescent="0.25">
      <c r="B561" s="58"/>
      <c r="C561" s="58"/>
      <c r="E561" s="57"/>
      <c r="G561" s="59"/>
      <c r="H561" s="56"/>
      <c r="I561" s="7"/>
      <c r="J561" s="55"/>
      <c r="K561" s="7"/>
    </row>
    <row r="562" spans="2:11" ht="15" customHeight="1" x14ac:dyDescent="0.25">
      <c r="B562" s="58"/>
      <c r="C562" s="58"/>
      <c r="E562" s="57"/>
      <c r="G562" s="59"/>
      <c r="H562" s="56"/>
      <c r="I562" s="7"/>
      <c r="J562" s="55"/>
      <c r="K562" s="7"/>
    </row>
    <row r="563" spans="2:11" ht="15" customHeight="1" x14ac:dyDescent="0.25">
      <c r="B563" s="58"/>
      <c r="C563" s="58"/>
      <c r="E563" s="57"/>
      <c r="G563" s="59"/>
      <c r="H563" s="56"/>
      <c r="I563" s="7"/>
      <c r="J563" s="55"/>
      <c r="K563" s="7"/>
    </row>
    <row r="564" spans="2:11" ht="15" customHeight="1" x14ac:dyDescent="0.25">
      <c r="B564" s="58"/>
      <c r="C564" s="58"/>
      <c r="E564" s="57"/>
      <c r="G564" s="59"/>
      <c r="H564" s="56"/>
      <c r="I564" s="7"/>
      <c r="J564" s="55"/>
      <c r="K564" s="7"/>
    </row>
    <row r="565" spans="2:11" ht="15" customHeight="1" x14ac:dyDescent="0.25">
      <c r="B565" s="58"/>
      <c r="C565" s="58"/>
      <c r="E565" s="57"/>
      <c r="G565" s="59"/>
      <c r="H565" s="56"/>
      <c r="I565" s="7"/>
      <c r="J565" s="55"/>
      <c r="K565" s="7"/>
    </row>
    <row r="566" spans="2:11" ht="15" customHeight="1" x14ac:dyDescent="0.25">
      <c r="B566" s="58"/>
      <c r="C566" s="58"/>
      <c r="E566" s="57"/>
      <c r="G566" s="59"/>
      <c r="H566" s="56"/>
      <c r="I566" s="7"/>
      <c r="J566" s="55"/>
      <c r="K566" s="7"/>
    </row>
    <row r="567" spans="2:11" ht="15" customHeight="1" x14ac:dyDescent="0.25">
      <c r="B567" s="58"/>
      <c r="C567" s="58"/>
      <c r="E567" s="57"/>
      <c r="G567" s="59"/>
      <c r="H567" s="56"/>
      <c r="I567" s="7"/>
      <c r="J567" s="55"/>
      <c r="K567" s="7"/>
    </row>
    <row r="568" spans="2:11" ht="15" customHeight="1" x14ac:dyDescent="0.25">
      <c r="B568" s="58"/>
      <c r="C568" s="58"/>
      <c r="E568" s="57"/>
      <c r="G568" s="59"/>
      <c r="H568" s="56"/>
      <c r="I568" s="7"/>
      <c r="J568" s="55"/>
      <c r="K568" s="7"/>
    </row>
    <row r="569" spans="2:11" ht="15" customHeight="1" x14ac:dyDescent="0.25">
      <c r="B569" s="58"/>
      <c r="C569" s="58"/>
      <c r="E569" s="57"/>
      <c r="G569" s="59"/>
      <c r="H569" s="56"/>
      <c r="I569" s="7"/>
      <c r="J569" s="55"/>
      <c r="K569" s="7"/>
    </row>
    <row r="570" spans="2:11" ht="15" customHeight="1" x14ac:dyDescent="0.25">
      <c r="B570" s="58"/>
      <c r="C570" s="58"/>
      <c r="E570" s="57"/>
      <c r="G570" s="59"/>
      <c r="H570" s="56"/>
      <c r="I570" s="7"/>
      <c r="J570" s="55"/>
      <c r="K570" s="7"/>
    </row>
    <row r="571" spans="2:11" ht="15" customHeight="1" x14ac:dyDescent="0.25">
      <c r="B571" s="58"/>
      <c r="C571" s="58"/>
      <c r="E571" s="57"/>
      <c r="G571" s="59"/>
      <c r="H571" s="56"/>
      <c r="I571" s="7"/>
      <c r="J571" s="55"/>
      <c r="K571" s="7"/>
    </row>
    <row r="572" spans="2:11" ht="15" customHeight="1" x14ac:dyDescent="0.25">
      <c r="B572" s="58"/>
      <c r="C572" s="58"/>
      <c r="E572" s="57"/>
      <c r="G572" s="59"/>
      <c r="H572" s="56"/>
      <c r="I572" s="7"/>
      <c r="J572" s="55"/>
      <c r="K572" s="7"/>
    </row>
    <row r="573" spans="2:11" ht="15" customHeight="1" x14ac:dyDescent="0.25">
      <c r="B573" s="58"/>
      <c r="C573" s="58"/>
      <c r="E573" s="57"/>
      <c r="G573" s="59"/>
      <c r="H573" s="56"/>
      <c r="I573" s="7"/>
      <c r="J573" s="55"/>
      <c r="K573" s="7"/>
    </row>
    <row r="574" spans="2:11" ht="15" customHeight="1" x14ac:dyDescent="0.25">
      <c r="B574" s="58"/>
      <c r="C574" s="58"/>
      <c r="E574" s="57"/>
      <c r="G574" s="59"/>
      <c r="H574" s="56"/>
      <c r="I574" s="7"/>
      <c r="J574" s="55"/>
      <c r="K574" s="7"/>
    </row>
    <row r="575" spans="2:11" ht="15" customHeight="1" x14ac:dyDescent="0.25">
      <c r="B575" s="58"/>
      <c r="C575" s="58"/>
      <c r="E575" s="57"/>
      <c r="G575" s="59"/>
      <c r="H575" s="56"/>
      <c r="I575" s="7"/>
      <c r="J575" s="55"/>
      <c r="K575" s="7"/>
    </row>
    <row r="576" spans="2:11" ht="15" customHeight="1" x14ac:dyDescent="0.25">
      <c r="B576" s="58"/>
      <c r="C576" s="58"/>
      <c r="E576" s="57"/>
      <c r="G576" s="59"/>
      <c r="H576" s="56"/>
      <c r="I576" s="7"/>
      <c r="J576" s="55"/>
      <c r="K576" s="7"/>
    </row>
    <row r="577" spans="2:11" ht="15" customHeight="1" x14ac:dyDescent="0.25">
      <c r="B577" s="58"/>
      <c r="C577" s="58"/>
      <c r="E577" s="57"/>
      <c r="G577" s="59"/>
      <c r="H577" s="56"/>
      <c r="I577" s="7"/>
      <c r="J577" s="55"/>
      <c r="K577" s="7"/>
    </row>
    <row r="578" spans="2:11" ht="15" customHeight="1" x14ac:dyDescent="0.25">
      <c r="B578" s="58"/>
      <c r="C578" s="58"/>
      <c r="E578" s="57"/>
      <c r="G578" s="59"/>
      <c r="H578" s="56"/>
      <c r="I578" s="7"/>
      <c r="J578" s="55"/>
      <c r="K578" s="7"/>
    </row>
    <row r="579" spans="2:11" ht="15" customHeight="1" x14ac:dyDescent="0.25">
      <c r="B579" s="58"/>
      <c r="C579" s="58"/>
      <c r="E579" s="57"/>
      <c r="G579" s="59"/>
      <c r="H579" s="56"/>
      <c r="I579" s="7"/>
      <c r="J579" s="55"/>
      <c r="K579" s="7"/>
    </row>
    <row r="580" spans="2:11" ht="15" customHeight="1" x14ac:dyDescent="0.25">
      <c r="B580" s="58"/>
      <c r="C580" s="58"/>
      <c r="E580" s="57"/>
      <c r="G580" s="59"/>
      <c r="H580" s="56"/>
      <c r="I580" s="7"/>
      <c r="J580" s="55"/>
      <c r="K580" s="7"/>
    </row>
    <row r="581" spans="2:11" ht="15" customHeight="1" x14ac:dyDescent="0.25">
      <c r="B581" s="58"/>
      <c r="C581" s="58"/>
      <c r="E581" s="57"/>
      <c r="G581" s="59"/>
      <c r="H581" s="56"/>
      <c r="I581" s="7"/>
      <c r="J581" s="55"/>
      <c r="K581" s="7"/>
    </row>
    <row r="582" spans="2:11" ht="15" customHeight="1" x14ac:dyDescent="0.25">
      <c r="B582" s="58"/>
      <c r="C582" s="58"/>
      <c r="E582" s="57"/>
      <c r="G582" s="59"/>
      <c r="H582" s="56"/>
      <c r="I582" s="7"/>
      <c r="J582" s="55"/>
      <c r="K582" s="7"/>
    </row>
    <row r="583" spans="2:11" ht="15" customHeight="1" x14ac:dyDescent="0.25">
      <c r="B583" s="58"/>
      <c r="C583" s="58"/>
      <c r="E583" s="57"/>
      <c r="G583" s="59"/>
      <c r="H583" s="56"/>
      <c r="I583" s="7"/>
      <c r="J583" s="55"/>
      <c r="K583" s="7"/>
    </row>
    <row r="584" spans="2:11" ht="15" customHeight="1" x14ac:dyDescent="0.25">
      <c r="B584" s="58"/>
      <c r="C584" s="58"/>
      <c r="E584" s="57"/>
      <c r="G584" s="59"/>
      <c r="H584" s="56"/>
      <c r="I584" s="7"/>
      <c r="J584" s="55"/>
      <c r="K584" s="7"/>
    </row>
    <row r="585" spans="2:11" ht="15" customHeight="1" x14ac:dyDescent="0.25">
      <c r="B585" s="58"/>
      <c r="C585" s="58"/>
      <c r="E585" s="57"/>
      <c r="G585" s="59"/>
      <c r="H585" s="56"/>
      <c r="I585" s="7"/>
      <c r="J585" s="55"/>
      <c r="K585" s="7"/>
    </row>
    <row r="586" spans="2:11" ht="15" customHeight="1" x14ac:dyDescent="0.25">
      <c r="B586" s="58"/>
      <c r="C586" s="58"/>
      <c r="E586" s="57"/>
      <c r="G586" s="59"/>
      <c r="H586" s="56"/>
      <c r="I586" s="7"/>
      <c r="J586" s="55"/>
      <c r="K586" s="7"/>
    </row>
    <row r="587" spans="2:11" ht="15" customHeight="1" x14ac:dyDescent="0.25">
      <c r="B587" s="58"/>
      <c r="C587" s="58"/>
      <c r="E587" s="57"/>
      <c r="G587" s="59"/>
      <c r="H587" s="56"/>
      <c r="I587" s="7"/>
      <c r="J587" s="55"/>
      <c r="K587" s="7"/>
    </row>
    <row r="588" spans="2:11" ht="15" customHeight="1" x14ac:dyDescent="0.25">
      <c r="B588" s="58"/>
      <c r="C588" s="58"/>
      <c r="E588" s="57"/>
      <c r="G588" s="59"/>
      <c r="H588" s="56"/>
      <c r="I588" s="7"/>
      <c r="J588" s="55"/>
      <c r="K588" s="7"/>
    </row>
    <row r="589" spans="2:11" ht="15" customHeight="1" x14ac:dyDescent="0.25">
      <c r="B589" s="58"/>
      <c r="C589" s="58"/>
      <c r="E589" s="57"/>
      <c r="G589" s="59"/>
      <c r="H589" s="56"/>
      <c r="I589" s="55"/>
      <c r="J589" s="55"/>
      <c r="K589" s="55"/>
    </row>
    <row r="590" spans="2:11" ht="15" customHeight="1" x14ac:dyDescent="0.25">
      <c r="B590" s="58"/>
      <c r="C590" s="58"/>
      <c r="E590" s="57"/>
      <c r="G590" s="59"/>
      <c r="H590" s="56"/>
      <c r="I590" s="55"/>
      <c r="J590" s="55"/>
      <c r="K590" s="55"/>
    </row>
    <row r="591" spans="2:11" ht="15" customHeight="1" x14ac:dyDescent="0.25">
      <c r="B591" s="58"/>
      <c r="C591" s="58"/>
      <c r="E591" s="57"/>
      <c r="G591" s="59"/>
      <c r="H591" s="56"/>
      <c r="I591" s="55"/>
      <c r="J591" s="55"/>
      <c r="K591" s="55"/>
    </row>
    <row r="592" spans="2:11" ht="15" customHeight="1" x14ac:dyDescent="0.25">
      <c r="B592" s="58"/>
      <c r="C592" s="58"/>
      <c r="E592" s="57"/>
      <c r="G592" s="59"/>
      <c r="H592" s="56"/>
      <c r="I592" s="55"/>
      <c r="J592" s="55"/>
      <c r="K592" s="55"/>
    </row>
    <row r="593" spans="1:87" ht="15" customHeight="1" x14ac:dyDescent="0.25">
      <c r="A593" s="55"/>
      <c r="B593" s="58"/>
      <c r="C593" s="58"/>
      <c r="E593" s="57"/>
      <c r="G593" s="59"/>
      <c r="H593" s="56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55"/>
      <c r="AL593" s="55"/>
      <c r="AM593" s="55"/>
      <c r="AN593" s="55"/>
      <c r="AO593" s="55"/>
      <c r="AP593" s="55"/>
      <c r="AQ593" s="55"/>
      <c r="AR593" s="55"/>
      <c r="AS593" s="55"/>
      <c r="AT593" s="55"/>
      <c r="AU593" s="55"/>
      <c r="AV593" s="55"/>
      <c r="AW593" s="55"/>
      <c r="AX593" s="55"/>
      <c r="AY593" s="55"/>
      <c r="AZ593" s="55"/>
      <c r="BA593" s="55"/>
      <c r="BB593" s="55"/>
      <c r="BC593" s="55"/>
      <c r="BD593" s="55"/>
      <c r="BE593" s="55"/>
      <c r="BF593" s="55"/>
      <c r="BG593" s="55"/>
      <c r="BH593" s="55"/>
      <c r="BI593" s="55"/>
      <c r="BJ593" s="55"/>
      <c r="BK593" s="55"/>
      <c r="BL593" s="55"/>
      <c r="BM593" s="55"/>
      <c r="BN593" s="55"/>
      <c r="BO593" s="55"/>
      <c r="BP593" s="55"/>
      <c r="BQ593" s="55"/>
      <c r="BR593" s="55"/>
      <c r="BS593" s="55"/>
      <c r="BT593" s="55"/>
      <c r="BU593" s="55"/>
      <c r="BV593" s="55"/>
      <c r="BW593" s="55"/>
      <c r="BX593" s="55"/>
      <c r="BY593" s="55"/>
      <c r="BZ593" s="55"/>
      <c r="CA593" s="55"/>
      <c r="CB593" s="55"/>
      <c r="CC593" s="55"/>
      <c r="CD593" s="55"/>
      <c r="CE593" s="55"/>
      <c r="CF593" s="55"/>
      <c r="CG593" s="55"/>
      <c r="CH593" s="55"/>
      <c r="CI593" s="55"/>
    </row>
    <row r="594" spans="1:87" ht="15" customHeight="1" x14ac:dyDescent="0.25">
      <c r="A594" s="55"/>
      <c r="B594" s="58"/>
      <c r="C594" s="58"/>
      <c r="E594" s="57"/>
      <c r="G594" s="59"/>
      <c r="H594" s="56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S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  <c r="BK594" s="55"/>
      <c r="BL594" s="55"/>
      <c r="BM594" s="55"/>
      <c r="BN594" s="55"/>
      <c r="BO594" s="55"/>
      <c r="BP594" s="55"/>
      <c r="BQ594" s="55"/>
      <c r="BR594" s="55"/>
      <c r="BS594" s="55"/>
      <c r="BT594" s="55"/>
      <c r="BU594" s="55"/>
      <c r="BV594" s="55"/>
      <c r="BW594" s="55"/>
      <c r="BX594" s="55"/>
      <c r="BY594" s="55"/>
      <c r="BZ594" s="55"/>
      <c r="CA594" s="55"/>
      <c r="CB594" s="55"/>
      <c r="CC594" s="55"/>
      <c r="CD594" s="55"/>
      <c r="CE594" s="55"/>
      <c r="CF594" s="55"/>
      <c r="CG594" s="55"/>
      <c r="CH594" s="55"/>
      <c r="CI594" s="55"/>
    </row>
    <row r="595" spans="1:87" ht="15" customHeight="1" x14ac:dyDescent="0.25">
      <c r="A595" s="55"/>
      <c r="B595" s="58"/>
      <c r="C595" s="58"/>
      <c r="E595" s="57"/>
      <c r="G595" s="59"/>
      <c r="H595" s="56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55"/>
      <c r="AL595" s="55"/>
      <c r="AM595" s="55"/>
      <c r="AN595" s="55"/>
      <c r="AO595" s="55"/>
      <c r="AP595" s="55"/>
      <c r="AQ595" s="55"/>
      <c r="AR595" s="55"/>
      <c r="AS595" s="55"/>
      <c r="AT595" s="55"/>
      <c r="AU595" s="55"/>
      <c r="AV595" s="55"/>
      <c r="AW595" s="55"/>
      <c r="AX595" s="55"/>
      <c r="AY595" s="55"/>
      <c r="AZ595" s="55"/>
      <c r="BA595" s="55"/>
      <c r="BB595" s="55"/>
      <c r="BC595" s="55"/>
      <c r="BD595" s="55"/>
      <c r="BE595" s="55"/>
      <c r="BF595" s="55"/>
      <c r="BG595" s="55"/>
      <c r="BH595" s="55"/>
      <c r="BI595" s="55"/>
      <c r="BJ595" s="55"/>
      <c r="BK595" s="55"/>
      <c r="BL595" s="55"/>
      <c r="BM595" s="55"/>
      <c r="BN595" s="55"/>
      <c r="BO595" s="55"/>
      <c r="BP595" s="55"/>
      <c r="BQ595" s="55"/>
      <c r="BR595" s="55"/>
      <c r="BS595" s="55"/>
      <c r="BT595" s="55"/>
      <c r="BU595" s="55"/>
      <c r="BV595" s="55"/>
      <c r="BW595" s="55"/>
      <c r="BX595" s="55"/>
      <c r="BY595" s="55"/>
      <c r="BZ595" s="55"/>
      <c r="CA595" s="55"/>
      <c r="CB595" s="55"/>
      <c r="CC595" s="55"/>
      <c r="CD595" s="55"/>
      <c r="CE595" s="55"/>
      <c r="CF595" s="55"/>
      <c r="CG595" s="55"/>
      <c r="CH595" s="55"/>
      <c r="CI595" s="55"/>
    </row>
    <row r="596" spans="1:87" ht="15" customHeight="1" x14ac:dyDescent="0.25">
      <c r="A596" s="55"/>
      <c r="B596" s="58"/>
      <c r="C596" s="58"/>
      <c r="E596" s="57"/>
      <c r="G596" s="59"/>
      <c r="H596" s="56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  <c r="AH596" s="55"/>
      <c r="AI596" s="55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5"/>
      <c r="AV596" s="55"/>
      <c r="AW596" s="55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5"/>
      <c r="BJ596" s="55"/>
      <c r="BK596" s="55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5"/>
      <c r="BX596" s="55"/>
      <c r="BY596" s="55"/>
      <c r="BZ596" s="55"/>
      <c r="CA596" s="55"/>
      <c r="CB596" s="55"/>
      <c r="CC596" s="55"/>
      <c r="CD596" s="55"/>
      <c r="CE596" s="55"/>
      <c r="CF596" s="55"/>
      <c r="CG596" s="55"/>
      <c r="CH596" s="55"/>
      <c r="CI596" s="55"/>
    </row>
    <row r="597" spans="1:87" ht="15" customHeight="1" x14ac:dyDescent="0.25">
      <c r="A597" s="55"/>
      <c r="B597" s="58"/>
      <c r="C597" s="58"/>
      <c r="E597" s="57"/>
      <c r="G597" s="59"/>
      <c r="H597" s="56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5"/>
      <c r="AV597" s="55"/>
      <c r="AW597" s="55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5"/>
      <c r="BJ597" s="55"/>
      <c r="BK597" s="55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5"/>
      <c r="BX597" s="55"/>
      <c r="BY597" s="55"/>
      <c r="BZ597" s="55"/>
      <c r="CA597" s="55"/>
      <c r="CB597" s="55"/>
      <c r="CC597" s="55"/>
      <c r="CD597" s="55"/>
      <c r="CE597" s="55"/>
      <c r="CF597" s="55"/>
      <c r="CG597" s="55"/>
      <c r="CH597" s="55"/>
      <c r="CI597" s="55"/>
    </row>
    <row r="598" spans="1:87" ht="15" customHeight="1" x14ac:dyDescent="0.25">
      <c r="A598" s="55"/>
      <c r="B598" s="58"/>
      <c r="C598" s="58"/>
      <c r="E598" s="57"/>
      <c r="G598" s="59"/>
      <c r="H598" s="56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55"/>
      <c r="AL598" s="55"/>
      <c r="AM598" s="55"/>
      <c r="AN598" s="55"/>
      <c r="AO598" s="55"/>
      <c r="AP598" s="55"/>
      <c r="AQ598" s="55"/>
      <c r="AR598" s="55"/>
      <c r="AS598" s="55"/>
      <c r="AT598" s="55"/>
      <c r="AU598" s="55"/>
      <c r="AV598" s="55"/>
      <c r="AW598" s="55"/>
      <c r="AX598" s="55"/>
      <c r="AY598" s="55"/>
      <c r="AZ598" s="55"/>
      <c r="BA598" s="55"/>
      <c r="BB598" s="55"/>
      <c r="BC598" s="55"/>
      <c r="BD598" s="55"/>
      <c r="BE598" s="55"/>
      <c r="BF598" s="55"/>
      <c r="BG598" s="55"/>
      <c r="BH598" s="55"/>
      <c r="BI598" s="55"/>
      <c r="BJ598" s="55"/>
      <c r="BK598" s="55"/>
      <c r="BL598" s="55"/>
      <c r="BM598" s="55"/>
      <c r="BN598" s="55"/>
      <c r="BO598" s="55"/>
      <c r="BP598" s="55"/>
      <c r="BQ598" s="55"/>
      <c r="BR598" s="55"/>
      <c r="BS598" s="55"/>
      <c r="BT598" s="55"/>
      <c r="BU598" s="55"/>
      <c r="BV598" s="55"/>
      <c r="BW598" s="55"/>
      <c r="BX598" s="55"/>
      <c r="BY598" s="55"/>
      <c r="BZ598" s="55"/>
      <c r="CA598" s="55"/>
      <c r="CB598" s="55"/>
      <c r="CC598" s="55"/>
      <c r="CD598" s="55"/>
      <c r="CE598" s="55"/>
      <c r="CF598" s="55"/>
      <c r="CG598" s="55"/>
      <c r="CH598" s="55"/>
      <c r="CI598" s="55"/>
    </row>
    <row r="599" spans="1:87" customFormat="1" ht="15" customHeight="1" x14ac:dyDescent="0.25">
      <c r="A599" s="55"/>
      <c r="B599" s="58"/>
      <c r="C599" s="58"/>
      <c r="E599" s="57"/>
      <c r="F599" s="21"/>
      <c r="G599" s="59"/>
      <c r="H599" s="56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  <c r="AS599" s="55"/>
      <c r="AT599" s="55"/>
      <c r="AU599" s="55"/>
      <c r="AV599" s="55"/>
      <c r="AW599" s="55"/>
      <c r="AX599" s="55"/>
      <c r="AY599" s="55"/>
      <c r="AZ599" s="55"/>
      <c r="BA599" s="55"/>
      <c r="BB599" s="55"/>
      <c r="BC599" s="55"/>
      <c r="BD599" s="55"/>
      <c r="BE599" s="55"/>
      <c r="BF599" s="55"/>
      <c r="BG599" s="55"/>
      <c r="BH599" s="55"/>
      <c r="BI599" s="55"/>
      <c r="BJ599" s="55"/>
      <c r="BK599" s="55"/>
      <c r="BL599" s="55"/>
      <c r="BM599" s="55"/>
      <c r="BN599" s="55"/>
      <c r="BO599" s="55"/>
      <c r="BP599" s="55"/>
      <c r="BQ599" s="55"/>
      <c r="BR599" s="55"/>
      <c r="BS599" s="55"/>
      <c r="BT599" s="55"/>
      <c r="BU599" s="55"/>
      <c r="BV599" s="55"/>
      <c r="BW599" s="55"/>
      <c r="BX599" s="55"/>
      <c r="BY599" s="55"/>
      <c r="BZ599" s="55"/>
      <c r="CA599" s="55"/>
      <c r="CB599" s="55"/>
      <c r="CC599" s="55"/>
      <c r="CD599" s="55"/>
      <c r="CE599" s="55"/>
      <c r="CF599" s="55"/>
      <c r="CG599" s="55"/>
      <c r="CH599" s="55"/>
      <c r="CI599" s="55"/>
    </row>
    <row r="600" spans="1:87" customFormat="1" ht="15" customHeight="1" x14ac:dyDescent="0.25">
      <c r="A600" s="55"/>
      <c r="B600" s="58"/>
      <c r="C600" s="58"/>
      <c r="E600" s="57"/>
      <c r="F600" s="21"/>
      <c r="G600" s="59"/>
      <c r="H600" s="56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55"/>
      <c r="AL600" s="55"/>
      <c r="AM600" s="55"/>
      <c r="AN600" s="55"/>
      <c r="AO600" s="55"/>
      <c r="AP600" s="55"/>
      <c r="AQ600" s="55"/>
      <c r="AR600" s="55"/>
      <c r="AS600" s="55"/>
      <c r="AT600" s="55"/>
      <c r="AU600" s="55"/>
      <c r="AV600" s="55"/>
      <c r="AW600" s="55"/>
      <c r="AX600" s="55"/>
      <c r="AY600" s="55"/>
      <c r="AZ600" s="55"/>
      <c r="BA600" s="55"/>
      <c r="BB600" s="55"/>
      <c r="BC600" s="55"/>
      <c r="BD600" s="55"/>
      <c r="BE600" s="55"/>
      <c r="BF600" s="55"/>
      <c r="BG600" s="55"/>
      <c r="BH600" s="55"/>
      <c r="BI600" s="55"/>
      <c r="BJ600" s="55"/>
      <c r="BK600" s="55"/>
      <c r="BL600" s="55"/>
      <c r="BM600" s="55"/>
      <c r="BN600" s="55"/>
      <c r="BO600" s="55"/>
      <c r="BP600" s="55"/>
      <c r="BQ600" s="55"/>
      <c r="BR600" s="55"/>
      <c r="BS600" s="55"/>
      <c r="BT600" s="55"/>
      <c r="BU600" s="55"/>
      <c r="BV600" s="55"/>
      <c r="BW600" s="55"/>
      <c r="BX600" s="55"/>
      <c r="BY600" s="55"/>
      <c r="BZ600" s="55"/>
      <c r="CA600" s="55"/>
      <c r="CB600" s="55"/>
      <c r="CC600" s="55"/>
      <c r="CD600" s="55"/>
      <c r="CE600" s="55"/>
      <c r="CF600" s="55"/>
      <c r="CG600" s="55"/>
      <c r="CH600" s="55"/>
      <c r="CI600" s="55"/>
    </row>
    <row r="601" spans="1:87" customFormat="1" ht="15" customHeight="1" x14ac:dyDescent="0.25">
      <c r="A601" s="55"/>
      <c r="B601" s="58"/>
      <c r="C601" s="58"/>
      <c r="E601" s="57"/>
      <c r="F601" s="21"/>
      <c r="G601" s="59"/>
      <c r="H601" s="56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55"/>
      <c r="AL601" s="55"/>
      <c r="AM601" s="55"/>
      <c r="AN601" s="55"/>
      <c r="AO601" s="55"/>
      <c r="AP601" s="55"/>
      <c r="AQ601" s="55"/>
      <c r="AR601" s="55"/>
      <c r="AS601" s="55"/>
      <c r="AT601" s="55"/>
      <c r="AU601" s="55"/>
      <c r="AV601" s="55"/>
      <c r="AW601" s="55"/>
      <c r="AX601" s="55"/>
      <c r="AY601" s="55"/>
      <c r="AZ601" s="55"/>
      <c r="BA601" s="55"/>
      <c r="BB601" s="55"/>
      <c r="BC601" s="55"/>
      <c r="BD601" s="55"/>
      <c r="BE601" s="55"/>
      <c r="BF601" s="55"/>
      <c r="BG601" s="55"/>
      <c r="BH601" s="55"/>
      <c r="BI601" s="55"/>
      <c r="BJ601" s="55"/>
      <c r="BK601" s="55"/>
      <c r="BL601" s="55"/>
      <c r="BM601" s="55"/>
      <c r="BN601" s="55"/>
      <c r="BO601" s="55"/>
      <c r="BP601" s="55"/>
      <c r="BQ601" s="55"/>
      <c r="BR601" s="55"/>
      <c r="BS601" s="55"/>
      <c r="BT601" s="55"/>
      <c r="BU601" s="55"/>
      <c r="BV601" s="55"/>
      <c r="BW601" s="55"/>
      <c r="BX601" s="55"/>
      <c r="BY601" s="55"/>
      <c r="BZ601" s="55"/>
      <c r="CA601" s="55"/>
      <c r="CB601" s="55"/>
      <c r="CC601" s="55"/>
      <c r="CD601" s="55"/>
      <c r="CE601" s="55"/>
      <c r="CF601" s="55"/>
      <c r="CG601" s="55"/>
      <c r="CH601" s="55"/>
      <c r="CI601" s="55"/>
    </row>
    <row r="602" spans="1:87" customFormat="1" ht="15" customHeight="1" x14ac:dyDescent="0.25">
      <c r="A602" s="55"/>
      <c r="B602" s="58"/>
      <c r="C602" s="58"/>
      <c r="E602" s="57"/>
      <c r="F602" s="21"/>
      <c r="G602" s="59"/>
      <c r="H602" s="56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55"/>
      <c r="AL602" s="55"/>
      <c r="AM602" s="55"/>
      <c r="AN602" s="55"/>
      <c r="AO602" s="55"/>
      <c r="AP602" s="55"/>
      <c r="AQ602" s="55"/>
      <c r="AR602" s="55"/>
      <c r="AS602" s="55"/>
      <c r="AT602" s="55"/>
      <c r="AU602" s="55"/>
      <c r="AV602" s="55"/>
      <c r="AW602" s="55"/>
      <c r="AX602" s="55"/>
      <c r="AY602" s="55"/>
      <c r="AZ602" s="55"/>
      <c r="BA602" s="55"/>
      <c r="BB602" s="55"/>
      <c r="BC602" s="55"/>
      <c r="BD602" s="55"/>
      <c r="BE602" s="55"/>
      <c r="BF602" s="55"/>
      <c r="BG602" s="55"/>
      <c r="BH602" s="55"/>
      <c r="BI602" s="55"/>
      <c r="BJ602" s="55"/>
      <c r="BK602" s="55"/>
      <c r="BL602" s="55"/>
      <c r="BM602" s="55"/>
      <c r="BN602" s="55"/>
      <c r="BO602" s="55"/>
      <c r="BP602" s="55"/>
      <c r="BQ602" s="55"/>
      <c r="BR602" s="55"/>
      <c r="BS602" s="55"/>
      <c r="BT602" s="55"/>
      <c r="BU602" s="55"/>
      <c r="BV602" s="55"/>
      <c r="BW602" s="55"/>
      <c r="BX602" s="55"/>
      <c r="BY602" s="55"/>
      <c r="BZ602" s="55"/>
      <c r="CA602" s="55"/>
      <c r="CB602" s="55"/>
      <c r="CC602" s="55"/>
      <c r="CD602" s="55"/>
      <c r="CE602" s="55"/>
      <c r="CF602" s="55"/>
      <c r="CG602" s="55"/>
      <c r="CH602" s="55"/>
      <c r="CI602" s="55"/>
    </row>
    <row r="603" spans="1:87" customFormat="1" ht="15" customHeight="1" x14ac:dyDescent="0.25">
      <c r="A603" s="55"/>
      <c r="B603" s="58"/>
      <c r="C603" s="58"/>
      <c r="E603" s="57"/>
      <c r="F603" s="21"/>
      <c r="G603" s="59"/>
      <c r="H603" s="56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55"/>
      <c r="AL603" s="55"/>
      <c r="AM603" s="55"/>
      <c r="AN603" s="55"/>
      <c r="AO603" s="55"/>
      <c r="AP603" s="55"/>
      <c r="AQ603" s="55"/>
      <c r="AR603" s="55"/>
      <c r="AS603" s="55"/>
      <c r="AT603" s="55"/>
      <c r="AU603" s="55"/>
      <c r="AV603" s="55"/>
      <c r="AW603" s="55"/>
      <c r="AX603" s="55"/>
      <c r="AY603" s="55"/>
      <c r="AZ603" s="55"/>
      <c r="BA603" s="55"/>
      <c r="BB603" s="55"/>
      <c r="BC603" s="55"/>
      <c r="BD603" s="55"/>
      <c r="BE603" s="55"/>
      <c r="BF603" s="55"/>
      <c r="BG603" s="55"/>
      <c r="BH603" s="55"/>
      <c r="BI603" s="55"/>
      <c r="BJ603" s="55"/>
      <c r="BK603" s="55"/>
      <c r="BL603" s="55"/>
      <c r="BM603" s="55"/>
      <c r="BN603" s="55"/>
      <c r="BO603" s="55"/>
      <c r="BP603" s="55"/>
      <c r="BQ603" s="55"/>
      <c r="BR603" s="55"/>
      <c r="BS603" s="55"/>
      <c r="BT603" s="55"/>
      <c r="BU603" s="55"/>
      <c r="BV603" s="55"/>
      <c r="BW603" s="55"/>
      <c r="BX603" s="55"/>
      <c r="BY603" s="55"/>
      <c r="BZ603" s="55"/>
      <c r="CA603" s="55"/>
      <c r="CB603" s="55"/>
      <c r="CC603" s="55"/>
      <c r="CD603" s="55"/>
      <c r="CE603" s="55"/>
      <c r="CF603" s="55"/>
      <c r="CG603" s="55"/>
      <c r="CH603" s="55"/>
      <c r="CI603" s="55"/>
    </row>
    <row r="604" spans="1:87" customFormat="1" ht="15" customHeight="1" x14ac:dyDescent="0.25">
      <c r="A604" s="55"/>
      <c r="B604" s="58"/>
      <c r="C604" s="58"/>
      <c r="E604" s="57"/>
      <c r="F604" s="21"/>
      <c r="G604" s="59"/>
      <c r="H604" s="56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55"/>
      <c r="AL604" s="55"/>
      <c r="AM604" s="55"/>
      <c r="AN604" s="55"/>
      <c r="AO604" s="55"/>
      <c r="AP604" s="55"/>
      <c r="AQ604" s="55"/>
      <c r="AR604" s="55"/>
      <c r="AS604" s="55"/>
      <c r="AT604" s="55"/>
      <c r="AU604" s="55"/>
      <c r="AV604" s="55"/>
      <c r="AW604" s="55"/>
      <c r="AX604" s="55"/>
      <c r="AY604" s="55"/>
      <c r="AZ604" s="55"/>
      <c r="BA604" s="55"/>
      <c r="BB604" s="55"/>
      <c r="BC604" s="55"/>
      <c r="BD604" s="55"/>
      <c r="BE604" s="55"/>
      <c r="BF604" s="55"/>
      <c r="BG604" s="55"/>
      <c r="BH604" s="55"/>
      <c r="BI604" s="55"/>
      <c r="BJ604" s="55"/>
      <c r="BK604" s="55"/>
      <c r="BL604" s="55"/>
      <c r="BM604" s="55"/>
      <c r="BN604" s="55"/>
      <c r="BO604" s="55"/>
      <c r="BP604" s="55"/>
      <c r="BQ604" s="55"/>
      <c r="BR604" s="55"/>
      <c r="BS604" s="55"/>
      <c r="BT604" s="55"/>
      <c r="BU604" s="55"/>
      <c r="BV604" s="55"/>
      <c r="BW604" s="55"/>
      <c r="BX604" s="55"/>
      <c r="BY604" s="55"/>
      <c r="BZ604" s="55"/>
      <c r="CA604" s="55"/>
      <c r="CB604" s="55"/>
      <c r="CC604" s="55"/>
      <c r="CD604" s="55"/>
      <c r="CE604" s="55"/>
      <c r="CF604" s="55"/>
      <c r="CG604" s="55"/>
      <c r="CH604" s="55"/>
      <c r="CI604" s="55"/>
    </row>
    <row r="605" spans="1:87" customFormat="1" ht="15" customHeight="1" x14ac:dyDescent="0.25">
      <c r="A605" s="55"/>
      <c r="B605" s="58"/>
      <c r="C605" s="58"/>
      <c r="E605" s="57"/>
      <c r="F605" s="21"/>
      <c r="G605" s="59"/>
      <c r="H605" s="56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5"/>
      <c r="AV605" s="55"/>
      <c r="AW605" s="55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5"/>
      <c r="BJ605" s="55"/>
      <c r="BK605" s="55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5"/>
      <c r="BX605" s="55"/>
      <c r="BY605" s="55"/>
      <c r="BZ605" s="55"/>
      <c r="CA605" s="55"/>
      <c r="CB605" s="55"/>
      <c r="CC605" s="55"/>
      <c r="CD605" s="55"/>
      <c r="CE605" s="55"/>
      <c r="CF605" s="55"/>
      <c r="CG605" s="55"/>
      <c r="CH605" s="55"/>
      <c r="CI605" s="55"/>
    </row>
    <row r="606" spans="1:87" customFormat="1" ht="15" customHeight="1" x14ac:dyDescent="0.25">
      <c r="A606" s="55"/>
      <c r="B606" s="58"/>
      <c r="C606" s="58"/>
      <c r="E606" s="57"/>
      <c r="F606" s="21"/>
      <c r="G606" s="59"/>
      <c r="H606" s="56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55"/>
      <c r="AL606" s="55"/>
      <c r="AM606" s="55"/>
      <c r="AN606" s="55"/>
      <c r="AO606" s="55"/>
      <c r="AP606" s="55"/>
      <c r="AQ606" s="55"/>
      <c r="AR606" s="55"/>
      <c r="AS606" s="55"/>
      <c r="AT606" s="55"/>
      <c r="AU606" s="55"/>
      <c r="AV606" s="55"/>
      <c r="AW606" s="55"/>
      <c r="AX606" s="55"/>
      <c r="AY606" s="55"/>
      <c r="AZ606" s="55"/>
      <c r="BA606" s="55"/>
      <c r="BB606" s="55"/>
      <c r="BC606" s="55"/>
      <c r="BD606" s="55"/>
      <c r="BE606" s="55"/>
      <c r="BF606" s="55"/>
      <c r="BG606" s="55"/>
      <c r="BH606" s="55"/>
      <c r="BI606" s="55"/>
      <c r="BJ606" s="55"/>
      <c r="BK606" s="55"/>
      <c r="BL606" s="55"/>
      <c r="BM606" s="55"/>
      <c r="BN606" s="55"/>
      <c r="BO606" s="55"/>
      <c r="BP606" s="55"/>
      <c r="BQ606" s="55"/>
      <c r="BR606" s="55"/>
      <c r="BS606" s="55"/>
      <c r="BT606" s="55"/>
      <c r="BU606" s="55"/>
      <c r="BV606" s="55"/>
      <c r="BW606" s="55"/>
      <c r="BX606" s="55"/>
      <c r="BY606" s="55"/>
      <c r="BZ606" s="55"/>
      <c r="CA606" s="55"/>
      <c r="CB606" s="55"/>
      <c r="CC606" s="55"/>
      <c r="CD606" s="55"/>
      <c r="CE606" s="55"/>
      <c r="CF606" s="55"/>
      <c r="CG606" s="55"/>
      <c r="CH606" s="55"/>
      <c r="CI606" s="55"/>
    </row>
    <row r="607" spans="1:87" customFormat="1" ht="15" customHeight="1" x14ac:dyDescent="0.25">
      <c r="A607" s="55"/>
      <c r="B607" s="58"/>
      <c r="C607" s="58"/>
      <c r="E607" s="57"/>
      <c r="F607" s="21"/>
      <c r="G607" s="59"/>
      <c r="H607" s="56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55"/>
      <c r="AL607" s="55"/>
      <c r="AM607" s="55"/>
      <c r="AN607" s="55"/>
      <c r="AO607" s="55"/>
      <c r="AP607" s="55"/>
      <c r="AQ607" s="55"/>
      <c r="AR607" s="55"/>
      <c r="AS607" s="55"/>
      <c r="AT607" s="55"/>
      <c r="AU607" s="55"/>
      <c r="AV607" s="55"/>
      <c r="AW607" s="55"/>
      <c r="AX607" s="55"/>
      <c r="AY607" s="55"/>
      <c r="AZ607" s="55"/>
      <c r="BA607" s="55"/>
      <c r="BB607" s="55"/>
      <c r="BC607" s="55"/>
      <c r="BD607" s="55"/>
      <c r="BE607" s="55"/>
      <c r="BF607" s="55"/>
      <c r="BG607" s="55"/>
      <c r="BH607" s="55"/>
      <c r="BI607" s="55"/>
      <c r="BJ607" s="55"/>
      <c r="BK607" s="55"/>
      <c r="BL607" s="55"/>
      <c r="BM607" s="55"/>
      <c r="BN607" s="55"/>
      <c r="BO607" s="55"/>
      <c r="BP607" s="55"/>
      <c r="BQ607" s="55"/>
      <c r="BR607" s="55"/>
      <c r="BS607" s="55"/>
      <c r="BT607" s="55"/>
      <c r="BU607" s="55"/>
      <c r="BV607" s="55"/>
      <c r="BW607" s="55"/>
      <c r="BX607" s="55"/>
      <c r="BY607" s="55"/>
      <c r="BZ607" s="55"/>
      <c r="CA607" s="55"/>
      <c r="CB607" s="55"/>
      <c r="CC607" s="55"/>
      <c r="CD607" s="55"/>
      <c r="CE607" s="55"/>
      <c r="CF607" s="55"/>
      <c r="CG607" s="55"/>
      <c r="CH607" s="55"/>
      <c r="CI607" s="55"/>
    </row>
    <row r="608" spans="1:87" customFormat="1" ht="15" customHeight="1" x14ac:dyDescent="0.25">
      <c r="A608" s="55"/>
      <c r="B608" s="58"/>
      <c r="C608" s="58"/>
      <c r="E608" s="57"/>
      <c r="F608" s="21"/>
      <c r="G608" s="59"/>
      <c r="H608" s="56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55"/>
      <c r="AL608" s="55"/>
      <c r="AM608" s="55"/>
      <c r="AN608" s="55"/>
      <c r="AO608" s="55"/>
      <c r="AP608" s="55"/>
      <c r="AQ608" s="55"/>
      <c r="AR608" s="55"/>
      <c r="AS608" s="55"/>
      <c r="AT608" s="55"/>
      <c r="AU608" s="55"/>
      <c r="AV608" s="55"/>
      <c r="AW608" s="55"/>
      <c r="AX608" s="55"/>
      <c r="AY608" s="55"/>
      <c r="AZ608" s="55"/>
      <c r="BA608" s="55"/>
      <c r="BB608" s="55"/>
      <c r="BC608" s="55"/>
      <c r="BD608" s="55"/>
      <c r="BE608" s="55"/>
      <c r="BF608" s="55"/>
      <c r="BG608" s="55"/>
      <c r="BH608" s="55"/>
      <c r="BI608" s="55"/>
      <c r="BJ608" s="55"/>
      <c r="BK608" s="55"/>
      <c r="BL608" s="55"/>
      <c r="BM608" s="55"/>
      <c r="BN608" s="55"/>
      <c r="BO608" s="55"/>
      <c r="BP608" s="55"/>
      <c r="BQ608" s="55"/>
      <c r="BR608" s="55"/>
      <c r="BS608" s="55"/>
      <c r="BT608" s="55"/>
      <c r="BU608" s="55"/>
      <c r="BV608" s="55"/>
      <c r="BW608" s="55"/>
      <c r="BX608" s="55"/>
      <c r="BY608" s="55"/>
      <c r="BZ608" s="55"/>
      <c r="CA608" s="55"/>
      <c r="CB608" s="55"/>
      <c r="CC608" s="55"/>
      <c r="CD608" s="55"/>
      <c r="CE608" s="55"/>
      <c r="CF608" s="55"/>
      <c r="CG608" s="55"/>
      <c r="CH608" s="55"/>
      <c r="CI608" s="55"/>
    </row>
    <row r="609" spans="1:87" customFormat="1" ht="15" customHeight="1" x14ac:dyDescent="0.25">
      <c r="A609" s="55"/>
      <c r="B609" s="58"/>
      <c r="C609" s="58"/>
      <c r="E609" s="57"/>
      <c r="F609" s="21"/>
      <c r="G609" s="59"/>
      <c r="H609" s="56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55"/>
      <c r="AL609" s="55"/>
      <c r="AM609" s="55"/>
      <c r="AN609" s="55"/>
      <c r="AO609" s="55"/>
      <c r="AP609" s="55"/>
      <c r="AQ609" s="55"/>
      <c r="AR609" s="55"/>
      <c r="AS609" s="55"/>
      <c r="AT609" s="55"/>
      <c r="AU609" s="55"/>
      <c r="AV609" s="55"/>
      <c r="AW609" s="55"/>
      <c r="AX609" s="55"/>
      <c r="AY609" s="55"/>
      <c r="AZ609" s="55"/>
      <c r="BA609" s="55"/>
      <c r="BB609" s="55"/>
      <c r="BC609" s="55"/>
      <c r="BD609" s="55"/>
      <c r="BE609" s="55"/>
      <c r="BF609" s="55"/>
      <c r="BG609" s="55"/>
      <c r="BH609" s="55"/>
      <c r="BI609" s="55"/>
      <c r="BJ609" s="55"/>
      <c r="BK609" s="55"/>
      <c r="BL609" s="55"/>
      <c r="BM609" s="55"/>
      <c r="BN609" s="55"/>
      <c r="BO609" s="55"/>
      <c r="BP609" s="55"/>
      <c r="BQ609" s="55"/>
      <c r="BR609" s="55"/>
      <c r="BS609" s="55"/>
      <c r="BT609" s="55"/>
      <c r="BU609" s="55"/>
      <c r="BV609" s="55"/>
      <c r="BW609" s="55"/>
      <c r="BX609" s="55"/>
      <c r="BY609" s="55"/>
      <c r="BZ609" s="55"/>
      <c r="CA609" s="55"/>
      <c r="CB609" s="55"/>
      <c r="CC609" s="55"/>
      <c r="CD609" s="55"/>
      <c r="CE609" s="55"/>
      <c r="CF609" s="55"/>
      <c r="CG609" s="55"/>
      <c r="CH609" s="55"/>
      <c r="CI609" s="55"/>
    </row>
    <row r="610" spans="1:87" customFormat="1" ht="15" customHeight="1" x14ac:dyDescent="0.25">
      <c r="A610" s="55"/>
      <c r="B610" s="58"/>
      <c r="C610" s="58"/>
      <c r="E610" s="57"/>
      <c r="F610" s="21"/>
      <c r="G610" s="59"/>
      <c r="H610" s="56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55"/>
      <c r="AL610" s="55"/>
      <c r="AM610" s="55"/>
      <c r="AN610" s="55"/>
      <c r="AO610" s="55"/>
      <c r="AP610" s="55"/>
      <c r="AQ610" s="55"/>
      <c r="AR610" s="55"/>
      <c r="AS610" s="55"/>
      <c r="AT610" s="55"/>
      <c r="AU610" s="55"/>
      <c r="AV610" s="55"/>
      <c r="AW610" s="55"/>
      <c r="AX610" s="55"/>
      <c r="AY610" s="55"/>
      <c r="AZ610" s="55"/>
      <c r="BA610" s="55"/>
      <c r="BB610" s="55"/>
      <c r="BC610" s="55"/>
      <c r="BD610" s="55"/>
      <c r="BE610" s="55"/>
      <c r="BF610" s="55"/>
      <c r="BG610" s="55"/>
      <c r="BH610" s="55"/>
      <c r="BI610" s="55"/>
      <c r="BJ610" s="55"/>
      <c r="BK610" s="55"/>
      <c r="BL610" s="55"/>
      <c r="BM610" s="55"/>
      <c r="BN610" s="55"/>
      <c r="BO610" s="55"/>
      <c r="BP610" s="55"/>
      <c r="BQ610" s="55"/>
      <c r="BR610" s="55"/>
      <c r="BS610" s="55"/>
      <c r="BT610" s="55"/>
      <c r="BU610" s="55"/>
      <c r="BV610" s="55"/>
      <c r="BW610" s="55"/>
      <c r="BX610" s="55"/>
      <c r="BY610" s="55"/>
      <c r="BZ610" s="55"/>
      <c r="CA610" s="55"/>
      <c r="CB610" s="55"/>
      <c r="CC610" s="55"/>
      <c r="CD610" s="55"/>
      <c r="CE610" s="55"/>
      <c r="CF610" s="55"/>
      <c r="CG610" s="55"/>
      <c r="CH610" s="55"/>
      <c r="CI610" s="55"/>
    </row>
    <row r="611" spans="1:87" customFormat="1" ht="15" customHeight="1" x14ac:dyDescent="0.25">
      <c r="A611" s="55"/>
      <c r="B611" s="58"/>
      <c r="C611" s="58"/>
      <c r="E611" s="57"/>
      <c r="F611" s="21"/>
      <c r="G611" s="59"/>
      <c r="H611" s="56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55"/>
      <c r="AL611" s="55"/>
      <c r="AM611" s="55"/>
      <c r="AN611" s="55"/>
      <c r="AO611" s="55"/>
      <c r="AP611" s="55"/>
      <c r="AQ611" s="55"/>
      <c r="AR611" s="55"/>
      <c r="AS611" s="55"/>
      <c r="AT611" s="55"/>
      <c r="AU611" s="55"/>
      <c r="AV611" s="55"/>
      <c r="AW611" s="55"/>
      <c r="AX611" s="55"/>
      <c r="AY611" s="55"/>
      <c r="AZ611" s="55"/>
      <c r="BA611" s="55"/>
      <c r="BB611" s="55"/>
      <c r="BC611" s="55"/>
      <c r="BD611" s="55"/>
      <c r="BE611" s="55"/>
      <c r="BF611" s="55"/>
      <c r="BG611" s="55"/>
      <c r="BH611" s="55"/>
      <c r="BI611" s="55"/>
      <c r="BJ611" s="55"/>
      <c r="BK611" s="55"/>
      <c r="BL611" s="55"/>
      <c r="BM611" s="55"/>
      <c r="BN611" s="55"/>
      <c r="BO611" s="55"/>
      <c r="BP611" s="55"/>
      <c r="BQ611" s="55"/>
      <c r="BR611" s="55"/>
      <c r="BS611" s="55"/>
      <c r="BT611" s="55"/>
      <c r="BU611" s="55"/>
      <c r="BV611" s="55"/>
      <c r="BW611" s="55"/>
      <c r="BX611" s="55"/>
      <c r="BY611" s="55"/>
      <c r="BZ611" s="55"/>
      <c r="CA611" s="55"/>
      <c r="CB611" s="55"/>
      <c r="CC611" s="55"/>
      <c r="CD611" s="55"/>
      <c r="CE611" s="55"/>
      <c r="CF611" s="55"/>
      <c r="CG611" s="55"/>
      <c r="CH611" s="55"/>
      <c r="CI611" s="55"/>
    </row>
    <row r="612" spans="1:87" customFormat="1" ht="15" customHeight="1" x14ac:dyDescent="0.25">
      <c r="A612" s="55"/>
      <c r="B612" s="58"/>
      <c r="C612" s="58"/>
      <c r="E612" s="57"/>
      <c r="F612" s="21"/>
      <c r="G612" s="59"/>
      <c r="H612" s="56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55"/>
      <c r="AL612" s="55"/>
      <c r="AM612" s="55"/>
      <c r="AN612" s="55"/>
      <c r="AO612" s="55"/>
      <c r="AP612" s="55"/>
      <c r="AQ612" s="55"/>
      <c r="AR612" s="55"/>
      <c r="AS612" s="55"/>
      <c r="AT612" s="55"/>
      <c r="AU612" s="55"/>
      <c r="AV612" s="55"/>
      <c r="AW612" s="55"/>
      <c r="AX612" s="55"/>
      <c r="AY612" s="55"/>
      <c r="AZ612" s="55"/>
      <c r="BA612" s="55"/>
      <c r="BB612" s="55"/>
      <c r="BC612" s="55"/>
      <c r="BD612" s="55"/>
      <c r="BE612" s="55"/>
      <c r="BF612" s="55"/>
      <c r="BG612" s="55"/>
      <c r="BH612" s="55"/>
      <c r="BI612" s="55"/>
      <c r="BJ612" s="55"/>
      <c r="BK612" s="55"/>
      <c r="BL612" s="55"/>
      <c r="BM612" s="55"/>
      <c r="BN612" s="55"/>
      <c r="BO612" s="55"/>
      <c r="BP612" s="55"/>
      <c r="BQ612" s="55"/>
      <c r="BR612" s="55"/>
      <c r="BS612" s="55"/>
      <c r="BT612" s="55"/>
      <c r="BU612" s="55"/>
      <c r="BV612" s="55"/>
      <c r="BW612" s="55"/>
      <c r="BX612" s="55"/>
      <c r="BY612" s="55"/>
      <c r="BZ612" s="55"/>
      <c r="CA612" s="55"/>
      <c r="CB612" s="55"/>
      <c r="CC612" s="55"/>
      <c r="CD612" s="55"/>
      <c r="CE612" s="55"/>
      <c r="CF612" s="55"/>
      <c r="CG612" s="55"/>
      <c r="CH612" s="55"/>
      <c r="CI612" s="55"/>
    </row>
    <row r="613" spans="1:87" customFormat="1" ht="15" customHeight="1" x14ac:dyDescent="0.25">
      <c r="A613" s="55"/>
      <c r="B613" s="58"/>
      <c r="C613" s="58"/>
      <c r="E613" s="57"/>
      <c r="F613" s="21"/>
      <c r="G613" s="59"/>
      <c r="H613" s="56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5"/>
      <c r="AV613" s="55"/>
      <c r="AW613" s="55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5"/>
      <c r="BJ613" s="55"/>
      <c r="BK613" s="55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5"/>
      <c r="BX613" s="55"/>
      <c r="BY613" s="55"/>
      <c r="BZ613" s="55"/>
      <c r="CA613" s="55"/>
      <c r="CB613" s="55"/>
      <c r="CC613" s="55"/>
      <c r="CD613" s="55"/>
      <c r="CE613" s="55"/>
      <c r="CF613" s="55"/>
      <c r="CG613" s="55"/>
      <c r="CH613" s="55"/>
      <c r="CI613" s="55"/>
    </row>
    <row r="614" spans="1:87" customFormat="1" ht="15" customHeight="1" x14ac:dyDescent="0.25">
      <c r="A614" s="55"/>
      <c r="B614" s="58"/>
      <c r="C614" s="58"/>
      <c r="E614" s="57"/>
      <c r="F614" s="21"/>
      <c r="G614" s="59"/>
      <c r="H614" s="56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5"/>
      <c r="AV614" s="55"/>
      <c r="AW614" s="55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5"/>
      <c r="BJ614" s="55"/>
      <c r="BK614" s="55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5"/>
      <c r="BX614" s="55"/>
      <c r="BY614" s="55"/>
      <c r="BZ614" s="55"/>
      <c r="CA614" s="55"/>
      <c r="CB614" s="55"/>
      <c r="CC614" s="55"/>
      <c r="CD614" s="55"/>
      <c r="CE614" s="55"/>
      <c r="CF614" s="55"/>
      <c r="CG614" s="55"/>
      <c r="CH614" s="55"/>
      <c r="CI614" s="55"/>
    </row>
    <row r="615" spans="1:87" customFormat="1" ht="15" customHeight="1" x14ac:dyDescent="0.25">
      <c r="A615" s="55"/>
      <c r="B615" s="58"/>
      <c r="C615" s="58"/>
      <c r="E615" s="57"/>
      <c r="F615" s="21"/>
      <c r="G615" s="59"/>
      <c r="H615" s="56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55"/>
      <c r="AL615" s="55"/>
      <c r="AM615" s="55"/>
      <c r="AN615" s="55"/>
      <c r="AO615" s="55"/>
      <c r="AP615" s="55"/>
      <c r="AQ615" s="55"/>
      <c r="AR615" s="55"/>
      <c r="AS615" s="55"/>
      <c r="AT615" s="55"/>
      <c r="AU615" s="55"/>
      <c r="AV615" s="55"/>
      <c r="AW615" s="55"/>
      <c r="AX615" s="55"/>
      <c r="AY615" s="55"/>
      <c r="AZ615" s="55"/>
      <c r="BA615" s="55"/>
      <c r="BB615" s="55"/>
      <c r="BC615" s="55"/>
      <c r="BD615" s="55"/>
      <c r="BE615" s="55"/>
      <c r="BF615" s="55"/>
      <c r="BG615" s="55"/>
      <c r="BH615" s="55"/>
      <c r="BI615" s="55"/>
      <c r="BJ615" s="55"/>
      <c r="BK615" s="55"/>
      <c r="BL615" s="55"/>
      <c r="BM615" s="55"/>
      <c r="BN615" s="55"/>
      <c r="BO615" s="55"/>
      <c r="BP615" s="55"/>
      <c r="BQ615" s="55"/>
      <c r="BR615" s="55"/>
      <c r="BS615" s="55"/>
      <c r="BT615" s="55"/>
      <c r="BU615" s="55"/>
      <c r="BV615" s="55"/>
      <c r="BW615" s="55"/>
      <c r="BX615" s="55"/>
      <c r="BY615" s="55"/>
      <c r="BZ615" s="55"/>
      <c r="CA615" s="55"/>
      <c r="CB615" s="55"/>
      <c r="CC615" s="55"/>
      <c r="CD615" s="55"/>
      <c r="CE615" s="55"/>
      <c r="CF615" s="55"/>
      <c r="CG615" s="55"/>
      <c r="CH615" s="55"/>
      <c r="CI615" s="55"/>
    </row>
    <row r="616" spans="1:87" customFormat="1" ht="15" customHeight="1" x14ac:dyDescent="0.25">
      <c r="A616" s="55"/>
      <c r="B616" s="58"/>
      <c r="C616" s="58"/>
      <c r="E616" s="57"/>
      <c r="F616" s="21"/>
      <c r="G616" s="59"/>
      <c r="H616" s="56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55"/>
      <c r="AL616" s="55"/>
      <c r="AM616" s="55"/>
      <c r="AN616" s="55"/>
      <c r="AO616" s="55"/>
      <c r="AP616" s="55"/>
      <c r="AQ616" s="55"/>
      <c r="AR616" s="55"/>
      <c r="AS616" s="55"/>
      <c r="AT616" s="55"/>
      <c r="AU616" s="55"/>
      <c r="AV616" s="55"/>
      <c r="AW616" s="55"/>
      <c r="AX616" s="55"/>
      <c r="AY616" s="55"/>
      <c r="AZ616" s="55"/>
      <c r="BA616" s="55"/>
      <c r="BB616" s="55"/>
      <c r="BC616" s="55"/>
      <c r="BD616" s="55"/>
      <c r="BE616" s="55"/>
      <c r="BF616" s="55"/>
      <c r="BG616" s="55"/>
      <c r="BH616" s="55"/>
      <c r="BI616" s="55"/>
      <c r="BJ616" s="55"/>
      <c r="BK616" s="55"/>
      <c r="BL616" s="55"/>
      <c r="BM616" s="55"/>
      <c r="BN616" s="55"/>
      <c r="BO616" s="55"/>
      <c r="BP616" s="55"/>
      <c r="BQ616" s="55"/>
      <c r="BR616" s="55"/>
      <c r="BS616" s="55"/>
      <c r="BT616" s="55"/>
      <c r="BU616" s="55"/>
      <c r="BV616" s="55"/>
      <c r="BW616" s="55"/>
      <c r="BX616" s="55"/>
      <c r="BY616" s="55"/>
      <c r="BZ616" s="55"/>
      <c r="CA616" s="55"/>
      <c r="CB616" s="55"/>
      <c r="CC616" s="55"/>
      <c r="CD616" s="55"/>
      <c r="CE616" s="55"/>
      <c r="CF616" s="55"/>
      <c r="CG616" s="55"/>
      <c r="CH616" s="55"/>
      <c r="CI616" s="55"/>
    </row>
    <row r="617" spans="1:87" customFormat="1" ht="15" customHeight="1" x14ac:dyDescent="0.25">
      <c r="A617" s="55"/>
      <c r="B617" s="58"/>
      <c r="C617" s="58"/>
      <c r="E617" s="57"/>
      <c r="F617" s="21"/>
      <c r="G617" s="59"/>
      <c r="H617" s="56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55"/>
      <c r="AL617" s="55"/>
      <c r="AM617" s="55"/>
      <c r="AN617" s="55"/>
      <c r="AO617" s="55"/>
      <c r="AP617" s="55"/>
      <c r="AQ617" s="55"/>
      <c r="AR617" s="55"/>
      <c r="AS617" s="55"/>
      <c r="AT617" s="55"/>
      <c r="AU617" s="55"/>
      <c r="AV617" s="55"/>
      <c r="AW617" s="55"/>
      <c r="AX617" s="55"/>
      <c r="AY617" s="55"/>
      <c r="AZ617" s="55"/>
      <c r="BA617" s="55"/>
      <c r="BB617" s="55"/>
      <c r="BC617" s="55"/>
      <c r="BD617" s="55"/>
      <c r="BE617" s="55"/>
      <c r="BF617" s="55"/>
      <c r="BG617" s="55"/>
      <c r="BH617" s="55"/>
      <c r="BI617" s="55"/>
      <c r="BJ617" s="55"/>
      <c r="BK617" s="55"/>
      <c r="BL617" s="55"/>
      <c r="BM617" s="55"/>
      <c r="BN617" s="55"/>
      <c r="BO617" s="55"/>
      <c r="BP617" s="55"/>
      <c r="BQ617" s="55"/>
      <c r="BR617" s="55"/>
      <c r="BS617" s="55"/>
      <c r="BT617" s="55"/>
      <c r="BU617" s="55"/>
      <c r="BV617" s="55"/>
      <c r="BW617" s="55"/>
      <c r="BX617" s="55"/>
      <c r="BY617" s="55"/>
      <c r="BZ617" s="55"/>
      <c r="CA617" s="55"/>
      <c r="CB617" s="55"/>
      <c r="CC617" s="55"/>
      <c r="CD617" s="55"/>
      <c r="CE617" s="55"/>
      <c r="CF617" s="55"/>
      <c r="CG617" s="55"/>
      <c r="CH617" s="55"/>
      <c r="CI617" s="55"/>
    </row>
    <row r="618" spans="1:87" customFormat="1" ht="15" customHeight="1" x14ac:dyDescent="0.25">
      <c r="A618" s="55"/>
      <c r="B618" s="58"/>
      <c r="C618" s="58"/>
      <c r="E618" s="57"/>
      <c r="F618" s="21"/>
      <c r="G618" s="59"/>
      <c r="H618" s="56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55"/>
      <c r="AL618" s="55"/>
      <c r="AM618" s="55"/>
      <c r="AN618" s="55"/>
      <c r="AO618" s="55"/>
      <c r="AP618" s="55"/>
      <c r="AQ618" s="55"/>
      <c r="AR618" s="55"/>
      <c r="AS618" s="55"/>
      <c r="AT618" s="55"/>
      <c r="AU618" s="55"/>
      <c r="AV618" s="55"/>
      <c r="AW618" s="55"/>
      <c r="AX618" s="55"/>
      <c r="AY618" s="55"/>
      <c r="AZ618" s="55"/>
      <c r="BA618" s="55"/>
      <c r="BB618" s="55"/>
      <c r="BC618" s="55"/>
      <c r="BD618" s="55"/>
      <c r="BE618" s="55"/>
      <c r="BF618" s="55"/>
      <c r="BG618" s="55"/>
      <c r="BH618" s="55"/>
      <c r="BI618" s="55"/>
      <c r="BJ618" s="55"/>
      <c r="BK618" s="55"/>
      <c r="BL618" s="55"/>
      <c r="BM618" s="55"/>
      <c r="BN618" s="55"/>
      <c r="BO618" s="55"/>
      <c r="BP618" s="55"/>
      <c r="BQ618" s="55"/>
      <c r="BR618" s="55"/>
      <c r="BS618" s="55"/>
      <c r="BT618" s="55"/>
      <c r="BU618" s="55"/>
      <c r="BV618" s="55"/>
      <c r="BW618" s="55"/>
      <c r="BX618" s="55"/>
      <c r="BY618" s="55"/>
      <c r="BZ618" s="55"/>
      <c r="CA618" s="55"/>
      <c r="CB618" s="55"/>
      <c r="CC618" s="55"/>
      <c r="CD618" s="55"/>
      <c r="CE618" s="55"/>
      <c r="CF618" s="55"/>
      <c r="CG618" s="55"/>
      <c r="CH618" s="55"/>
      <c r="CI618" s="55"/>
    </row>
    <row r="619" spans="1:87" customFormat="1" ht="15" customHeight="1" x14ac:dyDescent="0.25">
      <c r="A619" s="55"/>
      <c r="B619" s="58"/>
      <c r="C619" s="58"/>
      <c r="E619" s="57"/>
      <c r="F619" s="21"/>
      <c r="G619" s="59"/>
      <c r="H619" s="56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  <c r="AQ619" s="55"/>
      <c r="AR619" s="55"/>
      <c r="AS619" s="55"/>
      <c r="AT619" s="55"/>
      <c r="AU619" s="55"/>
      <c r="AV619" s="55"/>
      <c r="AW619" s="55"/>
      <c r="AX619" s="55"/>
      <c r="AY619" s="55"/>
      <c r="AZ619" s="55"/>
      <c r="BA619" s="55"/>
      <c r="BB619" s="55"/>
      <c r="BC619" s="55"/>
      <c r="BD619" s="55"/>
      <c r="BE619" s="55"/>
      <c r="BF619" s="55"/>
      <c r="BG619" s="55"/>
      <c r="BH619" s="55"/>
      <c r="BI619" s="55"/>
      <c r="BJ619" s="55"/>
      <c r="BK619" s="55"/>
      <c r="BL619" s="55"/>
      <c r="BM619" s="55"/>
      <c r="BN619" s="55"/>
      <c r="BO619" s="55"/>
      <c r="BP619" s="55"/>
      <c r="BQ619" s="55"/>
      <c r="BR619" s="55"/>
      <c r="BS619" s="55"/>
      <c r="BT619" s="55"/>
      <c r="BU619" s="55"/>
      <c r="BV619" s="55"/>
      <c r="BW619" s="55"/>
      <c r="BX619" s="55"/>
      <c r="BY619" s="55"/>
      <c r="BZ619" s="55"/>
      <c r="CA619" s="55"/>
      <c r="CB619" s="55"/>
      <c r="CC619" s="55"/>
      <c r="CD619" s="55"/>
      <c r="CE619" s="55"/>
      <c r="CF619" s="55"/>
      <c r="CG619" s="55"/>
      <c r="CH619" s="55"/>
      <c r="CI619" s="55"/>
    </row>
    <row r="620" spans="1:87" customFormat="1" ht="15" customHeight="1" x14ac:dyDescent="0.25">
      <c r="A620" s="55"/>
      <c r="B620" s="58"/>
      <c r="C620" s="58"/>
      <c r="E620" s="57"/>
      <c r="F620" s="21"/>
      <c r="G620" s="59"/>
      <c r="H620" s="56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  <c r="AQ620" s="55"/>
      <c r="AR620" s="55"/>
      <c r="AS620" s="55"/>
      <c r="AT620" s="55"/>
      <c r="AU620" s="55"/>
      <c r="AV620" s="55"/>
      <c r="AW620" s="55"/>
      <c r="AX620" s="55"/>
      <c r="AY620" s="55"/>
      <c r="AZ620" s="55"/>
      <c r="BA620" s="55"/>
      <c r="BB620" s="55"/>
      <c r="BC620" s="55"/>
      <c r="BD620" s="55"/>
      <c r="BE620" s="55"/>
      <c r="BF620" s="55"/>
      <c r="BG620" s="55"/>
      <c r="BH620" s="55"/>
      <c r="BI620" s="55"/>
      <c r="BJ620" s="55"/>
      <c r="BK620" s="55"/>
      <c r="BL620" s="55"/>
      <c r="BM620" s="55"/>
      <c r="BN620" s="55"/>
      <c r="BO620" s="55"/>
      <c r="BP620" s="55"/>
      <c r="BQ620" s="55"/>
      <c r="BR620" s="55"/>
      <c r="BS620" s="55"/>
      <c r="BT620" s="55"/>
      <c r="BU620" s="55"/>
      <c r="BV620" s="55"/>
      <c r="BW620" s="55"/>
      <c r="BX620" s="55"/>
      <c r="BY620" s="55"/>
      <c r="BZ620" s="55"/>
      <c r="CA620" s="55"/>
      <c r="CB620" s="55"/>
      <c r="CC620" s="55"/>
      <c r="CD620" s="55"/>
      <c r="CE620" s="55"/>
      <c r="CF620" s="55"/>
      <c r="CG620" s="55"/>
      <c r="CH620" s="55"/>
      <c r="CI620" s="55"/>
    </row>
    <row r="621" spans="1:87" customFormat="1" ht="15" customHeight="1" x14ac:dyDescent="0.25">
      <c r="A621" s="55"/>
      <c r="B621" s="58"/>
      <c r="C621" s="58"/>
      <c r="E621" s="57"/>
      <c r="F621" s="21"/>
      <c r="G621" s="59"/>
      <c r="H621" s="56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  <c r="AQ621" s="55"/>
      <c r="AR621" s="55"/>
      <c r="AS621" s="55"/>
      <c r="AT621" s="55"/>
      <c r="AU621" s="55"/>
      <c r="AV621" s="55"/>
      <c r="AW621" s="55"/>
      <c r="AX621" s="55"/>
      <c r="AY621" s="55"/>
      <c r="AZ621" s="55"/>
      <c r="BA621" s="55"/>
      <c r="BB621" s="55"/>
      <c r="BC621" s="55"/>
      <c r="BD621" s="55"/>
      <c r="BE621" s="55"/>
      <c r="BF621" s="55"/>
      <c r="BG621" s="55"/>
      <c r="BH621" s="55"/>
      <c r="BI621" s="55"/>
      <c r="BJ621" s="55"/>
      <c r="BK621" s="55"/>
      <c r="BL621" s="55"/>
      <c r="BM621" s="55"/>
      <c r="BN621" s="55"/>
      <c r="BO621" s="55"/>
      <c r="BP621" s="55"/>
      <c r="BQ621" s="55"/>
      <c r="BR621" s="55"/>
      <c r="BS621" s="55"/>
      <c r="BT621" s="55"/>
      <c r="BU621" s="55"/>
      <c r="BV621" s="55"/>
      <c r="BW621" s="55"/>
      <c r="BX621" s="55"/>
      <c r="BY621" s="55"/>
      <c r="BZ621" s="55"/>
      <c r="CA621" s="55"/>
      <c r="CB621" s="55"/>
      <c r="CC621" s="55"/>
      <c r="CD621" s="55"/>
      <c r="CE621" s="55"/>
      <c r="CF621" s="55"/>
      <c r="CG621" s="55"/>
      <c r="CH621" s="55"/>
      <c r="CI621" s="55"/>
    </row>
    <row r="622" spans="1:87" customFormat="1" ht="15" customHeight="1" x14ac:dyDescent="0.25">
      <c r="A622" s="55"/>
      <c r="B622" s="58"/>
      <c r="C622" s="58"/>
      <c r="E622" s="57"/>
      <c r="F622" s="21"/>
      <c r="G622" s="59"/>
      <c r="H622" s="56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5"/>
      <c r="AV622" s="55"/>
      <c r="AW622" s="55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5"/>
      <c r="BJ622" s="55"/>
      <c r="BK622" s="55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5"/>
      <c r="BX622" s="55"/>
      <c r="BY622" s="55"/>
      <c r="BZ622" s="55"/>
      <c r="CA622" s="55"/>
      <c r="CB622" s="55"/>
      <c r="CC622" s="55"/>
      <c r="CD622" s="55"/>
      <c r="CE622" s="55"/>
      <c r="CF622" s="55"/>
      <c r="CG622" s="55"/>
      <c r="CH622" s="55"/>
      <c r="CI622" s="55"/>
    </row>
    <row r="623" spans="1:87" customFormat="1" ht="15" customHeight="1" x14ac:dyDescent="0.25">
      <c r="A623" s="55"/>
      <c r="B623" s="58"/>
      <c r="C623" s="58"/>
      <c r="E623" s="57"/>
      <c r="F623" s="21"/>
      <c r="G623" s="59"/>
      <c r="H623" s="56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55"/>
      <c r="AU623" s="55"/>
      <c r="AV623" s="55"/>
      <c r="AW623" s="55"/>
      <c r="AX623" s="55"/>
      <c r="AY623" s="55"/>
      <c r="AZ623" s="55"/>
      <c r="BA623" s="55"/>
      <c r="BB623" s="55"/>
      <c r="BC623" s="55"/>
      <c r="BD623" s="55"/>
      <c r="BE623" s="55"/>
      <c r="BF623" s="55"/>
      <c r="BG623" s="55"/>
      <c r="BH623" s="55"/>
      <c r="BI623" s="55"/>
      <c r="BJ623" s="55"/>
      <c r="BK623" s="55"/>
      <c r="BL623" s="55"/>
      <c r="BM623" s="55"/>
      <c r="BN623" s="55"/>
      <c r="BO623" s="55"/>
      <c r="BP623" s="55"/>
      <c r="BQ623" s="55"/>
      <c r="BR623" s="55"/>
      <c r="BS623" s="55"/>
      <c r="BT623" s="55"/>
      <c r="BU623" s="55"/>
      <c r="BV623" s="55"/>
      <c r="BW623" s="55"/>
      <c r="BX623" s="55"/>
      <c r="BY623" s="55"/>
      <c r="BZ623" s="55"/>
      <c r="CA623" s="55"/>
      <c r="CB623" s="55"/>
      <c r="CC623" s="55"/>
      <c r="CD623" s="55"/>
      <c r="CE623" s="55"/>
      <c r="CF623" s="55"/>
      <c r="CG623" s="55"/>
      <c r="CH623" s="55"/>
      <c r="CI623" s="55"/>
    </row>
    <row r="624" spans="1:87" customFormat="1" ht="15" customHeight="1" x14ac:dyDescent="0.25">
      <c r="A624" s="55"/>
      <c r="B624" s="58"/>
      <c r="C624" s="58"/>
      <c r="E624" s="57"/>
      <c r="F624" s="21"/>
      <c r="G624" s="59"/>
      <c r="H624" s="56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55"/>
      <c r="AO624" s="55"/>
      <c r="AP624" s="55"/>
      <c r="AQ624" s="55"/>
      <c r="AR624" s="55"/>
      <c r="AS624" s="55"/>
      <c r="AT624" s="55"/>
      <c r="AU624" s="55"/>
      <c r="AV624" s="55"/>
      <c r="AW624" s="55"/>
      <c r="AX624" s="55"/>
      <c r="AY624" s="55"/>
      <c r="AZ624" s="55"/>
      <c r="BA624" s="55"/>
      <c r="BB624" s="55"/>
      <c r="BC624" s="55"/>
      <c r="BD624" s="55"/>
      <c r="BE624" s="55"/>
      <c r="BF624" s="55"/>
      <c r="BG624" s="55"/>
      <c r="BH624" s="55"/>
      <c r="BI624" s="55"/>
      <c r="BJ624" s="55"/>
      <c r="BK624" s="55"/>
      <c r="BL624" s="55"/>
      <c r="BM624" s="55"/>
      <c r="BN624" s="55"/>
      <c r="BO624" s="55"/>
      <c r="BP624" s="55"/>
      <c r="BQ624" s="55"/>
      <c r="BR624" s="55"/>
      <c r="BS624" s="55"/>
      <c r="BT624" s="55"/>
      <c r="BU624" s="55"/>
      <c r="BV624" s="55"/>
      <c r="BW624" s="55"/>
      <c r="BX624" s="55"/>
      <c r="BY624" s="55"/>
      <c r="BZ624" s="55"/>
      <c r="CA624" s="55"/>
      <c r="CB624" s="55"/>
      <c r="CC624" s="55"/>
      <c r="CD624" s="55"/>
      <c r="CE624" s="55"/>
      <c r="CF624" s="55"/>
      <c r="CG624" s="55"/>
      <c r="CH624" s="55"/>
      <c r="CI624" s="55"/>
    </row>
    <row r="625" spans="1:87" customFormat="1" ht="15" customHeight="1" x14ac:dyDescent="0.25">
      <c r="A625" s="55"/>
      <c r="B625" s="58"/>
      <c r="C625" s="58"/>
      <c r="E625" s="57"/>
      <c r="F625" s="21"/>
      <c r="G625" s="59"/>
      <c r="H625" s="56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55"/>
      <c r="AU625" s="55"/>
      <c r="AV625" s="55"/>
      <c r="AW625" s="55"/>
      <c r="AX625" s="55"/>
      <c r="AY625" s="55"/>
      <c r="AZ625" s="55"/>
      <c r="BA625" s="55"/>
      <c r="BB625" s="55"/>
      <c r="BC625" s="55"/>
      <c r="BD625" s="55"/>
      <c r="BE625" s="55"/>
      <c r="BF625" s="55"/>
      <c r="BG625" s="55"/>
      <c r="BH625" s="55"/>
      <c r="BI625" s="55"/>
      <c r="BJ625" s="55"/>
      <c r="BK625" s="55"/>
      <c r="BL625" s="55"/>
      <c r="BM625" s="55"/>
      <c r="BN625" s="55"/>
      <c r="BO625" s="55"/>
      <c r="BP625" s="55"/>
      <c r="BQ625" s="55"/>
      <c r="BR625" s="55"/>
      <c r="BS625" s="55"/>
      <c r="BT625" s="55"/>
      <c r="BU625" s="55"/>
      <c r="BV625" s="55"/>
      <c r="BW625" s="55"/>
      <c r="BX625" s="55"/>
      <c r="BY625" s="55"/>
      <c r="BZ625" s="55"/>
      <c r="CA625" s="55"/>
      <c r="CB625" s="55"/>
      <c r="CC625" s="55"/>
      <c r="CD625" s="55"/>
      <c r="CE625" s="55"/>
      <c r="CF625" s="55"/>
      <c r="CG625" s="55"/>
      <c r="CH625" s="55"/>
      <c r="CI625" s="55"/>
    </row>
    <row r="626" spans="1:87" customFormat="1" ht="15" customHeight="1" x14ac:dyDescent="0.25">
      <c r="A626" s="55"/>
      <c r="B626" s="58"/>
      <c r="C626" s="58"/>
      <c r="E626" s="57"/>
      <c r="F626" s="21"/>
      <c r="G626" s="59"/>
      <c r="H626" s="56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  <c r="AQ626" s="55"/>
      <c r="AR626" s="55"/>
      <c r="AS626" s="55"/>
      <c r="AT626" s="55"/>
      <c r="AU626" s="55"/>
      <c r="AV626" s="55"/>
      <c r="AW626" s="55"/>
      <c r="AX626" s="55"/>
      <c r="AY626" s="55"/>
      <c r="AZ626" s="55"/>
      <c r="BA626" s="55"/>
      <c r="BB626" s="55"/>
      <c r="BC626" s="55"/>
      <c r="BD626" s="55"/>
      <c r="BE626" s="55"/>
      <c r="BF626" s="55"/>
      <c r="BG626" s="55"/>
      <c r="BH626" s="55"/>
      <c r="BI626" s="55"/>
      <c r="BJ626" s="55"/>
      <c r="BK626" s="55"/>
      <c r="BL626" s="55"/>
      <c r="BM626" s="55"/>
      <c r="BN626" s="55"/>
      <c r="BO626" s="55"/>
      <c r="BP626" s="55"/>
      <c r="BQ626" s="55"/>
      <c r="BR626" s="55"/>
      <c r="BS626" s="55"/>
      <c r="BT626" s="55"/>
      <c r="BU626" s="55"/>
      <c r="BV626" s="55"/>
      <c r="BW626" s="55"/>
      <c r="BX626" s="55"/>
      <c r="BY626" s="55"/>
      <c r="BZ626" s="55"/>
      <c r="CA626" s="55"/>
      <c r="CB626" s="55"/>
      <c r="CC626" s="55"/>
      <c r="CD626" s="55"/>
      <c r="CE626" s="55"/>
      <c r="CF626" s="55"/>
      <c r="CG626" s="55"/>
      <c r="CH626" s="55"/>
      <c r="CI626" s="55"/>
    </row>
    <row r="627" spans="1:87" customFormat="1" ht="15" customHeight="1" x14ac:dyDescent="0.25">
      <c r="A627" s="55"/>
      <c r="B627" s="58"/>
      <c r="C627" s="58"/>
      <c r="E627" s="57"/>
      <c r="F627" s="21"/>
      <c r="G627" s="59"/>
      <c r="H627" s="56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  <c r="AQ627" s="55"/>
      <c r="AR627" s="55"/>
      <c r="AS627" s="55"/>
      <c r="AT627" s="55"/>
      <c r="AU627" s="55"/>
      <c r="AV627" s="55"/>
      <c r="AW627" s="55"/>
      <c r="AX627" s="55"/>
      <c r="AY627" s="55"/>
      <c r="AZ627" s="55"/>
      <c r="BA627" s="55"/>
      <c r="BB627" s="55"/>
      <c r="BC627" s="55"/>
      <c r="BD627" s="55"/>
      <c r="BE627" s="55"/>
      <c r="BF627" s="55"/>
      <c r="BG627" s="55"/>
      <c r="BH627" s="55"/>
      <c r="BI627" s="55"/>
      <c r="BJ627" s="55"/>
      <c r="BK627" s="55"/>
      <c r="BL627" s="55"/>
      <c r="BM627" s="55"/>
      <c r="BN627" s="55"/>
      <c r="BO627" s="55"/>
      <c r="BP627" s="55"/>
      <c r="BQ627" s="55"/>
      <c r="BR627" s="55"/>
      <c r="BS627" s="55"/>
      <c r="BT627" s="55"/>
      <c r="BU627" s="55"/>
      <c r="BV627" s="55"/>
      <c r="BW627" s="55"/>
      <c r="BX627" s="55"/>
      <c r="BY627" s="55"/>
      <c r="BZ627" s="55"/>
      <c r="CA627" s="55"/>
      <c r="CB627" s="55"/>
      <c r="CC627" s="55"/>
      <c r="CD627" s="55"/>
      <c r="CE627" s="55"/>
      <c r="CF627" s="55"/>
      <c r="CG627" s="55"/>
      <c r="CH627" s="55"/>
      <c r="CI627" s="55"/>
    </row>
    <row r="628" spans="1:87" customFormat="1" ht="15" customHeight="1" x14ac:dyDescent="0.25">
      <c r="A628" s="55"/>
      <c r="B628" s="58"/>
      <c r="C628" s="58"/>
      <c r="E628" s="57"/>
      <c r="F628" s="21"/>
      <c r="G628" s="59"/>
      <c r="H628" s="56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  <c r="AQ628" s="55"/>
      <c r="AR628" s="55"/>
      <c r="AS628" s="55"/>
      <c r="AT628" s="55"/>
      <c r="AU628" s="55"/>
      <c r="AV628" s="55"/>
      <c r="AW628" s="55"/>
      <c r="AX628" s="55"/>
      <c r="AY628" s="55"/>
      <c r="AZ628" s="55"/>
      <c r="BA628" s="55"/>
      <c r="BB628" s="55"/>
      <c r="BC628" s="55"/>
      <c r="BD628" s="55"/>
      <c r="BE628" s="55"/>
      <c r="BF628" s="55"/>
      <c r="BG628" s="55"/>
      <c r="BH628" s="55"/>
      <c r="BI628" s="55"/>
      <c r="BJ628" s="55"/>
      <c r="BK628" s="55"/>
      <c r="BL628" s="55"/>
      <c r="BM628" s="55"/>
      <c r="BN628" s="55"/>
      <c r="BO628" s="55"/>
      <c r="BP628" s="55"/>
      <c r="BQ628" s="55"/>
      <c r="BR628" s="55"/>
      <c r="BS628" s="55"/>
      <c r="BT628" s="55"/>
      <c r="BU628" s="55"/>
      <c r="BV628" s="55"/>
      <c r="BW628" s="55"/>
      <c r="BX628" s="55"/>
      <c r="BY628" s="55"/>
      <c r="BZ628" s="55"/>
      <c r="CA628" s="55"/>
      <c r="CB628" s="55"/>
      <c r="CC628" s="55"/>
      <c r="CD628" s="55"/>
      <c r="CE628" s="55"/>
      <c r="CF628" s="55"/>
      <c r="CG628" s="55"/>
      <c r="CH628" s="55"/>
      <c r="CI628" s="55"/>
    </row>
    <row r="629" spans="1:87" customFormat="1" ht="15" customHeight="1" x14ac:dyDescent="0.25">
      <c r="A629" s="55"/>
      <c r="B629" s="58"/>
      <c r="C629" s="58"/>
      <c r="E629" s="57"/>
      <c r="F629" s="21"/>
      <c r="G629" s="59"/>
      <c r="H629" s="56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  <c r="AQ629" s="55"/>
      <c r="AR629" s="55"/>
      <c r="AS629" s="55"/>
      <c r="AT629" s="55"/>
      <c r="AU629" s="55"/>
      <c r="AV629" s="55"/>
      <c r="AW629" s="55"/>
      <c r="AX629" s="55"/>
      <c r="AY629" s="55"/>
      <c r="AZ629" s="55"/>
      <c r="BA629" s="55"/>
      <c r="BB629" s="55"/>
      <c r="BC629" s="55"/>
      <c r="BD629" s="55"/>
      <c r="BE629" s="55"/>
      <c r="BF629" s="55"/>
      <c r="BG629" s="55"/>
      <c r="BH629" s="55"/>
      <c r="BI629" s="55"/>
      <c r="BJ629" s="55"/>
      <c r="BK629" s="55"/>
      <c r="BL629" s="55"/>
      <c r="BM629" s="55"/>
      <c r="BN629" s="55"/>
      <c r="BO629" s="55"/>
      <c r="BP629" s="55"/>
      <c r="BQ629" s="55"/>
      <c r="BR629" s="55"/>
      <c r="BS629" s="55"/>
      <c r="BT629" s="55"/>
      <c r="BU629" s="55"/>
      <c r="BV629" s="55"/>
      <c r="BW629" s="55"/>
      <c r="BX629" s="55"/>
      <c r="BY629" s="55"/>
      <c r="BZ629" s="55"/>
      <c r="CA629" s="55"/>
      <c r="CB629" s="55"/>
      <c r="CC629" s="55"/>
      <c r="CD629" s="55"/>
      <c r="CE629" s="55"/>
      <c r="CF629" s="55"/>
      <c r="CG629" s="55"/>
      <c r="CH629" s="55"/>
      <c r="CI629" s="55"/>
    </row>
    <row r="630" spans="1:87" customFormat="1" ht="15" customHeight="1" x14ac:dyDescent="0.25">
      <c r="A630" s="55"/>
      <c r="B630" s="58"/>
      <c r="C630" s="58"/>
      <c r="E630" s="57"/>
      <c r="F630" s="21"/>
      <c r="G630" s="59"/>
      <c r="H630" s="56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  <c r="AQ630" s="55"/>
      <c r="AR630" s="55"/>
      <c r="AS630" s="55"/>
      <c r="AT630" s="55"/>
      <c r="AU630" s="55"/>
      <c r="AV630" s="55"/>
      <c r="AW630" s="55"/>
      <c r="AX630" s="55"/>
      <c r="AY630" s="55"/>
      <c r="AZ630" s="55"/>
      <c r="BA630" s="55"/>
      <c r="BB630" s="55"/>
      <c r="BC630" s="55"/>
      <c r="BD630" s="55"/>
      <c r="BE630" s="55"/>
      <c r="BF630" s="55"/>
      <c r="BG630" s="55"/>
      <c r="BH630" s="55"/>
      <c r="BI630" s="55"/>
      <c r="BJ630" s="55"/>
      <c r="BK630" s="55"/>
      <c r="BL630" s="55"/>
      <c r="BM630" s="55"/>
      <c r="BN630" s="55"/>
      <c r="BO630" s="55"/>
      <c r="BP630" s="55"/>
      <c r="BQ630" s="55"/>
      <c r="BR630" s="55"/>
      <c r="BS630" s="55"/>
      <c r="BT630" s="55"/>
      <c r="BU630" s="55"/>
      <c r="BV630" s="55"/>
      <c r="BW630" s="55"/>
      <c r="BX630" s="55"/>
      <c r="BY630" s="55"/>
      <c r="BZ630" s="55"/>
      <c r="CA630" s="55"/>
      <c r="CB630" s="55"/>
      <c r="CC630" s="55"/>
      <c r="CD630" s="55"/>
      <c r="CE630" s="55"/>
      <c r="CF630" s="55"/>
      <c r="CG630" s="55"/>
      <c r="CH630" s="55"/>
      <c r="CI630" s="55"/>
    </row>
    <row r="631" spans="1:87" customFormat="1" ht="15" customHeight="1" x14ac:dyDescent="0.25">
      <c r="A631" s="55"/>
      <c r="B631" s="58"/>
      <c r="C631" s="58"/>
      <c r="E631" s="57"/>
      <c r="F631" s="21"/>
      <c r="G631" s="59"/>
      <c r="H631" s="56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  <c r="AQ631" s="55"/>
      <c r="AR631" s="55"/>
      <c r="AS631" s="55"/>
      <c r="AT631" s="55"/>
      <c r="AU631" s="55"/>
      <c r="AV631" s="55"/>
      <c r="AW631" s="55"/>
      <c r="AX631" s="55"/>
      <c r="AY631" s="55"/>
      <c r="AZ631" s="55"/>
      <c r="BA631" s="55"/>
      <c r="BB631" s="55"/>
      <c r="BC631" s="55"/>
      <c r="BD631" s="55"/>
      <c r="BE631" s="55"/>
      <c r="BF631" s="55"/>
      <c r="BG631" s="55"/>
      <c r="BH631" s="55"/>
      <c r="BI631" s="55"/>
      <c r="BJ631" s="55"/>
      <c r="BK631" s="55"/>
      <c r="BL631" s="55"/>
      <c r="BM631" s="55"/>
      <c r="BN631" s="55"/>
      <c r="BO631" s="55"/>
      <c r="BP631" s="55"/>
      <c r="BQ631" s="55"/>
      <c r="BR631" s="55"/>
      <c r="BS631" s="55"/>
      <c r="BT631" s="55"/>
      <c r="BU631" s="55"/>
      <c r="BV631" s="55"/>
      <c r="BW631" s="55"/>
      <c r="BX631" s="55"/>
      <c r="BY631" s="55"/>
      <c r="BZ631" s="55"/>
      <c r="CA631" s="55"/>
      <c r="CB631" s="55"/>
      <c r="CC631" s="55"/>
      <c r="CD631" s="55"/>
      <c r="CE631" s="55"/>
      <c r="CF631" s="55"/>
      <c r="CG631" s="55"/>
      <c r="CH631" s="55"/>
      <c r="CI631" s="55"/>
    </row>
    <row r="632" spans="1:87" customFormat="1" ht="15" customHeight="1" x14ac:dyDescent="0.25">
      <c r="A632" s="55"/>
      <c r="B632" s="58"/>
      <c r="C632" s="58"/>
      <c r="E632" s="57"/>
      <c r="F632" s="21"/>
      <c r="G632" s="59"/>
      <c r="H632" s="56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  <c r="AQ632" s="55"/>
      <c r="AR632" s="55"/>
      <c r="AS632" s="55"/>
      <c r="AT632" s="55"/>
      <c r="AU632" s="55"/>
      <c r="AV632" s="55"/>
      <c r="AW632" s="55"/>
      <c r="AX632" s="55"/>
      <c r="AY632" s="55"/>
      <c r="AZ632" s="55"/>
      <c r="BA632" s="55"/>
      <c r="BB632" s="55"/>
      <c r="BC632" s="55"/>
      <c r="BD632" s="55"/>
      <c r="BE632" s="55"/>
      <c r="BF632" s="55"/>
      <c r="BG632" s="55"/>
      <c r="BH632" s="55"/>
      <c r="BI632" s="55"/>
      <c r="BJ632" s="55"/>
      <c r="BK632" s="55"/>
      <c r="BL632" s="55"/>
      <c r="BM632" s="55"/>
      <c r="BN632" s="55"/>
      <c r="BO632" s="55"/>
      <c r="BP632" s="55"/>
      <c r="BQ632" s="55"/>
      <c r="BR632" s="55"/>
      <c r="BS632" s="55"/>
      <c r="BT632" s="55"/>
      <c r="BU632" s="55"/>
      <c r="BV632" s="55"/>
      <c r="BW632" s="55"/>
      <c r="BX632" s="55"/>
      <c r="BY632" s="55"/>
      <c r="BZ632" s="55"/>
      <c r="CA632" s="55"/>
      <c r="CB632" s="55"/>
      <c r="CC632" s="55"/>
      <c r="CD632" s="55"/>
      <c r="CE632" s="55"/>
      <c r="CF632" s="55"/>
      <c r="CG632" s="55"/>
      <c r="CH632" s="55"/>
      <c r="CI632" s="55"/>
    </row>
    <row r="633" spans="1:87" customFormat="1" ht="15" customHeight="1" x14ac:dyDescent="0.25">
      <c r="A633" s="55"/>
      <c r="B633" s="58"/>
      <c r="C633" s="58"/>
      <c r="E633" s="57"/>
      <c r="F633" s="21"/>
      <c r="G633" s="59"/>
      <c r="H633" s="56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55"/>
      <c r="AL633" s="55"/>
      <c r="AM633" s="55"/>
      <c r="AN633" s="55"/>
      <c r="AO633" s="55"/>
      <c r="AP633" s="55"/>
      <c r="AQ633" s="55"/>
      <c r="AR633" s="55"/>
      <c r="AS633" s="55"/>
      <c r="AT633" s="55"/>
      <c r="AU633" s="55"/>
      <c r="AV633" s="55"/>
      <c r="AW633" s="55"/>
      <c r="AX633" s="55"/>
      <c r="AY633" s="55"/>
      <c r="AZ633" s="55"/>
      <c r="BA633" s="55"/>
      <c r="BB633" s="55"/>
      <c r="BC633" s="55"/>
      <c r="BD633" s="55"/>
      <c r="BE633" s="55"/>
      <c r="BF633" s="55"/>
      <c r="BG633" s="55"/>
      <c r="BH633" s="55"/>
      <c r="BI633" s="55"/>
      <c r="BJ633" s="55"/>
      <c r="BK633" s="55"/>
      <c r="BL633" s="55"/>
      <c r="BM633" s="55"/>
      <c r="BN633" s="55"/>
      <c r="BO633" s="55"/>
      <c r="BP633" s="55"/>
      <c r="BQ633" s="55"/>
      <c r="BR633" s="55"/>
      <c r="BS633" s="55"/>
      <c r="BT633" s="55"/>
      <c r="BU633" s="55"/>
      <c r="BV633" s="55"/>
      <c r="BW633" s="55"/>
      <c r="BX633" s="55"/>
      <c r="BY633" s="55"/>
      <c r="BZ633" s="55"/>
      <c r="CA633" s="55"/>
      <c r="CB633" s="55"/>
      <c r="CC633" s="55"/>
      <c r="CD633" s="55"/>
      <c r="CE633" s="55"/>
      <c r="CF633" s="55"/>
      <c r="CG633" s="55"/>
      <c r="CH633" s="55"/>
      <c r="CI633" s="55"/>
    </row>
    <row r="634" spans="1:87" customFormat="1" ht="15" customHeight="1" x14ac:dyDescent="0.25">
      <c r="A634" s="55"/>
      <c r="B634" s="58"/>
      <c r="C634" s="58"/>
      <c r="E634" s="57"/>
      <c r="F634" s="21"/>
      <c r="G634" s="59"/>
      <c r="H634" s="56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55"/>
      <c r="AL634" s="55"/>
      <c r="AM634" s="55"/>
      <c r="AN634" s="55"/>
      <c r="AO634" s="55"/>
      <c r="AP634" s="55"/>
      <c r="AQ634" s="55"/>
      <c r="AR634" s="55"/>
      <c r="AS634" s="55"/>
      <c r="AT634" s="55"/>
      <c r="AU634" s="55"/>
      <c r="AV634" s="55"/>
      <c r="AW634" s="55"/>
      <c r="AX634" s="55"/>
      <c r="AY634" s="55"/>
      <c r="AZ634" s="55"/>
      <c r="BA634" s="55"/>
      <c r="BB634" s="55"/>
      <c r="BC634" s="55"/>
      <c r="BD634" s="55"/>
      <c r="BE634" s="55"/>
      <c r="BF634" s="55"/>
      <c r="BG634" s="55"/>
      <c r="BH634" s="55"/>
      <c r="BI634" s="55"/>
      <c r="BJ634" s="55"/>
      <c r="BK634" s="55"/>
      <c r="BL634" s="55"/>
      <c r="BM634" s="55"/>
      <c r="BN634" s="55"/>
      <c r="BO634" s="55"/>
      <c r="BP634" s="55"/>
      <c r="BQ634" s="55"/>
      <c r="BR634" s="55"/>
      <c r="BS634" s="55"/>
      <c r="BT634" s="55"/>
      <c r="BU634" s="55"/>
      <c r="BV634" s="55"/>
      <c r="BW634" s="55"/>
      <c r="BX634" s="55"/>
      <c r="BY634" s="55"/>
      <c r="BZ634" s="55"/>
      <c r="CA634" s="55"/>
      <c r="CB634" s="55"/>
      <c r="CC634" s="55"/>
      <c r="CD634" s="55"/>
      <c r="CE634" s="55"/>
      <c r="CF634" s="55"/>
      <c r="CG634" s="55"/>
      <c r="CH634" s="55"/>
      <c r="CI634" s="55"/>
    </row>
    <row r="635" spans="1:87" customFormat="1" ht="15" customHeight="1" x14ac:dyDescent="0.25">
      <c r="A635" s="55"/>
      <c r="B635" s="58"/>
      <c r="C635" s="58"/>
      <c r="E635" s="57"/>
      <c r="F635" s="21"/>
      <c r="G635" s="59"/>
      <c r="H635" s="56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  <c r="AQ635" s="55"/>
      <c r="AR635" s="55"/>
      <c r="AS635" s="55"/>
      <c r="AT635" s="55"/>
      <c r="AU635" s="55"/>
      <c r="AV635" s="55"/>
      <c r="AW635" s="55"/>
      <c r="AX635" s="55"/>
      <c r="AY635" s="55"/>
      <c r="AZ635" s="55"/>
      <c r="BA635" s="55"/>
      <c r="BB635" s="55"/>
      <c r="BC635" s="55"/>
      <c r="BD635" s="55"/>
      <c r="BE635" s="55"/>
      <c r="BF635" s="55"/>
      <c r="BG635" s="55"/>
      <c r="BH635" s="55"/>
      <c r="BI635" s="55"/>
      <c r="BJ635" s="55"/>
      <c r="BK635" s="55"/>
      <c r="BL635" s="55"/>
      <c r="BM635" s="55"/>
      <c r="BN635" s="55"/>
      <c r="BO635" s="55"/>
      <c r="BP635" s="55"/>
      <c r="BQ635" s="55"/>
      <c r="BR635" s="55"/>
      <c r="BS635" s="55"/>
      <c r="BT635" s="55"/>
      <c r="BU635" s="55"/>
      <c r="BV635" s="55"/>
      <c r="BW635" s="55"/>
      <c r="BX635" s="55"/>
      <c r="BY635" s="55"/>
      <c r="BZ635" s="55"/>
      <c r="CA635" s="55"/>
      <c r="CB635" s="55"/>
      <c r="CC635" s="55"/>
      <c r="CD635" s="55"/>
      <c r="CE635" s="55"/>
      <c r="CF635" s="55"/>
      <c r="CG635" s="55"/>
      <c r="CH635" s="55"/>
      <c r="CI635" s="55"/>
    </row>
    <row r="636" spans="1:87" customFormat="1" ht="15" customHeight="1" x14ac:dyDescent="0.25">
      <c r="A636" s="55"/>
      <c r="B636" s="58"/>
      <c r="C636" s="58"/>
      <c r="E636" s="57"/>
      <c r="F636" s="21"/>
      <c r="G636" s="59"/>
      <c r="H636" s="56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  <c r="AQ636" s="55"/>
      <c r="AR636" s="55"/>
      <c r="AS636" s="55"/>
      <c r="AT636" s="55"/>
      <c r="AU636" s="55"/>
      <c r="AV636" s="55"/>
      <c r="AW636" s="55"/>
      <c r="AX636" s="55"/>
      <c r="AY636" s="55"/>
      <c r="AZ636" s="55"/>
      <c r="BA636" s="55"/>
      <c r="BB636" s="55"/>
      <c r="BC636" s="55"/>
      <c r="BD636" s="55"/>
      <c r="BE636" s="55"/>
      <c r="BF636" s="55"/>
      <c r="BG636" s="55"/>
      <c r="BH636" s="55"/>
      <c r="BI636" s="55"/>
      <c r="BJ636" s="55"/>
      <c r="BK636" s="55"/>
      <c r="BL636" s="55"/>
      <c r="BM636" s="55"/>
      <c r="BN636" s="55"/>
      <c r="BO636" s="55"/>
      <c r="BP636" s="55"/>
      <c r="BQ636" s="55"/>
      <c r="BR636" s="55"/>
      <c r="BS636" s="55"/>
      <c r="BT636" s="55"/>
      <c r="BU636" s="55"/>
      <c r="BV636" s="55"/>
      <c r="BW636" s="55"/>
      <c r="BX636" s="55"/>
      <c r="BY636" s="55"/>
      <c r="BZ636" s="55"/>
      <c r="CA636" s="55"/>
      <c r="CB636" s="55"/>
      <c r="CC636" s="55"/>
      <c r="CD636" s="55"/>
      <c r="CE636" s="55"/>
      <c r="CF636" s="55"/>
      <c r="CG636" s="55"/>
      <c r="CH636" s="55"/>
      <c r="CI636" s="55"/>
    </row>
    <row r="637" spans="1:87" customFormat="1" ht="15" customHeight="1" x14ac:dyDescent="0.25">
      <c r="A637" s="55"/>
      <c r="B637" s="58"/>
      <c r="C637" s="58"/>
      <c r="E637" s="57"/>
      <c r="F637" s="21"/>
      <c r="G637" s="59"/>
      <c r="H637" s="56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  <c r="AQ637" s="55"/>
      <c r="AR637" s="55"/>
      <c r="AS637" s="55"/>
      <c r="AT637" s="55"/>
      <c r="AU637" s="55"/>
      <c r="AV637" s="55"/>
      <c r="AW637" s="55"/>
      <c r="AX637" s="55"/>
      <c r="AY637" s="55"/>
      <c r="AZ637" s="55"/>
      <c r="BA637" s="55"/>
      <c r="BB637" s="55"/>
      <c r="BC637" s="55"/>
      <c r="BD637" s="55"/>
      <c r="BE637" s="55"/>
      <c r="BF637" s="55"/>
      <c r="BG637" s="55"/>
      <c r="BH637" s="55"/>
      <c r="BI637" s="55"/>
      <c r="BJ637" s="55"/>
      <c r="BK637" s="55"/>
      <c r="BL637" s="55"/>
      <c r="BM637" s="55"/>
      <c r="BN637" s="55"/>
      <c r="BO637" s="55"/>
      <c r="BP637" s="55"/>
      <c r="BQ637" s="55"/>
      <c r="BR637" s="55"/>
      <c r="BS637" s="55"/>
      <c r="BT637" s="55"/>
      <c r="BU637" s="55"/>
      <c r="BV637" s="55"/>
      <c r="BW637" s="55"/>
      <c r="BX637" s="55"/>
      <c r="BY637" s="55"/>
      <c r="BZ637" s="55"/>
      <c r="CA637" s="55"/>
      <c r="CB637" s="55"/>
      <c r="CC637" s="55"/>
      <c r="CD637" s="55"/>
      <c r="CE637" s="55"/>
      <c r="CF637" s="55"/>
      <c r="CG637" s="55"/>
      <c r="CH637" s="55"/>
      <c r="CI637" s="55"/>
    </row>
    <row r="638" spans="1:87" customFormat="1" ht="15" customHeight="1" x14ac:dyDescent="0.25">
      <c r="A638" s="55"/>
      <c r="B638" s="58"/>
      <c r="C638" s="58"/>
      <c r="E638" s="57"/>
      <c r="F638" s="21"/>
      <c r="G638" s="59"/>
      <c r="H638" s="56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  <c r="AQ638" s="55"/>
      <c r="AR638" s="55"/>
      <c r="AS638" s="55"/>
      <c r="AT638" s="55"/>
      <c r="AU638" s="55"/>
      <c r="AV638" s="55"/>
      <c r="AW638" s="55"/>
      <c r="AX638" s="55"/>
      <c r="AY638" s="55"/>
      <c r="AZ638" s="55"/>
      <c r="BA638" s="55"/>
      <c r="BB638" s="55"/>
      <c r="BC638" s="55"/>
      <c r="BD638" s="55"/>
      <c r="BE638" s="55"/>
      <c r="BF638" s="55"/>
      <c r="BG638" s="55"/>
      <c r="BH638" s="55"/>
      <c r="BI638" s="55"/>
      <c r="BJ638" s="55"/>
      <c r="BK638" s="55"/>
      <c r="BL638" s="55"/>
      <c r="BM638" s="55"/>
      <c r="BN638" s="55"/>
      <c r="BO638" s="55"/>
      <c r="BP638" s="55"/>
      <c r="BQ638" s="55"/>
      <c r="BR638" s="55"/>
      <c r="BS638" s="55"/>
      <c r="BT638" s="55"/>
      <c r="BU638" s="55"/>
      <c r="BV638" s="55"/>
      <c r="BW638" s="55"/>
      <c r="BX638" s="55"/>
      <c r="BY638" s="55"/>
      <c r="BZ638" s="55"/>
      <c r="CA638" s="55"/>
      <c r="CB638" s="55"/>
      <c r="CC638" s="55"/>
      <c r="CD638" s="55"/>
      <c r="CE638" s="55"/>
      <c r="CF638" s="55"/>
      <c r="CG638" s="55"/>
      <c r="CH638" s="55"/>
      <c r="CI638" s="55"/>
    </row>
    <row r="639" spans="1:87" customFormat="1" ht="15" customHeight="1" x14ac:dyDescent="0.25">
      <c r="A639" s="55"/>
      <c r="B639" s="58"/>
      <c r="C639" s="58"/>
      <c r="E639" s="57"/>
      <c r="F639" s="21"/>
      <c r="G639" s="59"/>
      <c r="H639" s="56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5"/>
      <c r="AV639" s="55"/>
      <c r="AW639" s="55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5"/>
      <c r="BJ639" s="55"/>
      <c r="BK639" s="55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5"/>
      <c r="BX639" s="55"/>
      <c r="BY639" s="55"/>
      <c r="BZ639" s="55"/>
      <c r="CA639" s="55"/>
      <c r="CB639" s="55"/>
      <c r="CC639" s="55"/>
      <c r="CD639" s="55"/>
      <c r="CE639" s="55"/>
      <c r="CF639" s="55"/>
      <c r="CG639" s="55"/>
      <c r="CH639" s="55"/>
      <c r="CI639" s="55"/>
    </row>
    <row r="640" spans="1:87" customFormat="1" ht="15" customHeight="1" x14ac:dyDescent="0.25">
      <c r="A640" s="55"/>
      <c r="B640" s="58"/>
      <c r="C640" s="58"/>
      <c r="E640" s="57"/>
      <c r="F640" s="21"/>
      <c r="G640" s="59"/>
      <c r="H640" s="56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5"/>
      <c r="AV640" s="55"/>
      <c r="AW640" s="55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5"/>
      <c r="BJ640" s="55"/>
      <c r="BK640" s="55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5"/>
      <c r="BX640" s="55"/>
      <c r="BY640" s="55"/>
      <c r="BZ640" s="55"/>
      <c r="CA640" s="55"/>
      <c r="CB640" s="55"/>
      <c r="CC640" s="55"/>
      <c r="CD640" s="55"/>
      <c r="CE640" s="55"/>
      <c r="CF640" s="55"/>
      <c r="CG640" s="55"/>
      <c r="CH640" s="55"/>
      <c r="CI640" s="55"/>
    </row>
    <row r="641" spans="1:87" customFormat="1" ht="15" customHeight="1" x14ac:dyDescent="0.25">
      <c r="A641" s="55"/>
      <c r="B641" s="58"/>
      <c r="C641" s="58"/>
      <c r="E641" s="57"/>
      <c r="F641" s="21"/>
      <c r="G641" s="59"/>
      <c r="H641" s="56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55"/>
      <c r="AL641" s="55"/>
      <c r="AM641" s="55"/>
      <c r="AN641" s="55"/>
      <c r="AO641" s="55"/>
      <c r="AP641" s="55"/>
      <c r="AQ641" s="55"/>
      <c r="AR641" s="55"/>
      <c r="AS641" s="55"/>
      <c r="AT641" s="55"/>
      <c r="AU641" s="55"/>
      <c r="AV641" s="55"/>
      <c r="AW641" s="55"/>
      <c r="AX641" s="55"/>
      <c r="AY641" s="55"/>
      <c r="AZ641" s="55"/>
      <c r="BA641" s="55"/>
      <c r="BB641" s="55"/>
      <c r="BC641" s="55"/>
      <c r="BD641" s="55"/>
      <c r="BE641" s="55"/>
      <c r="BF641" s="55"/>
      <c r="BG641" s="55"/>
      <c r="BH641" s="55"/>
      <c r="BI641" s="55"/>
      <c r="BJ641" s="55"/>
      <c r="BK641" s="55"/>
      <c r="BL641" s="55"/>
      <c r="BM641" s="55"/>
      <c r="BN641" s="55"/>
      <c r="BO641" s="55"/>
      <c r="BP641" s="55"/>
      <c r="BQ641" s="55"/>
      <c r="BR641" s="55"/>
      <c r="BS641" s="55"/>
      <c r="BT641" s="55"/>
      <c r="BU641" s="55"/>
      <c r="BV641" s="55"/>
      <c r="BW641" s="55"/>
      <c r="BX641" s="55"/>
      <c r="BY641" s="55"/>
      <c r="BZ641" s="55"/>
      <c r="CA641" s="55"/>
      <c r="CB641" s="55"/>
      <c r="CC641" s="55"/>
      <c r="CD641" s="55"/>
      <c r="CE641" s="55"/>
      <c r="CF641" s="55"/>
      <c r="CG641" s="55"/>
      <c r="CH641" s="55"/>
      <c r="CI641" s="55"/>
    </row>
    <row r="642" spans="1:87" customFormat="1" ht="15" customHeight="1" x14ac:dyDescent="0.25">
      <c r="A642" s="55"/>
      <c r="B642" s="58"/>
      <c r="C642" s="58"/>
      <c r="E642" s="57"/>
      <c r="F642" s="21"/>
      <c r="G642" s="59"/>
      <c r="H642" s="56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55"/>
      <c r="AL642" s="55"/>
      <c r="AM642" s="55"/>
      <c r="AN642" s="55"/>
      <c r="AO642" s="55"/>
      <c r="AP642" s="55"/>
      <c r="AQ642" s="55"/>
      <c r="AR642" s="55"/>
      <c r="AS642" s="55"/>
      <c r="AT642" s="55"/>
      <c r="AU642" s="55"/>
      <c r="AV642" s="55"/>
      <c r="AW642" s="55"/>
      <c r="AX642" s="55"/>
      <c r="AY642" s="55"/>
      <c r="AZ642" s="55"/>
      <c r="BA642" s="55"/>
      <c r="BB642" s="55"/>
      <c r="BC642" s="55"/>
      <c r="BD642" s="55"/>
      <c r="BE642" s="55"/>
      <c r="BF642" s="55"/>
      <c r="BG642" s="55"/>
      <c r="BH642" s="55"/>
      <c r="BI642" s="55"/>
      <c r="BJ642" s="55"/>
      <c r="BK642" s="55"/>
      <c r="BL642" s="55"/>
      <c r="BM642" s="55"/>
      <c r="BN642" s="55"/>
      <c r="BO642" s="55"/>
      <c r="BP642" s="55"/>
      <c r="BQ642" s="55"/>
      <c r="BR642" s="55"/>
      <c r="BS642" s="55"/>
      <c r="BT642" s="55"/>
      <c r="BU642" s="55"/>
      <c r="BV642" s="55"/>
      <c r="BW642" s="55"/>
      <c r="BX642" s="55"/>
      <c r="BY642" s="55"/>
      <c r="BZ642" s="55"/>
      <c r="CA642" s="55"/>
      <c r="CB642" s="55"/>
      <c r="CC642" s="55"/>
      <c r="CD642" s="55"/>
      <c r="CE642" s="55"/>
      <c r="CF642" s="55"/>
      <c r="CG642" s="55"/>
      <c r="CH642" s="55"/>
      <c r="CI642" s="55"/>
    </row>
    <row r="643" spans="1:87" customFormat="1" ht="15" customHeight="1" x14ac:dyDescent="0.25">
      <c r="A643" s="55"/>
      <c r="B643" s="58"/>
      <c r="C643" s="58"/>
      <c r="E643" s="57"/>
      <c r="F643" s="21"/>
      <c r="G643" s="59"/>
      <c r="H643" s="56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55"/>
      <c r="AL643" s="55"/>
      <c r="AM643" s="55"/>
      <c r="AN643" s="55"/>
      <c r="AO643" s="55"/>
      <c r="AP643" s="55"/>
      <c r="AQ643" s="55"/>
      <c r="AR643" s="55"/>
      <c r="AS643" s="55"/>
      <c r="AT643" s="55"/>
      <c r="AU643" s="55"/>
      <c r="AV643" s="55"/>
      <c r="AW643" s="55"/>
      <c r="AX643" s="55"/>
      <c r="AY643" s="55"/>
      <c r="AZ643" s="55"/>
      <c r="BA643" s="55"/>
      <c r="BB643" s="55"/>
      <c r="BC643" s="55"/>
      <c r="BD643" s="55"/>
      <c r="BE643" s="55"/>
      <c r="BF643" s="55"/>
      <c r="BG643" s="55"/>
      <c r="BH643" s="55"/>
      <c r="BI643" s="55"/>
      <c r="BJ643" s="55"/>
      <c r="BK643" s="55"/>
      <c r="BL643" s="55"/>
      <c r="BM643" s="55"/>
      <c r="BN643" s="55"/>
      <c r="BO643" s="55"/>
      <c r="BP643" s="55"/>
      <c r="BQ643" s="55"/>
      <c r="BR643" s="55"/>
      <c r="BS643" s="55"/>
      <c r="BT643" s="55"/>
      <c r="BU643" s="55"/>
      <c r="BV643" s="55"/>
      <c r="BW643" s="55"/>
      <c r="BX643" s="55"/>
      <c r="BY643" s="55"/>
      <c r="BZ643" s="55"/>
      <c r="CA643" s="55"/>
      <c r="CB643" s="55"/>
      <c r="CC643" s="55"/>
      <c r="CD643" s="55"/>
      <c r="CE643" s="55"/>
      <c r="CF643" s="55"/>
      <c r="CG643" s="55"/>
      <c r="CH643" s="55"/>
      <c r="CI643" s="55"/>
    </row>
    <row r="644" spans="1:87" customFormat="1" ht="15" customHeight="1" x14ac:dyDescent="0.25">
      <c r="A644" s="55"/>
      <c r="B644" s="58"/>
      <c r="C644" s="58"/>
      <c r="E644" s="57"/>
      <c r="F644" s="21"/>
      <c r="G644" s="59"/>
      <c r="H644" s="56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55"/>
      <c r="AU644" s="55"/>
      <c r="AV644" s="55"/>
      <c r="AW644" s="55"/>
      <c r="AX644" s="55"/>
      <c r="AY644" s="55"/>
      <c r="AZ644" s="55"/>
      <c r="BA644" s="55"/>
      <c r="BB644" s="55"/>
      <c r="BC644" s="55"/>
      <c r="BD644" s="55"/>
      <c r="BE644" s="55"/>
      <c r="BF644" s="55"/>
      <c r="BG644" s="55"/>
      <c r="BH644" s="55"/>
      <c r="BI644" s="55"/>
      <c r="BJ644" s="55"/>
      <c r="BK644" s="55"/>
      <c r="BL644" s="55"/>
      <c r="BM644" s="55"/>
      <c r="BN644" s="55"/>
      <c r="BO644" s="55"/>
      <c r="BP644" s="55"/>
      <c r="BQ644" s="55"/>
      <c r="BR644" s="55"/>
      <c r="BS644" s="55"/>
      <c r="BT644" s="55"/>
      <c r="BU644" s="55"/>
      <c r="BV644" s="55"/>
      <c r="BW644" s="55"/>
      <c r="BX644" s="55"/>
      <c r="BY644" s="55"/>
      <c r="BZ644" s="55"/>
      <c r="CA644" s="55"/>
      <c r="CB644" s="55"/>
      <c r="CC644" s="55"/>
      <c r="CD644" s="55"/>
      <c r="CE644" s="55"/>
      <c r="CF644" s="55"/>
      <c r="CG644" s="55"/>
      <c r="CH644" s="55"/>
      <c r="CI644" s="55"/>
    </row>
    <row r="645" spans="1:87" customFormat="1" ht="15" customHeight="1" x14ac:dyDescent="0.25">
      <c r="A645" s="55"/>
      <c r="B645" s="58"/>
      <c r="C645" s="58"/>
      <c r="E645" s="57"/>
      <c r="F645" s="21"/>
      <c r="G645" s="59"/>
      <c r="H645" s="56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55"/>
      <c r="AU645" s="55"/>
      <c r="AV645" s="55"/>
      <c r="AW645" s="55"/>
      <c r="AX645" s="55"/>
      <c r="AY645" s="55"/>
      <c r="AZ645" s="55"/>
      <c r="BA645" s="55"/>
      <c r="BB645" s="55"/>
      <c r="BC645" s="55"/>
      <c r="BD645" s="55"/>
      <c r="BE645" s="55"/>
      <c r="BF645" s="55"/>
      <c r="BG645" s="55"/>
      <c r="BH645" s="55"/>
      <c r="BI645" s="55"/>
      <c r="BJ645" s="55"/>
      <c r="BK645" s="55"/>
      <c r="BL645" s="55"/>
      <c r="BM645" s="55"/>
      <c r="BN645" s="55"/>
      <c r="BO645" s="55"/>
      <c r="BP645" s="55"/>
      <c r="BQ645" s="55"/>
      <c r="BR645" s="55"/>
      <c r="BS645" s="55"/>
      <c r="BT645" s="55"/>
      <c r="BU645" s="55"/>
      <c r="BV645" s="55"/>
      <c r="BW645" s="55"/>
      <c r="BX645" s="55"/>
      <c r="BY645" s="55"/>
      <c r="BZ645" s="55"/>
      <c r="CA645" s="55"/>
      <c r="CB645" s="55"/>
      <c r="CC645" s="55"/>
      <c r="CD645" s="55"/>
      <c r="CE645" s="55"/>
      <c r="CF645" s="55"/>
      <c r="CG645" s="55"/>
      <c r="CH645" s="55"/>
      <c r="CI645" s="55"/>
    </row>
    <row r="646" spans="1:87" customFormat="1" ht="15" customHeight="1" x14ac:dyDescent="0.25">
      <c r="A646" s="55"/>
      <c r="B646" s="58"/>
      <c r="C646" s="58"/>
      <c r="E646" s="57"/>
      <c r="F646" s="21"/>
      <c r="G646" s="59"/>
      <c r="H646" s="56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  <c r="AQ646" s="55"/>
      <c r="AR646" s="55"/>
      <c r="AS646" s="55"/>
      <c r="AT646" s="55"/>
      <c r="AU646" s="55"/>
      <c r="AV646" s="55"/>
      <c r="AW646" s="55"/>
      <c r="AX646" s="55"/>
      <c r="AY646" s="55"/>
      <c r="AZ646" s="55"/>
      <c r="BA646" s="55"/>
      <c r="BB646" s="55"/>
      <c r="BC646" s="55"/>
      <c r="BD646" s="55"/>
      <c r="BE646" s="55"/>
      <c r="BF646" s="55"/>
      <c r="BG646" s="55"/>
      <c r="BH646" s="55"/>
      <c r="BI646" s="55"/>
      <c r="BJ646" s="55"/>
      <c r="BK646" s="55"/>
      <c r="BL646" s="55"/>
      <c r="BM646" s="55"/>
      <c r="BN646" s="55"/>
      <c r="BO646" s="55"/>
      <c r="BP646" s="55"/>
      <c r="BQ646" s="55"/>
      <c r="BR646" s="55"/>
      <c r="BS646" s="55"/>
      <c r="BT646" s="55"/>
      <c r="BU646" s="55"/>
      <c r="BV646" s="55"/>
      <c r="BW646" s="55"/>
      <c r="BX646" s="55"/>
      <c r="BY646" s="55"/>
      <c r="BZ646" s="55"/>
      <c r="CA646" s="55"/>
      <c r="CB646" s="55"/>
      <c r="CC646" s="55"/>
      <c r="CD646" s="55"/>
      <c r="CE646" s="55"/>
      <c r="CF646" s="55"/>
      <c r="CG646" s="55"/>
      <c r="CH646" s="55"/>
      <c r="CI646" s="55"/>
    </row>
    <row r="647" spans="1:87" customFormat="1" ht="15" customHeight="1" x14ac:dyDescent="0.25">
      <c r="A647" s="55"/>
      <c r="B647" s="58"/>
      <c r="C647" s="58"/>
      <c r="E647" s="57"/>
      <c r="F647" s="21"/>
      <c r="G647" s="59"/>
      <c r="H647" s="56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  <c r="AQ647" s="55"/>
      <c r="AR647" s="55"/>
      <c r="AS647" s="55"/>
      <c r="AT647" s="55"/>
      <c r="AU647" s="55"/>
      <c r="AV647" s="55"/>
      <c r="AW647" s="55"/>
      <c r="AX647" s="55"/>
      <c r="AY647" s="55"/>
      <c r="AZ647" s="55"/>
      <c r="BA647" s="55"/>
      <c r="BB647" s="55"/>
      <c r="BC647" s="55"/>
      <c r="BD647" s="55"/>
      <c r="BE647" s="55"/>
      <c r="BF647" s="55"/>
      <c r="BG647" s="55"/>
      <c r="BH647" s="55"/>
      <c r="BI647" s="55"/>
      <c r="BJ647" s="55"/>
      <c r="BK647" s="55"/>
      <c r="BL647" s="55"/>
      <c r="BM647" s="55"/>
      <c r="BN647" s="55"/>
      <c r="BO647" s="55"/>
      <c r="BP647" s="55"/>
      <c r="BQ647" s="55"/>
      <c r="BR647" s="55"/>
      <c r="BS647" s="55"/>
      <c r="BT647" s="55"/>
      <c r="BU647" s="55"/>
      <c r="BV647" s="55"/>
      <c r="BW647" s="55"/>
      <c r="BX647" s="55"/>
      <c r="BY647" s="55"/>
      <c r="BZ647" s="55"/>
      <c r="CA647" s="55"/>
      <c r="CB647" s="55"/>
      <c r="CC647" s="55"/>
      <c r="CD647" s="55"/>
      <c r="CE647" s="55"/>
      <c r="CF647" s="55"/>
      <c r="CG647" s="55"/>
      <c r="CH647" s="55"/>
      <c r="CI647" s="55"/>
    </row>
    <row r="648" spans="1:87" customFormat="1" ht="15" customHeight="1" x14ac:dyDescent="0.25">
      <c r="A648" s="55"/>
      <c r="B648" s="58"/>
      <c r="C648" s="58"/>
      <c r="E648" s="57"/>
      <c r="F648" s="21"/>
      <c r="G648" s="59"/>
      <c r="H648" s="56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55"/>
      <c r="AU648" s="55"/>
      <c r="AV648" s="55"/>
      <c r="AW648" s="55"/>
      <c r="AX648" s="55"/>
      <c r="AY648" s="55"/>
      <c r="AZ648" s="55"/>
      <c r="BA648" s="55"/>
      <c r="BB648" s="55"/>
      <c r="BC648" s="55"/>
      <c r="BD648" s="55"/>
      <c r="BE648" s="55"/>
      <c r="BF648" s="55"/>
      <c r="BG648" s="55"/>
      <c r="BH648" s="55"/>
      <c r="BI648" s="55"/>
      <c r="BJ648" s="55"/>
      <c r="BK648" s="55"/>
      <c r="BL648" s="55"/>
      <c r="BM648" s="55"/>
      <c r="BN648" s="55"/>
      <c r="BO648" s="55"/>
      <c r="BP648" s="55"/>
      <c r="BQ648" s="55"/>
      <c r="BR648" s="55"/>
      <c r="BS648" s="55"/>
      <c r="BT648" s="55"/>
      <c r="BU648" s="55"/>
      <c r="BV648" s="55"/>
      <c r="BW648" s="55"/>
      <c r="BX648" s="55"/>
      <c r="BY648" s="55"/>
      <c r="BZ648" s="55"/>
      <c r="CA648" s="55"/>
      <c r="CB648" s="55"/>
      <c r="CC648" s="55"/>
      <c r="CD648" s="55"/>
      <c r="CE648" s="55"/>
      <c r="CF648" s="55"/>
      <c r="CG648" s="55"/>
      <c r="CH648" s="55"/>
      <c r="CI648" s="55"/>
    </row>
    <row r="649" spans="1:87" customFormat="1" ht="15" customHeight="1" x14ac:dyDescent="0.25">
      <c r="A649" s="55"/>
      <c r="B649" s="58"/>
      <c r="C649" s="58"/>
      <c r="E649" s="57"/>
      <c r="F649" s="21"/>
      <c r="G649" s="59"/>
      <c r="H649" s="56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5"/>
      <c r="AV649" s="55"/>
      <c r="AW649" s="55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5"/>
      <c r="BJ649" s="55"/>
      <c r="BK649" s="55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5"/>
      <c r="BX649" s="55"/>
      <c r="BY649" s="55"/>
      <c r="BZ649" s="55"/>
      <c r="CA649" s="55"/>
      <c r="CB649" s="55"/>
      <c r="CC649" s="55"/>
      <c r="CD649" s="55"/>
      <c r="CE649" s="55"/>
      <c r="CF649" s="55"/>
      <c r="CG649" s="55"/>
      <c r="CH649" s="55"/>
      <c r="CI649" s="55"/>
    </row>
    <row r="650" spans="1:87" customFormat="1" ht="15" customHeight="1" x14ac:dyDescent="0.25">
      <c r="A650" s="55"/>
      <c r="B650" s="58"/>
      <c r="C650" s="58"/>
      <c r="E650" s="57"/>
      <c r="F650" s="21"/>
      <c r="G650" s="59"/>
      <c r="H650" s="56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  <c r="AQ650" s="55"/>
      <c r="AR650" s="55"/>
      <c r="AS650" s="55"/>
      <c r="AT650" s="55"/>
      <c r="AU650" s="55"/>
      <c r="AV650" s="55"/>
      <c r="AW650" s="55"/>
      <c r="AX650" s="55"/>
      <c r="AY650" s="55"/>
      <c r="AZ650" s="55"/>
      <c r="BA650" s="55"/>
      <c r="BB650" s="55"/>
      <c r="BC650" s="55"/>
      <c r="BD650" s="55"/>
      <c r="BE650" s="55"/>
      <c r="BF650" s="55"/>
      <c r="BG650" s="55"/>
      <c r="BH650" s="55"/>
      <c r="BI650" s="55"/>
      <c r="BJ650" s="55"/>
      <c r="BK650" s="55"/>
      <c r="BL650" s="55"/>
      <c r="BM650" s="55"/>
      <c r="BN650" s="55"/>
      <c r="BO650" s="55"/>
      <c r="BP650" s="55"/>
      <c r="BQ650" s="55"/>
      <c r="BR650" s="55"/>
      <c r="BS650" s="55"/>
      <c r="BT650" s="55"/>
      <c r="BU650" s="55"/>
      <c r="BV650" s="55"/>
      <c r="BW650" s="55"/>
      <c r="BX650" s="55"/>
      <c r="BY650" s="55"/>
      <c r="BZ650" s="55"/>
      <c r="CA650" s="55"/>
      <c r="CB650" s="55"/>
      <c r="CC650" s="55"/>
      <c r="CD650" s="55"/>
      <c r="CE650" s="55"/>
      <c r="CF650" s="55"/>
      <c r="CG650" s="55"/>
      <c r="CH650" s="55"/>
      <c r="CI650" s="55"/>
    </row>
    <row r="651" spans="1:87" customFormat="1" ht="15" customHeight="1" x14ac:dyDescent="0.25">
      <c r="A651" s="55"/>
      <c r="B651" s="58"/>
      <c r="C651" s="58"/>
      <c r="E651" s="57"/>
      <c r="F651" s="21"/>
      <c r="G651" s="59"/>
      <c r="H651" s="56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  <c r="AQ651" s="55"/>
      <c r="AR651" s="55"/>
      <c r="AS651" s="55"/>
      <c r="AT651" s="55"/>
      <c r="AU651" s="55"/>
      <c r="AV651" s="55"/>
      <c r="AW651" s="55"/>
      <c r="AX651" s="55"/>
      <c r="AY651" s="55"/>
      <c r="AZ651" s="55"/>
      <c r="BA651" s="55"/>
      <c r="BB651" s="55"/>
      <c r="BC651" s="55"/>
      <c r="BD651" s="55"/>
      <c r="BE651" s="55"/>
      <c r="BF651" s="55"/>
      <c r="BG651" s="55"/>
      <c r="BH651" s="55"/>
      <c r="BI651" s="55"/>
      <c r="BJ651" s="55"/>
      <c r="BK651" s="55"/>
      <c r="BL651" s="55"/>
      <c r="BM651" s="55"/>
      <c r="BN651" s="55"/>
      <c r="BO651" s="55"/>
      <c r="BP651" s="55"/>
      <c r="BQ651" s="55"/>
      <c r="BR651" s="55"/>
      <c r="BS651" s="55"/>
      <c r="BT651" s="55"/>
      <c r="BU651" s="55"/>
      <c r="BV651" s="55"/>
      <c r="BW651" s="55"/>
      <c r="BX651" s="55"/>
      <c r="BY651" s="55"/>
      <c r="BZ651" s="55"/>
      <c r="CA651" s="55"/>
      <c r="CB651" s="55"/>
      <c r="CC651" s="55"/>
      <c r="CD651" s="55"/>
      <c r="CE651" s="55"/>
      <c r="CF651" s="55"/>
      <c r="CG651" s="55"/>
      <c r="CH651" s="55"/>
      <c r="CI651" s="55"/>
    </row>
    <row r="652" spans="1:87" customFormat="1" ht="15" customHeight="1" x14ac:dyDescent="0.25">
      <c r="A652" s="55"/>
      <c r="B652" s="58"/>
      <c r="C652" s="58"/>
      <c r="E652" s="57"/>
      <c r="F652" s="21"/>
      <c r="G652" s="59"/>
      <c r="H652" s="56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  <c r="AQ652" s="55"/>
      <c r="AR652" s="55"/>
      <c r="AS652" s="55"/>
      <c r="AT652" s="55"/>
      <c r="AU652" s="55"/>
      <c r="AV652" s="55"/>
      <c r="AW652" s="55"/>
      <c r="AX652" s="55"/>
      <c r="AY652" s="55"/>
      <c r="AZ652" s="55"/>
      <c r="BA652" s="55"/>
      <c r="BB652" s="55"/>
      <c r="BC652" s="55"/>
      <c r="BD652" s="55"/>
      <c r="BE652" s="55"/>
      <c r="BF652" s="55"/>
      <c r="BG652" s="55"/>
      <c r="BH652" s="55"/>
      <c r="BI652" s="55"/>
      <c r="BJ652" s="55"/>
      <c r="BK652" s="55"/>
      <c r="BL652" s="55"/>
      <c r="BM652" s="55"/>
      <c r="BN652" s="55"/>
      <c r="BO652" s="55"/>
      <c r="BP652" s="55"/>
      <c r="BQ652" s="55"/>
      <c r="BR652" s="55"/>
      <c r="BS652" s="55"/>
      <c r="BT652" s="55"/>
      <c r="BU652" s="55"/>
      <c r="BV652" s="55"/>
      <c r="BW652" s="55"/>
      <c r="BX652" s="55"/>
      <c r="BY652" s="55"/>
      <c r="BZ652" s="55"/>
      <c r="CA652" s="55"/>
      <c r="CB652" s="55"/>
      <c r="CC652" s="55"/>
      <c r="CD652" s="55"/>
      <c r="CE652" s="55"/>
      <c r="CF652" s="55"/>
      <c r="CG652" s="55"/>
      <c r="CH652" s="55"/>
      <c r="CI652" s="55"/>
    </row>
    <row r="653" spans="1:87" customFormat="1" ht="15" customHeight="1" x14ac:dyDescent="0.25">
      <c r="A653" s="55"/>
      <c r="B653" s="58"/>
      <c r="C653" s="58"/>
      <c r="E653" s="57"/>
      <c r="F653" s="21"/>
      <c r="G653" s="59"/>
      <c r="H653" s="56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  <c r="AQ653" s="55"/>
      <c r="AR653" s="55"/>
      <c r="AS653" s="55"/>
      <c r="AT653" s="55"/>
      <c r="AU653" s="55"/>
      <c r="AV653" s="55"/>
      <c r="AW653" s="55"/>
      <c r="AX653" s="55"/>
      <c r="AY653" s="55"/>
      <c r="AZ653" s="55"/>
      <c r="BA653" s="55"/>
      <c r="BB653" s="55"/>
      <c r="BC653" s="55"/>
      <c r="BD653" s="55"/>
      <c r="BE653" s="55"/>
      <c r="BF653" s="55"/>
      <c r="BG653" s="55"/>
      <c r="BH653" s="55"/>
      <c r="BI653" s="55"/>
      <c r="BJ653" s="55"/>
      <c r="BK653" s="55"/>
      <c r="BL653" s="55"/>
      <c r="BM653" s="55"/>
      <c r="BN653" s="55"/>
      <c r="BO653" s="55"/>
      <c r="BP653" s="55"/>
      <c r="BQ653" s="55"/>
      <c r="BR653" s="55"/>
      <c r="BS653" s="55"/>
      <c r="BT653" s="55"/>
      <c r="BU653" s="55"/>
      <c r="BV653" s="55"/>
      <c r="BW653" s="55"/>
      <c r="BX653" s="55"/>
      <c r="BY653" s="55"/>
      <c r="BZ653" s="55"/>
      <c r="CA653" s="55"/>
      <c r="CB653" s="55"/>
      <c r="CC653" s="55"/>
      <c r="CD653" s="55"/>
      <c r="CE653" s="55"/>
      <c r="CF653" s="55"/>
      <c r="CG653" s="55"/>
      <c r="CH653" s="55"/>
      <c r="CI653" s="55"/>
    </row>
    <row r="654" spans="1:87" customFormat="1" ht="15" customHeight="1" x14ac:dyDescent="0.25">
      <c r="A654" s="55"/>
      <c r="B654" s="58"/>
      <c r="C654" s="58"/>
      <c r="E654" s="57"/>
      <c r="F654" s="21"/>
      <c r="G654" s="59"/>
      <c r="H654" s="56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  <c r="AQ654" s="55"/>
      <c r="AR654" s="55"/>
      <c r="AS654" s="55"/>
      <c r="AT654" s="55"/>
      <c r="AU654" s="55"/>
      <c r="AV654" s="55"/>
      <c r="AW654" s="55"/>
      <c r="AX654" s="55"/>
      <c r="AY654" s="55"/>
      <c r="AZ654" s="55"/>
      <c r="BA654" s="55"/>
      <c r="BB654" s="55"/>
      <c r="BC654" s="55"/>
      <c r="BD654" s="55"/>
      <c r="BE654" s="55"/>
      <c r="BF654" s="55"/>
      <c r="BG654" s="55"/>
      <c r="BH654" s="55"/>
      <c r="BI654" s="55"/>
      <c r="BJ654" s="55"/>
      <c r="BK654" s="55"/>
      <c r="BL654" s="55"/>
      <c r="BM654" s="55"/>
      <c r="BN654" s="55"/>
      <c r="BO654" s="55"/>
      <c r="BP654" s="55"/>
      <c r="BQ654" s="55"/>
      <c r="BR654" s="55"/>
      <c r="BS654" s="55"/>
      <c r="BT654" s="55"/>
      <c r="BU654" s="55"/>
      <c r="BV654" s="55"/>
      <c r="BW654" s="55"/>
      <c r="BX654" s="55"/>
      <c r="BY654" s="55"/>
      <c r="BZ654" s="55"/>
      <c r="CA654" s="55"/>
      <c r="CB654" s="55"/>
      <c r="CC654" s="55"/>
      <c r="CD654" s="55"/>
      <c r="CE654" s="55"/>
      <c r="CF654" s="55"/>
      <c r="CG654" s="55"/>
      <c r="CH654" s="55"/>
      <c r="CI654" s="55"/>
    </row>
    <row r="655" spans="1:87" customFormat="1" ht="15" customHeight="1" x14ac:dyDescent="0.25">
      <c r="A655" s="55"/>
      <c r="B655" s="58"/>
      <c r="C655" s="58"/>
      <c r="E655" s="57"/>
      <c r="F655" s="21"/>
      <c r="G655" s="59"/>
      <c r="H655" s="56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  <c r="AQ655" s="55"/>
      <c r="AR655" s="55"/>
      <c r="AS655" s="55"/>
      <c r="AT655" s="55"/>
      <c r="AU655" s="55"/>
      <c r="AV655" s="55"/>
      <c r="AW655" s="55"/>
      <c r="AX655" s="55"/>
      <c r="AY655" s="55"/>
      <c r="AZ655" s="55"/>
      <c r="BA655" s="55"/>
      <c r="BB655" s="55"/>
      <c r="BC655" s="55"/>
      <c r="BD655" s="55"/>
      <c r="BE655" s="55"/>
      <c r="BF655" s="55"/>
      <c r="BG655" s="55"/>
      <c r="BH655" s="55"/>
      <c r="BI655" s="55"/>
      <c r="BJ655" s="55"/>
      <c r="BK655" s="55"/>
      <c r="BL655" s="55"/>
      <c r="BM655" s="55"/>
      <c r="BN655" s="55"/>
      <c r="BO655" s="55"/>
      <c r="BP655" s="55"/>
      <c r="BQ655" s="55"/>
      <c r="BR655" s="55"/>
      <c r="BS655" s="55"/>
      <c r="BT655" s="55"/>
      <c r="BU655" s="55"/>
      <c r="BV655" s="55"/>
      <c r="BW655" s="55"/>
      <c r="BX655" s="55"/>
      <c r="BY655" s="55"/>
      <c r="BZ655" s="55"/>
      <c r="CA655" s="55"/>
      <c r="CB655" s="55"/>
      <c r="CC655" s="55"/>
      <c r="CD655" s="55"/>
      <c r="CE655" s="55"/>
      <c r="CF655" s="55"/>
      <c r="CG655" s="55"/>
      <c r="CH655" s="55"/>
      <c r="CI655" s="55"/>
    </row>
    <row r="656" spans="1:87" customFormat="1" ht="15" customHeight="1" x14ac:dyDescent="0.25">
      <c r="A656" s="55"/>
      <c r="B656" s="58"/>
      <c r="C656" s="58"/>
      <c r="E656" s="57"/>
      <c r="F656" s="21"/>
      <c r="G656" s="59"/>
      <c r="H656" s="56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  <c r="AS656" s="55"/>
      <c r="AT656" s="55"/>
      <c r="AU656" s="55"/>
      <c r="AV656" s="55"/>
      <c r="AW656" s="55"/>
      <c r="AX656" s="55"/>
      <c r="AY656" s="55"/>
      <c r="AZ656" s="55"/>
      <c r="BA656" s="55"/>
      <c r="BB656" s="55"/>
      <c r="BC656" s="55"/>
      <c r="BD656" s="55"/>
      <c r="BE656" s="55"/>
      <c r="BF656" s="55"/>
      <c r="BG656" s="55"/>
      <c r="BH656" s="55"/>
      <c r="BI656" s="55"/>
      <c r="BJ656" s="55"/>
      <c r="BK656" s="55"/>
      <c r="BL656" s="55"/>
      <c r="BM656" s="55"/>
      <c r="BN656" s="55"/>
      <c r="BO656" s="55"/>
      <c r="BP656" s="55"/>
      <c r="BQ656" s="55"/>
      <c r="BR656" s="55"/>
      <c r="BS656" s="55"/>
      <c r="BT656" s="55"/>
      <c r="BU656" s="55"/>
      <c r="BV656" s="55"/>
      <c r="BW656" s="55"/>
      <c r="BX656" s="55"/>
      <c r="BY656" s="55"/>
      <c r="BZ656" s="55"/>
      <c r="CA656" s="55"/>
      <c r="CB656" s="55"/>
      <c r="CC656" s="55"/>
      <c r="CD656" s="55"/>
      <c r="CE656" s="55"/>
      <c r="CF656" s="55"/>
      <c r="CG656" s="55"/>
      <c r="CH656" s="55"/>
      <c r="CI656" s="55"/>
    </row>
    <row r="657" spans="1:87" customFormat="1" ht="15" customHeight="1" x14ac:dyDescent="0.25">
      <c r="A657" s="55"/>
      <c r="B657" s="58"/>
      <c r="C657" s="58"/>
      <c r="E657" s="57"/>
      <c r="F657" s="21"/>
      <c r="G657" s="59"/>
      <c r="H657" s="56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  <c r="AQ657" s="55"/>
      <c r="AR657" s="55"/>
      <c r="AS657" s="55"/>
      <c r="AT657" s="55"/>
      <c r="AU657" s="55"/>
      <c r="AV657" s="55"/>
      <c r="AW657" s="55"/>
      <c r="AX657" s="55"/>
      <c r="AY657" s="55"/>
      <c r="AZ657" s="55"/>
      <c r="BA657" s="55"/>
      <c r="BB657" s="55"/>
      <c r="BC657" s="55"/>
      <c r="BD657" s="55"/>
      <c r="BE657" s="55"/>
      <c r="BF657" s="55"/>
      <c r="BG657" s="55"/>
      <c r="BH657" s="55"/>
      <c r="BI657" s="55"/>
      <c r="BJ657" s="55"/>
      <c r="BK657" s="55"/>
      <c r="BL657" s="55"/>
      <c r="BM657" s="55"/>
      <c r="BN657" s="55"/>
      <c r="BO657" s="55"/>
      <c r="BP657" s="55"/>
      <c r="BQ657" s="55"/>
      <c r="BR657" s="55"/>
      <c r="BS657" s="55"/>
      <c r="BT657" s="55"/>
      <c r="BU657" s="55"/>
      <c r="BV657" s="55"/>
      <c r="BW657" s="55"/>
      <c r="BX657" s="55"/>
      <c r="BY657" s="55"/>
      <c r="BZ657" s="55"/>
      <c r="CA657" s="55"/>
      <c r="CB657" s="55"/>
      <c r="CC657" s="55"/>
      <c r="CD657" s="55"/>
      <c r="CE657" s="55"/>
      <c r="CF657" s="55"/>
      <c r="CG657" s="55"/>
      <c r="CH657" s="55"/>
      <c r="CI657" s="55"/>
    </row>
    <row r="658" spans="1:87" customFormat="1" ht="15" customHeight="1" x14ac:dyDescent="0.25">
      <c r="A658" s="55"/>
      <c r="B658" s="58"/>
      <c r="C658" s="58"/>
      <c r="E658" s="57"/>
      <c r="F658" s="21"/>
      <c r="G658" s="59"/>
      <c r="H658" s="56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5"/>
      <c r="AV658" s="55"/>
      <c r="AW658" s="55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5"/>
      <c r="BJ658" s="55"/>
      <c r="BK658" s="55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5"/>
      <c r="BX658" s="55"/>
      <c r="BY658" s="55"/>
      <c r="BZ658" s="55"/>
      <c r="CA658" s="55"/>
      <c r="CB658" s="55"/>
      <c r="CC658" s="55"/>
      <c r="CD658" s="55"/>
      <c r="CE658" s="55"/>
      <c r="CF658" s="55"/>
      <c r="CG658" s="55"/>
      <c r="CH658" s="55"/>
      <c r="CI658" s="55"/>
    </row>
    <row r="659" spans="1:87" customFormat="1" ht="15" customHeight="1" x14ac:dyDescent="0.25">
      <c r="A659" s="55"/>
      <c r="B659" s="58"/>
      <c r="C659" s="58"/>
      <c r="E659" s="57"/>
      <c r="F659" s="21"/>
      <c r="G659" s="59"/>
      <c r="H659" s="56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5"/>
      <c r="AV659" s="55"/>
      <c r="AW659" s="55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5"/>
      <c r="BJ659" s="55"/>
      <c r="BK659" s="55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5"/>
      <c r="BX659" s="55"/>
      <c r="BY659" s="55"/>
      <c r="BZ659" s="55"/>
      <c r="CA659" s="55"/>
      <c r="CB659" s="55"/>
      <c r="CC659" s="55"/>
      <c r="CD659" s="55"/>
      <c r="CE659" s="55"/>
      <c r="CF659" s="55"/>
      <c r="CG659" s="55"/>
      <c r="CH659" s="55"/>
      <c r="CI659" s="55"/>
    </row>
    <row r="660" spans="1:87" customFormat="1" ht="15" customHeight="1" x14ac:dyDescent="0.25">
      <c r="A660" s="55"/>
      <c r="B660" s="58"/>
      <c r="C660" s="58"/>
      <c r="E660" s="57"/>
      <c r="F660" s="21"/>
      <c r="G660" s="59"/>
      <c r="H660" s="56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55"/>
      <c r="BE660" s="55"/>
      <c r="BF660" s="55"/>
      <c r="BG660" s="55"/>
      <c r="BH660" s="55"/>
      <c r="BI660" s="55"/>
      <c r="BJ660" s="55"/>
      <c r="BK660" s="55"/>
      <c r="BL660" s="55"/>
      <c r="BM660" s="55"/>
      <c r="BN660" s="55"/>
      <c r="BO660" s="55"/>
      <c r="BP660" s="55"/>
      <c r="BQ660" s="55"/>
      <c r="BR660" s="55"/>
      <c r="BS660" s="55"/>
      <c r="BT660" s="55"/>
      <c r="BU660" s="55"/>
      <c r="BV660" s="55"/>
      <c r="BW660" s="55"/>
      <c r="BX660" s="55"/>
      <c r="BY660" s="55"/>
      <c r="BZ660" s="55"/>
      <c r="CA660" s="55"/>
      <c r="CB660" s="55"/>
      <c r="CC660" s="55"/>
      <c r="CD660" s="55"/>
      <c r="CE660" s="55"/>
      <c r="CF660" s="55"/>
      <c r="CG660" s="55"/>
      <c r="CH660" s="55"/>
      <c r="CI660" s="55"/>
    </row>
    <row r="661" spans="1:87" customFormat="1" ht="15" customHeight="1" x14ac:dyDescent="0.25">
      <c r="A661" s="55"/>
      <c r="B661" s="58"/>
      <c r="C661" s="58"/>
      <c r="E661" s="57"/>
      <c r="F661" s="21"/>
      <c r="G661" s="59"/>
      <c r="H661" s="56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55"/>
      <c r="BE661" s="55"/>
      <c r="BF661" s="55"/>
      <c r="BG661" s="55"/>
      <c r="BH661" s="55"/>
      <c r="BI661" s="55"/>
      <c r="BJ661" s="55"/>
      <c r="BK661" s="55"/>
      <c r="BL661" s="55"/>
      <c r="BM661" s="55"/>
      <c r="BN661" s="55"/>
      <c r="BO661" s="55"/>
      <c r="BP661" s="55"/>
      <c r="BQ661" s="55"/>
      <c r="BR661" s="55"/>
      <c r="BS661" s="55"/>
      <c r="BT661" s="55"/>
      <c r="BU661" s="55"/>
      <c r="BV661" s="55"/>
      <c r="BW661" s="55"/>
      <c r="BX661" s="55"/>
      <c r="BY661" s="55"/>
      <c r="BZ661" s="55"/>
      <c r="CA661" s="55"/>
      <c r="CB661" s="55"/>
      <c r="CC661" s="55"/>
      <c r="CD661" s="55"/>
      <c r="CE661" s="55"/>
      <c r="CF661" s="55"/>
      <c r="CG661" s="55"/>
      <c r="CH661" s="55"/>
      <c r="CI661" s="55"/>
    </row>
    <row r="662" spans="1:87" customFormat="1" ht="15" customHeight="1" x14ac:dyDescent="0.25">
      <c r="A662" s="55"/>
      <c r="B662" s="58"/>
      <c r="C662" s="58"/>
      <c r="E662" s="57"/>
      <c r="F662" s="21"/>
      <c r="G662" s="59"/>
      <c r="H662" s="56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  <c r="AQ662" s="55"/>
      <c r="AR662" s="55"/>
      <c r="AS662" s="55"/>
      <c r="AT662" s="55"/>
      <c r="AU662" s="55"/>
      <c r="AV662" s="55"/>
      <c r="AW662" s="55"/>
      <c r="AX662" s="55"/>
      <c r="AY662" s="55"/>
      <c r="AZ662" s="55"/>
      <c r="BA662" s="55"/>
      <c r="BB662" s="55"/>
      <c r="BC662" s="55"/>
      <c r="BD662" s="55"/>
      <c r="BE662" s="55"/>
      <c r="BF662" s="55"/>
      <c r="BG662" s="55"/>
      <c r="BH662" s="55"/>
      <c r="BI662" s="55"/>
      <c r="BJ662" s="55"/>
      <c r="BK662" s="55"/>
      <c r="BL662" s="55"/>
      <c r="BM662" s="55"/>
      <c r="BN662" s="55"/>
      <c r="BO662" s="55"/>
      <c r="BP662" s="55"/>
      <c r="BQ662" s="55"/>
      <c r="BR662" s="55"/>
      <c r="BS662" s="55"/>
      <c r="BT662" s="55"/>
      <c r="BU662" s="55"/>
      <c r="BV662" s="55"/>
      <c r="BW662" s="55"/>
      <c r="BX662" s="55"/>
      <c r="BY662" s="55"/>
      <c r="BZ662" s="55"/>
      <c r="CA662" s="55"/>
      <c r="CB662" s="55"/>
      <c r="CC662" s="55"/>
      <c r="CD662" s="55"/>
      <c r="CE662" s="55"/>
      <c r="CF662" s="55"/>
      <c r="CG662" s="55"/>
      <c r="CH662" s="55"/>
      <c r="CI662" s="55"/>
    </row>
    <row r="663" spans="1:87" customFormat="1" ht="15" customHeight="1" x14ac:dyDescent="0.25">
      <c r="A663" s="55"/>
      <c r="B663" s="58"/>
      <c r="C663" s="58"/>
      <c r="E663" s="57"/>
      <c r="F663" s="21"/>
      <c r="G663" s="59"/>
      <c r="H663" s="56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55"/>
      <c r="AL663" s="55"/>
      <c r="AM663" s="55"/>
      <c r="AN663" s="55"/>
      <c r="AO663" s="55"/>
      <c r="AP663" s="55"/>
      <c r="AQ663" s="55"/>
      <c r="AR663" s="55"/>
      <c r="AS663" s="55"/>
      <c r="AT663" s="55"/>
      <c r="AU663" s="55"/>
      <c r="AV663" s="55"/>
      <c r="AW663" s="55"/>
      <c r="AX663" s="55"/>
      <c r="AY663" s="55"/>
      <c r="AZ663" s="55"/>
      <c r="BA663" s="55"/>
      <c r="BB663" s="55"/>
      <c r="BC663" s="55"/>
      <c r="BD663" s="55"/>
      <c r="BE663" s="55"/>
      <c r="BF663" s="55"/>
      <c r="BG663" s="55"/>
      <c r="BH663" s="55"/>
      <c r="BI663" s="55"/>
      <c r="BJ663" s="55"/>
      <c r="BK663" s="55"/>
      <c r="BL663" s="55"/>
      <c r="BM663" s="55"/>
      <c r="BN663" s="55"/>
      <c r="BO663" s="55"/>
      <c r="BP663" s="55"/>
      <c r="BQ663" s="55"/>
      <c r="BR663" s="55"/>
      <c r="BS663" s="55"/>
      <c r="BT663" s="55"/>
      <c r="BU663" s="55"/>
      <c r="BV663" s="55"/>
      <c r="BW663" s="55"/>
      <c r="BX663" s="55"/>
      <c r="BY663" s="55"/>
      <c r="BZ663" s="55"/>
      <c r="CA663" s="55"/>
      <c r="CB663" s="55"/>
      <c r="CC663" s="55"/>
      <c r="CD663" s="55"/>
      <c r="CE663" s="55"/>
      <c r="CF663" s="55"/>
      <c r="CG663" s="55"/>
      <c r="CH663" s="55"/>
      <c r="CI663" s="55"/>
    </row>
    <row r="664" spans="1:87" customFormat="1" ht="15" customHeight="1" x14ac:dyDescent="0.25">
      <c r="A664" s="55"/>
      <c r="B664" s="58"/>
      <c r="C664" s="58"/>
      <c r="E664" s="57"/>
      <c r="F664" s="21"/>
      <c r="G664" s="59"/>
      <c r="H664" s="56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55"/>
      <c r="AL664" s="55"/>
      <c r="AM664" s="55"/>
      <c r="AN664" s="55"/>
      <c r="AO664" s="55"/>
      <c r="AP664" s="55"/>
      <c r="AQ664" s="55"/>
      <c r="AR664" s="55"/>
      <c r="AS664" s="55"/>
      <c r="AT664" s="55"/>
      <c r="AU664" s="55"/>
      <c r="AV664" s="55"/>
      <c r="AW664" s="55"/>
      <c r="AX664" s="55"/>
      <c r="AY664" s="55"/>
      <c r="AZ664" s="55"/>
      <c r="BA664" s="55"/>
      <c r="BB664" s="55"/>
      <c r="BC664" s="55"/>
      <c r="BD664" s="55"/>
      <c r="BE664" s="55"/>
      <c r="BF664" s="55"/>
      <c r="BG664" s="55"/>
      <c r="BH664" s="55"/>
      <c r="BI664" s="55"/>
      <c r="BJ664" s="55"/>
      <c r="BK664" s="55"/>
      <c r="BL664" s="55"/>
      <c r="BM664" s="55"/>
      <c r="BN664" s="55"/>
      <c r="BO664" s="55"/>
      <c r="BP664" s="55"/>
      <c r="BQ664" s="55"/>
      <c r="BR664" s="55"/>
      <c r="BS664" s="55"/>
      <c r="BT664" s="55"/>
      <c r="BU664" s="55"/>
      <c r="BV664" s="55"/>
      <c r="BW664" s="55"/>
      <c r="BX664" s="55"/>
      <c r="BY664" s="55"/>
      <c r="BZ664" s="55"/>
      <c r="CA664" s="55"/>
      <c r="CB664" s="55"/>
      <c r="CC664" s="55"/>
      <c r="CD664" s="55"/>
      <c r="CE664" s="55"/>
      <c r="CF664" s="55"/>
      <c r="CG664" s="55"/>
      <c r="CH664" s="55"/>
      <c r="CI664" s="55"/>
    </row>
    <row r="665" spans="1:87" customFormat="1" ht="15" customHeight="1" x14ac:dyDescent="0.25">
      <c r="A665" s="55"/>
      <c r="B665" s="58"/>
      <c r="C665" s="58"/>
      <c r="E665" s="57"/>
      <c r="F665" s="21"/>
      <c r="G665" s="59"/>
      <c r="H665" s="56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55"/>
      <c r="AO665" s="55"/>
      <c r="AP665" s="55"/>
      <c r="AQ665" s="55"/>
      <c r="AR665" s="55"/>
      <c r="AS665" s="55"/>
      <c r="AT665" s="55"/>
      <c r="AU665" s="55"/>
      <c r="AV665" s="55"/>
      <c r="AW665" s="55"/>
      <c r="AX665" s="55"/>
      <c r="AY665" s="55"/>
      <c r="AZ665" s="55"/>
      <c r="BA665" s="55"/>
      <c r="BB665" s="55"/>
      <c r="BC665" s="55"/>
      <c r="BD665" s="55"/>
      <c r="BE665" s="55"/>
      <c r="BF665" s="55"/>
      <c r="BG665" s="55"/>
      <c r="BH665" s="55"/>
      <c r="BI665" s="55"/>
      <c r="BJ665" s="55"/>
      <c r="BK665" s="55"/>
      <c r="BL665" s="55"/>
      <c r="BM665" s="55"/>
      <c r="BN665" s="55"/>
      <c r="BO665" s="55"/>
      <c r="BP665" s="55"/>
      <c r="BQ665" s="55"/>
      <c r="BR665" s="55"/>
      <c r="BS665" s="55"/>
      <c r="BT665" s="55"/>
      <c r="BU665" s="55"/>
      <c r="BV665" s="55"/>
      <c r="BW665" s="55"/>
      <c r="BX665" s="55"/>
      <c r="BY665" s="55"/>
      <c r="BZ665" s="55"/>
      <c r="CA665" s="55"/>
      <c r="CB665" s="55"/>
      <c r="CC665" s="55"/>
      <c r="CD665" s="55"/>
      <c r="CE665" s="55"/>
      <c r="CF665" s="55"/>
      <c r="CG665" s="55"/>
      <c r="CH665" s="55"/>
      <c r="CI665" s="55"/>
    </row>
    <row r="666" spans="1:87" customFormat="1" ht="15" customHeight="1" x14ac:dyDescent="0.25">
      <c r="A666" s="55"/>
      <c r="B666" s="58"/>
      <c r="C666" s="58"/>
      <c r="E666" s="57"/>
      <c r="F666" s="21"/>
      <c r="G666" s="59"/>
      <c r="H666" s="56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  <c r="AQ666" s="55"/>
      <c r="AR666" s="55"/>
      <c r="AS666" s="55"/>
      <c r="AT666" s="55"/>
      <c r="AU666" s="55"/>
      <c r="AV666" s="55"/>
      <c r="AW666" s="55"/>
      <c r="AX666" s="55"/>
      <c r="AY666" s="55"/>
      <c r="AZ666" s="55"/>
      <c r="BA666" s="55"/>
      <c r="BB666" s="55"/>
      <c r="BC666" s="55"/>
      <c r="BD666" s="55"/>
      <c r="BE666" s="55"/>
      <c r="BF666" s="55"/>
      <c r="BG666" s="55"/>
      <c r="BH666" s="55"/>
      <c r="BI666" s="55"/>
      <c r="BJ666" s="55"/>
      <c r="BK666" s="55"/>
      <c r="BL666" s="55"/>
      <c r="BM666" s="55"/>
      <c r="BN666" s="55"/>
      <c r="BO666" s="55"/>
      <c r="BP666" s="55"/>
      <c r="BQ666" s="55"/>
      <c r="BR666" s="55"/>
      <c r="BS666" s="55"/>
      <c r="BT666" s="55"/>
      <c r="BU666" s="55"/>
      <c r="BV666" s="55"/>
      <c r="BW666" s="55"/>
      <c r="BX666" s="55"/>
      <c r="BY666" s="55"/>
      <c r="BZ666" s="55"/>
      <c r="CA666" s="55"/>
      <c r="CB666" s="55"/>
      <c r="CC666" s="55"/>
      <c r="CD666" s="55"/>
      <c r="CE666" s="55"/>
      <c r="CF666" s="55"/>
      <c r="CG666" s="55"/>
      <c r="CH666" s="55"/>
      <c r="CI666" s="55"/>
    </row>
    <row r="667" spans="1:87" customFormat="1" ht="15" customHeight="1" x14ac:dyDescent="0.25">
      <c r="A667" s="55"/>
      <c r="B667" s="58"/>
      <c r="C667" s="58"/>
      <c r="E667" s="57"/>
      <c r="F667" s="21"/>
      <c r="G667" s="59"/>
      <c r="H667" s="56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  <c r="AQ667" s="55"/>
      <c r="AR667" s="55"/>
      <c r="AS667" s="55"/>
      <c r="AT667" s="55"/>
      <c r="AU667" s="55"/>
      <c r="AV667" s="55"/>
      <c r="AW667" s="55"/>
      <c r="AX667" s="55"/>
      <c r="AY667" s="55"/>
      <c r="AZ667" s="55"/>
      <c r="BA667" s="55"/>
      <c r="BB667" s="55"/>
      <c r="BC667" s="55"/>
      <c r="BD667" s="55"/>
      <c r="BE667" s="55"/>
      <c r="BF667" s="55"/>
      <c r="BG667" s="55"/>
      <c r="BH667" s="55"/>
      <c r="BI667" s="55"/>
      <c r="BJ667" s="55"/>
      <c r="BK667" s="55"/>
      <c r="BL667" s="55"/>
      <c r="BM667" s="55"/>
      <c r="BN667" s="55"/>
      <c r="BO667" s="55"/>
      <c r="BP667" s="55"/>
      <c r="BQ667" s="55"/>
      <c r="BR667" s="55"/>
      <c r="BS667" s="55"/>
      <c r="BT667" s="55"/>
      <c r="BU667" s="55"/>
      <c r="BV667" s="55"/>
      <c r="BW667" s="55"/>
      <c r="BX667" s="55"/>
      <c r="BY667" s="55"/>
      <c r="BZ667" s="55"/>
      <c r="CA667" s="55"/>
      <c r="CB667" s="55"/>
      <c r="CC667" s="55"/>
      <c r="CD667" s="55"/>
      <c r="CE667" s="55"/>
      <c r="CF667" s="55"/>
      <c r="CG667" s="55"/>
      <c r="CH667" s="55"/>
      <c r="CI667" s="55"/>
    </row>
    <row r="668" spans="1:87" customFormat="1" ht="15" customHeight="1" x14ac:dyDescent="0.25">
      <c r="A668" s="55"/>
      <c r="B668" s="58"/>
      <c r="C668" s="58"/>
      <c r="E668" s="57"/>
      <c r="F668" s="21"/>
      <c r="G668" s="59"/>
      <c r="H668" s="56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5"/>
      <c r="AV668" s="55"/>
      <c r="AW668" s="55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5"/>
      <c r="BJ668" s="55"/>
      <c r="BK668" s="55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5"/>
      <c r="BX668" s="55"/>
      <c r="BY668" s="55"/>
      <c r="BZ668" s="55"/>
      <c r="CA668" s="55"/>
      <c r="CB668" s="55"/>
      <c r="CC668" s="55"/>
      <c r="CD668" s="55"/>
      <c r="CE668" s="55"/>
      <c r="CF668" s="55"/>
      <c r="CG668" s="55"/>
      <c r="CH668" s="55"/>
      <c r="CI668" s="55"/>
    </row>
    <row r="669" spans="1:87" customFormat="1" ht="15" customHeight="1" x14ac:dyDescent="0.25">
      <c r="A669" s="55"/>
      <c r="B669" s="58"/>
      <c r="C669" s="58"/>
      <c r="E669" s="57"/>
      <c r="F669" s="21"/>
      <c r="G669" s="59"/>
      <c r="H669" s="56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  <c r="AQ669" s="55"/>
      <c r="AR669" s="55"/>
      <c r="AS669" s="55"/>
      <c r="AT669" s="55"/>
      <c r="AU669" s="55"/>
      <c r="AV669" s="55"/>
      <c r="AW669" s="55"/>
      <c r="AX669" s="55"/>
      <c r="AY669" s="55"/>
      <c r="AZ669" s="55"/>
      <c r="BA669" s="55"/>
      <c r="BB669" s="55"/>
      <c r="BC669" s="55"/>
      <c r="BD669" s="55"/>
      <c r="BE669" s="55"/>
      <c r="BF669" s="55"/>
      <c r="BG669" s="55"/>
      <c r="BH669" s="55"/>
      <c r="BI669" s="55"/>
      <c r="BJ669" s="55"/>
      <c r="BK669" s="55"/>
      <c r="BL669" s="55"/>
      <c r="BM669" s="55"/>
      <c r="BN669" s="55"/>
      <c r="BO669" s="55"/>
      <c r="BP669" s="55"/>
      <c r="BQ669" s="55"/>
      <c r="BR669" s="55"/>
      <c r="BS669" s="55"/>
      <c r="BT669" s="55"/>
      <c r="BU669" s="55"/>
      <c r="BV669" s="55"/>
      <c r="BW669" s="55"/>
      <c r="BX669" s="55"/>
      <c r="BY669" s="55"/>
      <c r="BZ669" s="55"/>
      <c r="CA669" s="55"/>
      <c r="CB669" s="55"/>
      <c r="CC669" s="55"/>
      <c r="CD669" s="55"/>
      <c r="CE669" s="55"/>
      <c r="CF669" s="55"/>
      <c r="CG669" s="55"/>
      <c r="CH669" s="55"/>
      <c r="CI669" s="55"/>
    </row>
    <row r="670" spans="1:87" customFormat="1" ht="15" customHeight="1" x14ac:dyDescent="0.25">
      <c r="A670" s="55"/>
      <c r="B670" s="58"/>
      <c r="C670" s="58"/>
      <c r="E670" s="57"/>
      <c r="F670" s="21"/>
      <c r="G670" s="59"/>
      <c r="H670" s="56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  <c r="AQ670" s="55"/>
      <c r="AR670" s="55"/>
      <c r="AS670" s="55"/>
      <c r="AT670" s="55"/>
      <c r="AU670" s="55"/>
      <c r="AV670" s="55"/>
      <c r="AW670" s="55"/>
      <c r="AX670" s="55"/>
      <c r="AY670" s="55"/>
      <c r="AZ670" s="55"/>
      <c r="BA670" s="55"/>
      <c r="BB670" s="55"/>
      <c r="BC670" s="55"/>
      <c r="BD670" s="55"/>
      <c r="BE670" s="55"/>
      <c r="BF670" s="55"/>
      <c r="BG670" s="55"/>
      <c r="BH670" s="55"/>
      <c r="BI670" s="55"/>
      <c r="BJ670" s="55"/>
      <c r="BK670" s="55"/>
      <c r="BL670" s="55"/>
      <c r="BM670" s="55"/>
      <c r="BN670" s="55"/>
      <c r="BO670" s="55"/>
      <c r="BP670" s="55"/>
      <c r="BQ670" s="55"/>
      <c r="BR670" s="55"/>
      <c r="BS670" s="55"/>
      <c r="BT670" s="55"/>
      <c r="BU670" s="55"/>
      <c r="BV670" s="55"/>
      <c r="BW670" s="55"/>
      <c r="BX670" s="55"/>
      <c r="BY670" s="55"/>
      <c r="BZ670" s="55"/>
      <c r="CA670" s="55"/>
      <c r="CB670" s="55"/>
      <c r="CC670" s="55"/>
      <c r="CD670" s="55"/>
      <c r="CE670" s="55"/>
      <c r="CF670" s="55"/>
      <c r="CG670" s="55"/>
      <c r="CH670" s="55"/>
      <c r="CI670" s="55"/>
    </row>
    <row r="671" spans="1:87" customFormat="1" ht="15" customHeight="1" x14ac:dyDescent="0.25">
      <c r="A671" s="55"/>
      <c r="B671" s="58"/>
      <c r="C671" s="58"/>
      <c r="E671" s="57"/>
      <c r="F671" s="21"/>
      <c r="G671" s="59"/>
      <c r="H671" s="56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  <c r="AQ671" s="55"/>
      <c r="AR671" s="55"/>
      <c r="AS671" s="55"/>
      <c r="AT671" s="55"/>
      <c r="AU671" s="55"/>
      <c r="AV671" s="55"/>
      <c r="AW671" s="55"/>
      <c r="AX671" s="55"/>
      <c r="AY671" s="55"/>
      <c r="AZ671" s="55"/>
      <c r="BA671" s="55"/>
      <c r="BB671" s="55"/>
      <c r="BC671" s="55"/>
      <c r="BD671" s="55"/>
      <c r="BE671" s="55"/>
      <c r="BF671" s="55"/>
      <c r="BG671" s="55"/>
      <c r="BH671" s="55"/>
      <c r="BI671" s="55"/>
      <c r="BJ671" s="55"/>
      <c r="BK671" s="55"/>
      <c r="BL671" s="55"/>
      <c r="BM671" s="55"/>
      <c r="BN671" s="55"/>
      <c r="BO671" s="55"/>
      <c r="BP671" s="55"/>
      <c r="BQ671" s="55"/>
      <c r="BR671" s="55"/>
      <c r="BS671" s="55"/>
      <c r="BT671" s="55"/>
      <c r="BU671" s="55"/>
      <c r="BV671" s="55"/>
      <c r="BW671" s="55"/>
      <c r="BX671" s="55"/>
      <c r="BY671" s="55"/>
      <c r="BZ671" s="55"/>
      <c r="CA671" s="55"/>
      <c r="CB671" s="55"/>
      <c r="CC671" s="55"/>
      <c r="CD671" s="55"/>
      <c r="CE671" s="55"/>
      <c r="CF671" s="55"/>
      <c r="CG671" s="55"/>
      <c r="CH671" s="55"/>
      <c r="CI671" s="55"/>
    </row>
    <row r="672" spans="1:87" customFormat="1" ht="15" customHeight="1" x14ac:dyDescent="0.25">
      <c r="A672" s="55"/>
      <c r="B672" s="58"/>
      <c r="C672" s="58"/>
      <c r="E672" s="57"/>
      <c r="F672" s="21"/>
      <c r="G672" s="59"/>
      <c r="H672" s="56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  <c r="AQ672" s="55"/>
      <c r="AR672" s="55"/>
      <c r="AS672" s="55"/>
      <c r="AT672" s="55"/>
      <c r="AU672" s="55"/>
      <c r="AV672" s="55"/>
      <c r="AW672" s="55"/>
      <c r="AX672" s="55"/>
      <c r="AY672" s="55"/>
      <c r="AZ672" s="55"/>
      <c r="BA672" s="55"/>
      <c r="BB672" s="55"/>
      <c r="BC672" s="55"/>
      <c r="BD672" s="55"/>
      <c r="BE672" s="55"/>
      <c r="BF672" s="55"/>
      <c r="BG672" s="55"/>
      <c r="BH672" s="55"/>
      <c r="BI672" s="55"/>
      <c r="BJ672" s="55"/>
      <c r="BK672" s="55"/>
      <c r="BL672" s="55"/>
      <c r="BM672" s="55"/>
      <c r="BN672" s="55"/>
      <c r="BO672" s="55"/>
      <c r="BP672" s="55"/>
      <c r="BQ672" s="55"/>
      <c r="BR672" s="55"/>
      <c r="BS672" s="55"/>
      <c r="BT672" s="55"/>
      <c r="BU672" s="55"/>
      <c r="BV672" s="55"/>
      <c r="BW672" s="55"/>
      <c r="BX672" s="55"/>
      <c r="BY672" s="55"/>
      <c r="BZ672" s="55"/>
      <c r="CA672" s="55"/>
      <c r="CB672" s="55"/>
      <c r="CC672" s="55"/>
      <c r="CD672" s="55"/>
      <c r="CE672" s="55"/>
      <c r="CF672" s="55"/>
      <c r="CG672" s="55"/>
      <c r="CH672" s="55"/>
      <c r="CI672" s="55"/>
    </row>
    <row r="673" spans="1:87" customFormat="1" ht="15" customHeight="1" x14ac:dyDescent="0.25">
      <c r="A673" s="55"/>
      <c r="B673" s="58"/>
      <c r="C673" s="58"/>
      <c r="E673" s="57"/>
      <c r="F673" s="21"/>
      <c r="G673" s="59"/>
      <c r="H673" s="56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  <c r="AQ673" s="55"/>
      <c r="AR673" s="55"/>
      <c r="AS673" s="55"/>
      <c r="AT673" s="55"/>
      <c r="AU673" s="55"/>
      <c r="AV673" s="55"/>
      <c r="AW673" s="55"/>
      <c r="AX673" s="55"/>
      <c r="AY673" s="55"/>
      <c r="AZ673" s="55"/>
      <c r="BA673" s="55"/>
      <c r="BB673" s="55"/>
      <c r="BC673" s="55"/>
      <c r="BD673" s="55"/>
      <c r="BE673" s="55"/>
      <c r="BF673" s="55"/>
      <c r="BG673" s="55"/>
      <c r="BH673" s="55"/>
      <c r="BI673" s="55"/>
      <c r="BJ673" s="55"/>
      <c r="BK673" s="55"/>
      <c r="BL673" s="55"/>
      <c r="BM673" s="55"/>
      <c r="BN673" s="55"/>
      <c r="BO673" s="55"/>
      <c r="BP673" s="55"/>
      <c r="BQ673" s="55"/>
      <c r="BR673" s="55"/>
      <c r="BS673" s="55"/>
      <c r="BT673" s="55"/>
      <c r="BU673" s="55"/>
      <c r="BV673" s="55"/>
      <c r="BW673" s="55"/>
      <c r="BX673" s="55"/>
      <c r="BY673" s="55"/>
      <c r="BZ673" s="55"/>
      <c r="CA673" s="55"/>
      <c r="CB673" s="55"/>
      <c r="CC673" s="55"/>
      <c r="CD673" s="55"/>
      <c r="CE673" s="55"/>
      <c r="CF673" s="55"/>
      <c r="CG673" s="55"/>
      <c r="CH673" s="55"/>
      <c r="CI673" s="55"/>
    </row>
    <row r="674" spans="1:87" customFormat="1" ht="15" customHeight="1" x14ac:dyDescent="0.25">
      <c r="A674" s="55"/>
      <c r="B674" s="58"/>
      <c r="C674" s="58"/>
      <c r="E674" s="57"/>
      <c r="F674" s="21"/>
      <c r="G674" s="59"/>
      <c r="H674" s="56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  <c r="AQ674" s="55"/>
      <c r="AR674" s="55"/>
      <c r="AS674" s="55"/>
      <c r="AT674" s="55"/>
      <c r="AU674" s="55"/>
      <c r="AV674" s="55"/>
      <c r="AW674" s="55"/>
      <c r="AX674" s="55"/>
      <c r="AY674" s="55"/>
      <c r="AZ674" s="55"/>
      <c r="BA674" s="55"/>
      <c r="BB674" s="55"/>
      <c r="BC674" s="55"/>
      <c r="BD674" s="55"/>
      <c r="BE674" s="55"/>
      <c r="BF674" s="55"/>
      <c r="BG674" s="55"/>
      <c r="BH674" s="55"/>
      <c r="BI674" s="55"/>
      <c r="BJ674" s="55"/>
      <c r="BK674" s="55"/>
      <c r="BL674" s="55"/>
      <c r="BM674" s="55"/>
      <c r="BN674" s="55"/>
      <c r="BO674" s="55"/>
      <c r="BP674" s="55"/>
      <c r="BQ674" s="55"/>
      <c r="BR674" s="55"/>
      <c r="BS674" s="55"/>
      <c r="BT674" s="55"/>
      <c r="BU674" s="55"/>
      <c r="BV674" s="55"/>
      <c r="BW674" s="55"/>
      <c r="BX674" s="55"/>
      <c r="BY674" s="55"/>
      <c r="BZ674" s="55"/>
      <c r="CA674" s="55"/>
      <c r="CB674" s="55"/>
      <c r="CC674" s="55"/>
      <c r="CD674" s="55"/>
      <c r="CE674" s="55"/>
      <c r="CF674" s="55"/>
      <c r="CG674" s="55"/>
      <c r="CH674" s="55"/>
      <c r="CI674" s="55"/>
    </row>
    <row r="675" spans="1:87" customFormat="1" ht="15" customHeight="1" x14ac:dyDescent="0.25">
      <c r="A675" s="55"/>
      <c r="B675" s="58"/>
      <c r="C675" s="58"/>
      <c r="E675" s="57"/>
      <c r="F675" s="21"/>
      <c r="G675" s="59"/>
      <c r="H675" s="56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  <c r="AQ675" s="55"/>
      <c r="AR675" s="55"/>
      <c r="AS675" s="55"/>
      <c r="AT675" s="55"/>
      <c r="AU675" s="55"/>
      <c r="AV675" s="55"/>
      <c r="AW675" s="55"/>
      <c r="AX675" s="55"/>
      <c r="AY675" s="55"/>
      <c r="AZ675" s="55"/>
      <c r="BA675" s="55"/>
      <c r="BB675" s="55"/>
      <c r="BC675" s="55"/>
      <c r="BD675" s="55"/>
      <c r="BE675" s="55"/>
      <c r="BF675" s="55"/>
      <c r="BG675" s="55"/>
      <c r="BH675" s="55"/>
      <c r="BI675" s="55"/>
      <c r="BJ675" s="55"/>
      <c r="BK675" s="55"/>
      <c r="BL675" s="55"/>
      <c r="BM675" s="55"/>
      <c r="BN675" s="55"/>
      <c r="BO675" s="55"/>
      <c r="BP675" s="55"/>
      <c r="BQ675" s="55"/>
      <c r="BR675" s="55"/>
      <c r="BS675" s="55"/>
      <c r="BT675" s="55"/>
      <c r="BU675" s="55"/>
      <c r="BV675" s="55"/>
      <c r="BW675" s="55"/>
      <c r="BX675" s="55"/>
      <c r="BY675" s="55"/>
      <c r="BZ675" s="55"/>
      <c r="CA675" s="55"/>
      <c r="CB675" s="55"/>
      <c r="CC675" s="55"/>
      <c r="CD675" s="55"/>
      <c r="CE675" s="55"/>
      <c r="CF675" s="55"/>
      <c r="CG675" s="55"/>
      <c r="CH675" s="55"/>
      <c r="CI675" s="55"/>
    </row>
    <row r="676" spans="1:87" customFormat="1" ht="15" customHeight="1" x14ac:dyDescent="0.25">
      <c r="A676" s="55"/>
      <c r="B676" s="58"/>
      <c r="C676" s="58"/>
      <c r="E676" s="57"/>
      <c r="F676" s="21"/>
      <c r="G676" s="59"/>
      <c r="H676" s="56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55"/>
      <c r="AL676" s="55"/>
      <c r="AM676" s="55"/>
      <c r="AN676" s="55"/>
      <c r="AO676" s="55"/>
      <c r="AP676" s="55"/>
      <c r="AQ676" s="55"/>
      <c r="AR676" s="55"/>
      <c r="AS676" s="55"/>
      <c r="AT676" s="55"/>
      <c r="AU676" s="55"/>
      <c r="AV676" s="55"/>
      <c r="AW676" s="55"/>
      <c r="AX676" s="55"/>
      <c r="AY676" s="55"/>
      <c r="AZ676" s="55"/>
      <c r="BA676" s="55"/>
      <c r="BB676" s="55"/>
      <c r="BC676" s="55"/>
      <c r="BD676" s="55"/>
      <c r="BE676" s="55"/>
      <c r="BF676" s="55"/>
      <c r="BG676" s="55"/>
      <c r="BH676" s="55"/>
      <c r="BI676" s="55"/>
      <c r="BJ676" s="55"/>
      <c r="BK676" s="55"/>
      <c r="BL676" s="55"/>
      <c r="BM676" s="55"/>
      <c r="BN676" s="55"/>
      <c r="BO676" s="55"/>
      <c r="BP676" s="55"/>
      <c r="BQ676" s="55"/>
      <c r="BR676" s="55"/>
      <c r="BS676" s="55"/>
      <c r="BT676" s="55"/>
      <c r="BU676" s="55"/>
      <c r="BV676" s="55"/>
      <c r="BW676" s="55"/>
      <c r="BX676" s="55"/>
      <c r="BY676" s="55"/>
      <c r="BZ676" s="55"/>
      <c r="CA676" s="55"/>
      <c r="CB676" s="55"/>
      <c r="CC676" s="55"/>
      <c r="CD676" s="55"/>
      <c r="CE676" s="55"/>
      <c r="CF676" s="55"/>
      <c r="CG676" s="55"/>
      <c r="CH676" s="55"/>
      <c r="CI676" s="55"/>
    </row>
    <row r="677" spans="1:87" customFormat="1" ht="15" customHeight="1" x14ac:dyDescent="0.25">
      <c r="A677" s="55"/>
      <c r="B677" s="58"/>
      <c r="C677" s="58"/>
      <c r="E677" s="57"/>
      <c r="F677" s="21"/>
      <c r="G677" s="59"/>
      <c r="H677" s="56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55"/>
      <c r="AL677" s="55"/>
      <c r="AM677" s="55"/>
      <c r="AN677" s="55"/>
      <c r="AO677" s="55"/>
      <c r="AP677" s="55"/>
      <c r="AQ677" s="55"/>
      <c r="AR677" s="55"/>
      <c r="AS677" s="55"/>
      <c r="AT677" s="55"/>
      <c r="AU677" s="55"/>
      <c r="AV677" s="55"/>
      <c r="AW677" s="55"/>
      <c r="AX677" s="55"/>
      <c r="AY677" s="55"/>
      <c r="AZ677" s="55"/>
      <c r="BA677" s="55"/>
      <c r="BB677" s="55"/>
      <c r="BC677" s="55"/>
      <c r="BD677" s="55"/>
      <c r="BE677" s="55"/>
      <c r="BF677" s="55"/>
      <c r="BG677" s="55"/>
      <c r="BH677" s="55"/>
      <c r="BI677" s="55"/>
      <c r="BJ677" s="55"/>
      <c r="BK677" s="55"/>
      <c r="BL677" s="55"/>
      <c r="BM677" s="55"/>
      <c r="BN677" s="55"/>
      <c r="BO677" s="55"/>
      <c r="BP677" s="55"/>
      <c r="BQ677" s="55"/>
      <c r="BR677" s="55"/>
      <c r="BS677" s="55"/>
      <c r="BT677" s="55"/>
      <c r="BU677" s="55"/>
      <c r="BV677" s="55"/>
      <c r="BW677" s="55"/>
      <c r="BX677" s="55"/>
      <c r="BY677" s="55"/>
      <c r="BZ677" s="55"/>
      <c r="CA677" s="55"/>
      <c r="CB677" s="55"/>
      <c r="CC677" s="55"/>
      <c r="CD677" s="55"/>
      <c r="CE677" s="55"/>
      <c r="CF677" s="55"/>
      <c r="CG677" s="55"/>
      <c r="CH677" s="55"/>
      <c r="CI677" s="55"/>
    </row>
    <row r="678" spans="1:87" customFormat="1" ht="15" customHeight="1" x14ac:dyDescent="0.25">
      <c r="A678" s="55"/>
      <c r="B678" s="58"/>
      <c r="C678" s="58"/>
      <c r="E678" s="57"/>
      <c r="F678" s="21"/>
      <c r="G678" s="59"/>
      <c r="H678" s="56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  <c r="AQ678" s="55"/>
      <c r="AR678" s="55"/>
      <c r="AS678" s="55"/>
      <c r="AT678" s="55"/>
      <c r="AU678" s="55"/>
      <c r="AV678" s="55"/>
      <c r="AW678" s="55"/>
      <c r="AX678" s="55"/>
      <c r="AY678" s="55"/>
      <c r="AZ678" s="55"/>
      <c r="BA678" s="55"/>
      <c r="BB678" s="55"/>
      <c r="BC678" s="55"/>
      <c r="BD678" s="55"/>
      <c r="BE678" s="55"/>
      <c r="BF678" s="55"/>
      <c r="BG678" s="55"/>
      <c r="BH678" s="55"/>
      <c r="BI678" s="55"/>
      <c r="BJ678" s="55"/>
      <c r="BK678" s="55"/>
      <c r="BL678" s="55"/>
      <c r="BM678" s="55"/>
      <c r="BN678" s="55"/>
      <c r="BO678" s="55"/>
      <c r="BP678" s="55"/>
      <c r="BQ678" s="55"/>
      <c r="BR678" s="55"/>
      <c r="BS678" s="55"/>
      <c r="BT678" s="55"/>
      <c r="BU678" s="55"/>
      <c r="BV678" s="55"/>
      <c r="BW678" s="55"/>
      <c r="BX678" s="55"/>
      <c r="BY678" s="55"/>
      <c r="BZ678" s="55"/>
      <c r="CA678" s="55"/>
      <c r="CB678" s="55"/>
      <c r="CC678" s="55"/>
      <c r="CD678" s="55"/>
      <c r="CE678" s="55"/>
      <c r="CF678" s="55"/>
      <c r="CG678" s="55"/>
      <c r="CH678" s="55"/>
      <c r="CI678" s="55"/>
    </row>
    <row r="679" spans="1:87" customFormat="1" ht="15" customHeight="1" x14ac:dyDescent="0.25">
      <c r="A679" s="55"/>
      <c r="B679" s="58"/>
      <c r="C679" s="58"/>
      <c r="E679" s="57"/>
      <c r="F679" s="21"/>
      <c r="G679" s="59"/>
      <c r="H679" s="56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  <c r="AQ679" s="55"/>
      <c r="AR679" s="55"/>
      <c r="AS679" s="55"/>
      <c r="AT679" s="55"/>
      <c r="AU679" s="55"/>
      <c r="AV679" s="55"/>
      <c r="AW679" s="55"/>
      <c r="AX679" s="55"/>
      <c r="AY679" s="55"/>
      <c r="AZ679" s="55"/>
      <c r="BA679" s="55"/>
      <c r="BB679" s="55"/>
      <c r="BC679" s="55"/>
      <c r="BD679" s="55"/>
      <c r="BE679" s="55"/>
      <c r="BF679" s="55"/>
      <c r="BG679" s="55"/>
      <c r="BH679" s="55"/>
      <c r="BI679" s="55"/>
      <c r="BJ679" s="55"/>
      <c r="BK679" s="55"/>
      <c r="BL679" s="55"/>
      <c r="BM679" s="55"/>
      <c r="BN679" s="55"/>
      <c r="BO679" s="55"/>
      <c r="BP679" s="55"/>
      <c r="BQ679" s="55"/>
      <c r="BR679" s="55"/>
      <c r="BS679" s="55"/>
      <c r="BT679" s="55"/>
      <c r="BU679" s="55"/>
      <c r="BV679" s="55"/>
      <c r="BW679" s="55"/>
      <c r="BX679" s="55"/>
      <c r="BY679" s="55"/>
      <c r="BZ679" s="55"/>
      <c r="CA679" s="55"/>
      <c r="CB679" s="55"/>
      <c r="CC679" s="55"/>
      <c r="CD679" s="55"/>
      <c r="CE679" s="55"/>
      <c r="CF679" s="55"/>
      <c r="CG679" s="55"/>
      <c r="CH679" s="55"/>
      <c r="CI679" s="55"/>
    </row>
    <row r="680" spans="1:87" customFormat="1" ht="15" customHeight="1" x14ac:dyDescent="0.25">
      <c r="A680" s="55"/>
      <c r="B680" s="58"/>
      <c r="C680" s="58"/>
      <c r="E680" s="57"/>
      <c r="F680" s="21"/>
      <c r="G680" s="59"/>
      <c r="H680" s="56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  <c r="AQ680" s="55"/>
      <c r="AR680" s="55"/>
      <c r="AS680" s="55"/>
      <c r="AT680" s="55"/>
      <c r="AU680" s="55"/>
      <c r="AV680" s="55"/>
      <c r="AW680" s="55"/>
      <c r="AX680" s="55"/>
      <c r="AY680" s="55"/>
      <c r="AZ680" s="55"/>
      <c r="BA680" s="55"/>
      <c r="BB680" s="55"/>
      <c r="BC680" s="55"/>
      <c r="BD680" s="55"/>
      <c r="BE680" s="55"/>
      <c r="BF680" s="55"/>
      <c r="BG680" s="55"/>
      <c r="BH680" s="55"/>
      <c r="BI680" s="55"/>
      <c r="BJ680" s="55"/>
      <c r="BK680" s="55"/>
      <c r="BL680" s="55"/>
      <c r="BM680" s="55"/>
      <c r="BN680" s="55"/>
      <c r="BO680" s="55"/>
      <c r="BP680" s="55"/>
      <c r="BQ680" s="55"/>
      <c r="BR680" s="55"/>
      <c r="BS680" s="55"/>
      <c r="BT680" s="55"/>
      <c r="BU680" s="55"/>
      <c r="BV680" s="55"/>
      <c r="BW680" s="55"/>
      <c r="BX680" s="55"/>
      <c r="BY680" s="55"/>
      <c r="BZ680" s="55"/>
      <c r="CA680" s="55"/>
      <c r="CB680" s="55"/>
      <c r="CC680" s="55"/>
      <c r="CD680" s="55"/>
      <c r="CE680" s="55"/>
      <c r="CF680" s="55"/>
      <c r="CG680" s="55"/>
      <c r="CH680" s="55"/>
      <c r="CI680" s="55"/>
    </row>
    <row r="681" spans="1:87" customFormat="1" ht="15" customHeight="1" x14ac:dyDescent="0.25">
      <c r="A681" s="55"/>
      <c r="B681" s="58"/>
      <c r="C681" s="58"/>
      <c r="E681" s="57"/>
      <c r="F681" s="21"/>
      <c r="G681" s="59"/>
      <c r="H681" s="56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  <c r="AQ681" s="55"/>
      <c r="AR681" s="55"/>
      <c r="AS681" s="55"/>
      <c r="AT681" s="55"/>
      <c r="AU681" s="55"/>
      <c r="AV681" s="55"/>
      <c r="AW681" s="55"/>
      <c r="AX681" s="55"/>
      <c r="AY681" s="55"/>
      <c r="AZ681" s="55"/>
      <c r="BA681" s="55"/>
      <c r="BB681" s="55"/>
      <c r="BC681" s="55"/>
      <c r="BD681" s="55"/>
      <c r="BE681" s="55"/>
      <c r="BF681" s="55"/>
      <c r="BG681" s="55"/>
      <c r="BH681" s="55"/>
      <c r="BI681" s="55"/>
      <c r="BJ681" s="55"/>
      <c r="BK681" s="55"/>
      <c r="BL681" s="55"/>
      <c r="BM681" s="55"/>
      <c r="BN681" s="55"/>
      <c r="BO681" s="55"/>
      <c r="BP681" s="55"/>
      <c r="BQ681" s="55"/>
      <c r="BR681" s="55"/>
      <c r="BS681" s="55"/>
      <c r="BT681" s="55"/>
      <c r="BU681" s="55"/>
      <c r="BV681" s="55"/>
      <c r="BW681" s="55"/>
      <c r="BX681" s="55"/>
      <c r="BY681" s="55"/>
      <c r="BZ681" s="55"/>
      <c r="CA681" s="55"/>
      <c r="CB681" s="55"/>
      <c r="CC681" s="55"/>
      <c r="CD681" s="55"/>
      <c r="CE681" s="55"/>
      <c r="CF681" s="55"/>
      <c r="CG681" s="55"/>
      <c r="CH681" s="55"/>
      <c r="CI681" s="55"/>
    </row>
    <row r="682" spans="1:87" customFormat="1" ht="15" customHeight="1" x14ac:dyDescent="0.25">
      <c r="A682" s="55"/>
      <c r="B682" s="58"/>
      <c r="C682" s="58"/>
      <c r="E682" s="57"/>
      <c r="F682" s="21"/>
      <c r="G682" s="59"/>
      <c r="H682" s="56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  <c r="AQ682" s="55"/>
      <c r="AR682" s="55"/>
      <c r="AS682" s="55"/>
      <c r="AT682" s="55"/>
      <c r="AU682" s="55"/>
      <c r="AV682" s="55"/>
      <c r="AW682" s="55"/>
      <c r="AX682" s="55"/>
      <c r="AY682" s="55"/>
      <c r="AZ682" s="55"/>
      <c r="BA682" s="55"/>
      <c r="BB682" s="55"/>
      <c r="BC682" s="55"/>
      <c r="BD682" s="55"/>
      <c r="BE682" s="55"/>
      <c r="BF682" s="55"/>
      <c r="BG682" s="55"/>
      <c r="BH682" s="55"/>
      <c r="BI682" s="55"/>
      <c r="BJ682" s="55"/>
      <c r="BK682" s="55"/>
      <c r="BL682" s="55"/>
      <c r="BM682" s="55"/>
      <c r="BN682" s="55"/>
      <c r="BO682" s="55"/>
      <c r="BP682" s="55"/>
      <c r="BQ682" s="55"/>
      <c r="BR682" s="55"/>
      <c r="BS682" s="55"/>
      <c r="BT682" s="55"/>
      <c r="BU682" s="55"/>
      <c r="BV682" s="55"/>
      <c r="BW682" s="55"/>
      <c r="BX682" s="55"/>
      <c r="BY682" s="55"/>
      <c r="BZ682" s="55"/>
      <c r="CA682" s="55"/>
      <c r="CB682" s="55"/>
      <c r="CC682" s="55"/>
      <c r="CD682" s="55"/>
      <c r="CE682" s="55"/>
      <c r="CF682" s="55"/>
      <c r="CG682" s="55"/>
      <c r="CH682" s="55"/>
      <c r="CI682" s="55"/>
    </row>
    <row r="683" spans="1:87" customFormat="1" ht="15" customHeight="1" x14ac:dyDescent="0.25">
      <c r="A683" s="55"/>
      <c r="B683" s="58"/>
      <c r="C683" s="58"/>
      <c r="E683" s="57"/>
      <c r="F683" s="21"/>
      <c r="G683" s="59"/>
      <c r="H683" s="56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</row>
    <row r="684" spans="1:87" customFormat="1" ht="15" customHeight="1" x14ac:dyDescent="0.25">
      <c r="A684" s="55"/>
      <c r="B684" s="58"/>
      <c r="C684" s="58"/>
      <c r="E684" s="57"/>
      <c r="F684" s="21"/>
      <c r="G684" s="59"/>
      <c r="H684" s="56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</row>
    <row r="685" spans="1:87" customFormat="1" ht="15" customHeight="1" x14ac:dyDescent="0.25">
      <c r="A685" s="55"/>
      <c r="B685" s="58"/>
      <c r="C685" s="58"/>
      <c r="E685" s="57"/>
      <c r="F685" s="21"/>
      <c r="G685" s="59"/>
      <c r="H685" s="56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  <c r="AQ685" s="55"/>
      <c r="AR685" s="55"/>
      <c r="AS685" s="55"/>
      <c r="AT685" s="55"/>
      <c r="AU685" s="55"/>
      <c r="AV685" s="55"/>
      <c r="AW685" s="55"/>
      <c r="AX685" s="55"/>
      <c r="AY685" s="55"/>
      <c r="AZ685" s="55"/>
      <c r="BA685" s="55"/>
      <c r="BB685" s="55"/>
      <c r="BC685" s="55"/>
      <c r="BD685" s="55"/>
      <c r="BE685" s="55"/>
      <c r="BF685" s="55"/>
      <c r="BG685" s="55"/>
      <c r="BH685" s="55"/>
      <c r="BI685" s="55"/>
      <c r="BJ685" s="55"/>
      <c r="BK685" s="55"/>
      <c r="BL685" s="55"/>
      <c r="BM685" s="55"/>
      <c r="BN685" s="55"/>
      <c r="BO685" s="55"/>
      <c r="BP685" s="55"/>
      <c r="BQ685" s="55"/>
      <c r="BR685" s="55"/>
      <c r="BS685" s="55"/>
      <c r="BT685" s="55"/>
      <c r="BU685" s="55"/>
      <c r="BV685" s="55"/>
      <c r="BW685" s="55"/>
      <c r="BX685" s="55"/>
      <c r="BY685" s="55"/>
      <c r="BZ685" s="55"/>
      <c r="CA685" s="55"/>
      <c r="CB685" s="55"/>
      <c r="CC685" s="55"/>
      <c r="CD685" s="55"/>
      <c r="CE685" s="55"/>
      <c r="CF685" s="55"/>
      <c r="CG685" s="55"/>
      <c r="CH685" s="55"/>
      <c r="CI685" s="55"/>
    </row>
    <row r="686" spans="1:87" customFormat="1" ht="15" customHeight="1" x14ac:dyDescent="0.25">
      <c r="A686" s="55"/>
      <c r="B686" s="58"/>
      <c r="C686" s="58"/>
      <c r="E686" s="57"/>
      <c r="F686" s="21"/>
      <c r="G686" s="59"/>
      <c r="H686" s="56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  <c r="AQ686" s="55"/>
      <c r="AR686" s="55"/>
      <c r="AS686" s="55"/>
      <c r="AT686" s="55"/>
      <c r="AU686" s="55"/>
      <c r="AV686" s="55"/>
      <c r="AW686" s="55"/>
      <c r="AX686" s="55"/>
      <c r="AY686" s="55"/>
      <c r="AZ686" s="55"/>
      <c r="BA686" s="55"/>
      <c r="BB686" s="55"/>
      <c r="BC686" s="55"/>
      <c r="BD686" s="55"/>
      <c r="BE686" s="55"/>
      <c r="BF686" s="55"/>
      <c r="BG686" s="55"/>
      <c r="BH686" s="55"/>
      <c r="BI686" s="55"/>
      <c r="BJ686" s="55"/>
      <c r="BK686" s="55"/>
      <c r="BL686" s="55"/>
      <c r="BM686" s="55"/>
      <c r="BN686" s="55"/>
      <c r="BO686" s="55"/>
      <c r="BP686" s="55"/>
      <c r="BQ686" s="55"/>
      <c r="BR686" s="55"/>
      <c r="BS686" s="55"/>
      <c r="BT686" s="55"/>
      <c r="BU686" s="55"/>
      <c r="BV686" s="55"/>
      <c r="BW686" s="55"/>
      <c r="BX686" s="55"/>
      <c r="BY686" s="55"/>
      <c r="BZ686" s="55"/>
      <c r="CA686" s="55"/>
      <c r="CB686" s="55"/>
      <c r="CC686" s="55"/>
      <c r="CD686" s="55"/>
      <c r="CE686" s="55"/>
      <c r="CF686" s="55"/>
      <c r="CG686" s="55"/>
      <c r="CH686" s="55"/>
      <c r="CI686" s="55"/>
    </row>
    <row r="687" spans="1:87" customFormat="1" ht="15" customHeight="1" x14ac:dyDescent="0.25">
      <c r="A687" s="55"/>
      <c r="B687" s="58"/>
      <c r="C687" s="58"/>
      <c r="E687" s="57"/>
      <c r="F687" s="21"/>
      <c r="G687" s="59"/>
      <c r="H687" s="56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5"/>
      <c r="AV687" s="55"/>
      <c r="AW687" s="55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5"/>
      <c r="BJ687" s="55"/>
      <c r="BK687" s="55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5"/>
      <c r="BX687" s="55"/>
      <c r="BY687" s="55"/>
      <c r="BZ687" s="55"/>
      <c r="CA687" s="55"/>
      <c r="CB687" s="55"/>
      <c r="CC687" s="55"/>
      <c r="CD687" s="55"/>
      <c r="CE687" s="55"/>
      <c r="CF687" s="55"/>
      <c r="CG687" s="55"/>
      <c r="CH687" s="55"/>
      <c r="CI687" s="55"/>
    </row>
    <row r="688" spans="1:87" customFormat="1" ht="15" customHeight="1" x14ac:dyDescent="0.25">
      <c r="A688" s="55"/>
      <c r="B688" s="58"/>
      <c r="C688" s="58"/>
      <c r="E688" s="57"/>
      <c r="F688" s="21"/>
      <c r="G688" s="59"/>
      <c r="H688" s="56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5"/>
      <c r="AV688" s="55"/>
      <c r="AW688" s="55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5"/>
      <c r="BJ688" s="55"/>
      <c r="BK688" s="55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5"/>
      <c r="BX688" s="55"/>
      <c r="BY688" s="55"/>
      <c r="BZ688" s="55"/>
      <c r="CA688" s="55"/>
      <c r="CB688" s="55"/>
      <c r="CC688" s="55"/>
      <c r="CD688" s="55"/>
      <c r="CE688" s="55"/>
      <c r="CF688" s="55"/>
      <c r="CG688" s="55"/>
      <c r="CH688" s="55"/>
      <c r="CI688" s="55"/>
    </row>
    <row r="689" spans="1:87" customFormat="1" ht="15" customHeight="1" x14ac:dyDescent="0.25">
      <c r="A689" s="55"/>
      <c r="B689" s="58"/>
      <c r="C689" s="58"/>
      <c r="E689" s="57"/>
      <c r="F689" s="21"/>
      <c r="G689" s="59"/>
      <c r="H689" s="56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  <c r="AQ689" s="55"/>
      <c r="AR689" s="55"/>
      <c r="AS689" s="55"/>
      <c r="AT689" s="55"/>
      <c r="AU689" s="55"/>
      <c r="AV689" s="55"/>
      <c r="AW689" s="55"/>
      <c r="AX689" s="55"/>
      <c r="AY689" s="55"/>
      <c r="AZ689" s="55"/>
      <c r="BA689" s="55"/>
      <c r="BB689" s="55"/>
      <c r="BC689" s="55"/>
      <c r="BD689" s="55"/>
      <c r="BE689" s="55"/>
      <c r="BF689" s="55"/>
      <c r="BG689" s="55"/>
      <c r="BH689" s="55"/>
      <c r="BI689" s="55"/>
      <c r="BJ689" s="55"/>
      <c r="BK689" s="55"/>
      <c r="BL689" s="55"/>
      <c r="BM689" s="55"/>
      <c r="BN689" s="55"/>
      <c r="BO689" s="55"/>
      <c r="BP689" s="55"/>
      <c r="BQ689" s="55"/>
      <c r="BR689" s="55"/>
      <c r="BS689" s="55"/>
      <c r="BT689" s="55"/>
      <c r="BU689" s="55"/>
      <c r="BV689" s="55"/>
      <c r="BW689" s="55"/>
      <c r="BX689" s="55"/>
      <c r="BY689" s="55"/>
      <c r="BZ689" s="55"/>
      <c r="CA689" s="55"/>
      <c r="CB689" s="55"/>
      <c r="CC689" s="55"/>
      <c r="CD689" s="55"/>
      <c r="CE689" s="55"/>
      <c r="CF689" s="55"/>
      <c r="CG689" s="55"/>
      <c r="CH689" s="55"/>
      <c r="CI689" s="55"/>
    </row>
    <row r="690" spans="1:87" customFormat="1" ht="15" customHeight="1" x14ac:dyDescent="0.25">
      <c r="A690" s="55"/>
      <c r="B690" s="58"/>
      <c r="C690" s="58"/>
      <c r="E690" s="57"/>
      <c r="F690" s="21"/>
      <c r="G690" s="59"/>
      <c r="H690" s="56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  <c r="AQ690" s="55"/>
      <c r="AR690" s="55"/>
      <c r="AS690" s="55"/>
      <c r="AT690" s="55"/>
      <c r="AU690" s="55"/>
      <c r="AV690" s="55"/>
      <c r="AW690" s="55"/>
      <c r="AX690" s="55"/>
      <c r="AY690" s="55"/>
      <c r="AZ690" s="55"/>
      <c r="BA690" s="55"/>
      <c r="BB690" s="55"/>
      <c r="BC690" s="55"/>
      <c r="BD690" s="55"/>
      <c r="BE690" s="55"/>
      <c r="BF690" s="55"/>
      <c r="BG690" s="55"/>
      <c r="BH690" s="55"/>
      <c r="BI690" s="55"/>
      <c r="BJ690" s="55"/>
      <c r="BK690" s="55"/>
      <c r="BL690" s="55"/>
      <c r="BM690" s="55"/>
      <c r="BN690" s="55"/>
      <c r="BO690" s="55"/>
      <c r="BP690" s="55"/>
      <c r="BQ690" s="55"/>
      <c r="BR690" s="55"/>
      <c r="BS690" s="55"/>
      <c r="BT690" s="55"/>
      <c r="BU690" s="55"/>
      <c r="BV690" s="55"/>
      <c r="BW690" s="55"/>
      <c r="BX690" s="55"/>
      <c r="BY690" s="55"/>
      <c r="BZ690" s="55"/>
      <c r="CA690" s="55"/>
      <c r="CB690" s="55"/>
      <c r="CC690" s="55"/>
      <c r="CD690" s="55"/>
      <c r="CE690" s="55"/>
      <c r="CF690" s="55"/>
      <c r="CG690" s="55"/>
      <c r="CH690" s="55"/>
      <c r="CI690" s="55"/>
    </row>
    <row r="691" spans="1:87" customFormat="1" ht="15" customHeight="1" x14ac:dyDescent="0.25">
      <c r="A691" s="55"/>
      <c r="B691" s="58"/>
      <c r="C691" s="58"/>
      <c r="E691" s="57"/>
      <c r="F691" s="21"/>
      <c r="G691" s="59"/>
      <c r="H691" s="56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</row>
    <row r="692" spans="1:87" customFormat="1" ht="15" customHeight="1" x14ac:dyDescent="0.25">
      <c r="A692" s="55"/>
      <c r="B692" s="58"/>
      <c r="C692" s="58"/>
      <c r="E692" s="57"/>
      <c r="F692" s="21"/>
      <c r="G692" s="59"/>
      <c r="H692" s="56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</row>
    <row r="693" spans="1:87" customFormat="1" ht="15" customHeight="1" x14ac:dyDescent="0.25">
      <c r="A693" s="55"/>
      <c r="B693" s="58"/>
      <c r="C693" s="58"/>
      <c r="E693" s="57"/>
      <c r="F693" s="21"/>
      <c r="G693" s="59"/>
      <c r="H693" s="56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</row>
    <row r="694" spans="1:87" customFormat="1" ht="15" customHeight="1" x14ac:dyDescent="0.25">
      <c r="A694" s="55"/>
      <c r="B694" s="58"/>
      <c r="C694" s="58"/>
      <c r="E694" s="57"/>
      <c r="F694" s="21"/>
      <c r="G694" s="59"/>
      <c r="H694" s="56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55"/>
      <c r="BE694" s="55"/>
      <c r="BF694" s="55"/>
      <c r="BG694" s="55"/>
      <c r="BH694" s="55"/>
      <c r="BI694" s="55"/>
      <c r="BJ694" s="55"/>
      <c r="BK694" s="55"/>
      <c r="BL694" s="55"/>
      <c r="BM694" s="55"/>
      <c r="BN694" s="55"/>
      <c r="BO694" s="55"/>
      <c r="BP694" s="55"/>
      <c r="BQ694" s="55"/>
      <c r="BR694" s="55"/>
      <c r="BS694" s="55"/>
      <c r="BT694" s="55"/>
      <c r="BU694" s="55"/>
      <c r="BV694" s="55"/>
      <c r="BW694" s="55"/>
      <c r="BX694" s="55"/>
      <c r="BY694" s="55"/>
      <c r="BZ694" s="55"/>
      <c r="CA694" s="55"/>
      <c r="CB694" s="55"/>
      <c r="CC694" s="55"/>
      <c r="CD694" s="55"/>
      <c r="CE694" s="55"/>
      <c r="CF694" s="55"/>
      <c r="CG694" s="55"/>
      <c r="CH694" s="55"/>
      <c r="CI694" s="55"/>
    </row>
    <row r="695" spans="1:87" customFormat="1" ht="15" customHeight="1" x14ac:dyDescent="0.25">
      <c r="A695" s="55"/>
      <c r="B695" s="58"/>
      <c r="C695" s="58"/>
      <c r="E695" s="57"/>
      <c r="F695" s="21"/>
      <c r="G695" s="59"/>
      <c r="H695" s="56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  <c r="AQ695" s="55"/>
      <c r="AR695" s="55"/>
      <c r="AS695" s="55"/>
      <c r="AT695" s="55"/>
      <c r="AU695" s="55"/>
      <c r="AV695" s="55"/>
      <c r="AW695" s="55"/>
      <c r="AX695" s="55"/>
      <c r="AY695" s="55"/>
      <c r="AZ695" s="55"/>
      <c r="BA695" s="55"/>
      <c r="BB695" s="55"/>
      <c r="BC695" s="55"/>
      <c r="BD695" s="55"/>
      <c r="BE695" s="55"/>
      <c r="BF695" s="55"/>
      <c r="BG695" s="55"/>
      <c r="BH695" s="55"/>
      <c r="BI695" s="55"/>
      <c r="BJ695" s="55"/>
      <c r="BK695" s="55"/>
      <c r="BL695" s="55"/>
      <c r="BM695" s="55"/>
      <c r="BN695" s="55"/>
      <c r="BO695" s="55"/>
      <c r="BP695" s="55"/>
      <c r="BQ695" s="55"/>
      <c r="BR695" s="55"/>
      <c r="BS695" s="55"/>
      <c r="BT695" s="55"/>
      <c r="BU695" s="55"/>
      <c r="BV695" s="55"/>
      <c r="BW695" s="55"/>
      <c r="BX695" s="55"/>
      <c r="BY695" s="55"/>
      <c r="BZ695" s="55"/>
      <c r="CA695" s="55"/>
      <c r="CB695" s="55"/>
      <c r="CC695" s="55"/>
      <c r="CD695" s="55"/>
      <c r="CE695" s="55"/>
      <c r="CF695" s="55"/>
      <c r="CG695" s="55"/>
      <c r="CH695" s="55"/>
      <c r="CI695" s="55"/>
    </row>
    <row r="696" spans="1:87" customFormat="1" ht="15" customHeight="1" x14ac:dyDescent="0.25">
      <c r="A696" s="55"/>
      <c r="B696" s="58"/>
      <c r="C696" s="58"/>
      <c r="E696" s="57"/>
      <c r="F696" s="21"/>
      <c r="G696" s="59"/>
      <c r="H696" s="56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  <c r="AQ696" s="55"/>
      <c r="AR696" s="55"/>
      <c r="AS696" s="55"/>
      <c r="AT696" s="55"/>
      <c r="AU696" s="55"/>
      <c r="AV696" s="55"/>
      <c r="AW696" s="55"/>
      <c r="AX696" s="55"/>
      <c r="AY696" s="55"/>
      <c r="AZ696" s="55"/>
      <c r="BA696" s="55"/>
      <c r="BB696" s="55"/>
      <c r="BC696" s="55"/>
      <c r="BD696" s="55"/>
      <c r="BE696" s="55"/>
      <c r="BF696" s="55"/>
      <c r="BG696" s="55"/>
      <c r="BH696" s="55"/>
      <c r="BI696" s="55"/>
      <c r="BJ696" s="55"/>
      <c r="BK696" s="55"/>
      <c r="BL696" s="55"/>
      <c r="BM696" s="55"/>
      <c r="BN696" s="55"/>
      <c r="BO696" s="55"/>
      <c r="BP696" s="55"/>
      <c r="BQ696" s="55"/>
      <c r="BR696" s="55"/>
      <c r="BS696" s="55"/>
      <c r="BT696" s="55"/>
      <c r="BU696" s="55"/>
      <c r="BV696" s="55"/>
      <c r="BW696" s="55"/>
      <c r="BX696" s="55"/>
      <c r="BY696" s="55"/>
      <c r="BZ696" s="55"/>
      <c r="CA696" s="55"/>
      <c r="CB696" s="55"/>
      <c r="CC696" s="55"/>
      <c r="CD696" s="55"/>
      <c r="CE696" s="55"/>
      <c r="CF696" s="55"/>
      <c r="CG696" s="55"/>
      <c r="CH696" s="55"/>
      <c r="CI696" s="55"/>
    </row>
    <row r="697" spans="1:87" customFormat="1" ht="15" customHeight="1" x14ac:dyDescent="0.25">
      <c r="A697" s="55"/>
      <c r="B697" s="58"/>
      <c r="C697" s="58"/>
      <c r="E697" s="57"/>
      <c r="F697" s="21"/>
      <c r="G697" s="59"/>
      <c r="H697" s="56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  <c r="AQ697" s="55"/>
      <c r="AR697" s="55"/>
      <c r="AS697" s="55"/>
      <c r="AT697" s="55"/>
      <c r="AU697" s="55"/>
      <c r="AV697" s="55"/>
      <c r="AW697" s="55"/>
      <c r="AX697" s="55"/>
      <c r="AY697" s="55"/>
      <c r="AZ697" s="55"/>
      <c r="BA697" s="55"/>
      <c r="BB697" s="55"/>
      <c r="BC697" s="55"/>
      <c r="BD697" s="55"/>
      <c r="BE697" s="55"/>
      <c r="BF697" s="55"/>
      <c r="BG697" s="55"/>
      <c r="BH697" s="55"/>
      <c r="BI697" s="55"/>
      <c r="BJ697" s="55"/>
      <c r="BK697" s="55"/>
      <c r="BL697" s="55"/>
      <c r="BM697" s="55"/>
      <c r="BN697" s="55"/>
      <c r="BO697" s="55"/>
      <c r="BP697" s="55"/>
      <c r="BQ697" s="55"/>
      <c r="BR697" s="55"/>
      <c r="BS697" s="55"/>
      <c r="BT697" s="55"/>
      <c r="BU697" s="55"/>
      <c r="BV697" s="55"/>
      <c r="BW697" s="55"/>
      <c r="BX697" s="55"/>
      <c r="BY697" s="55"/>
      <c r="BZ697" s="55"/>
      <c r="CA697" s="55"/>
      <c r="CB697" s="55"/>
      <c r="CC697" s="55"/>
      <c r="CD697" s="55"/>
      <c r="CE697" s="55"/>
      <c r="CF697" s="55"/>
      <c r="CG697" s="55"/>
      <c r="CH697" s="55"/>
      <c r="CI697" s="55"/>
    </row>
    <row r="698" spans="1:87" customFormat="1" ht="15" customHeight="1" x14ac:dyDescent="0.25">
      <c r="A698" s="55"/>
      <c r="B698" s="58"/>
      <c r="C698" s="58"/>
      <c r="E698" s="57"/>
      <c r="F698" s="21"/>
      <c r="G698" s="59"/>
      <c r="H698" s="56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5"/>
      <c r="AV698" s="55"/>
      <c r="AW698" s="55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5"/>
      <c r="BJ698" s="55"/>
      <c r="BK698" s="55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5"/>
      <c r="BX698" s="55"/>
      <c r="BY698" s="55"/>
      <c r="BZ698" s="55"/>
      <c r="CA698" s="55"/>
      <c r="CB698" s="55"/>
      <c r="CC698" s="55"/>
      <c r="CD698" s="55"/>
      <c r="CE698" s="55"/>
      <c r="CF698" s="55"/>
      <c r="CG698" s="55"/>
      <c r="CH698" s="55"/>
      <c r="CI698" s="55"/>
    </row>
    <row r="699" spans="1:87" customFormat="1" ht="15" customHeight="1" x14ac:dyDescent="0.25">
      <c r="A699" s="55"/>
      <c r="B699" s="58"/>
      <c r="C699" s="58"/>
      <c r="E699" s="57"/>
      <c r="F699" s="21"/>
      <c r="G699" s="59"/>
      <c r="H699" s="56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  <c r="AQ699" s="55"/>
      <c r="AR699" s="55"/>
      <c r="AS699" s="55"/>
      <c r="AT699" s="55"/>
      <c r="AU699" s="55"/>
      <c r="AV699" s="55"/>
      <c r="AW699" s="55"/>
      <c r="AX699" s="55"/>
      <c r="AY699" s="55"/>
      <c r="AZ699" s="55"/>
      <c r="BA699" s="55"/>
      <c r="BB699" s="55"/>
      <c r="BC699" s="55"/>
      <c r="BD699" s="55"/>
      <c r="BE699" s="55"/>
      <c r="BF699" s="55"/>
      <c r="BG699" s="55"/>
      <c r="BH699" s="55"/>
      <c r="BI699" s="55"/>
      <c r="BJ699" s="55"/>
      <c r="BK699" s="55"/>
      <c r="BL699" s="55"/>
      <c r="BM699" s="55"/>
      <c r="BN699" s="55"/>
      <c r="BO699" s="55"/>
      <c r="BP699" s="55"/>
      <c r="BQ699" s="55"/>
      <c r="BR699" s="55"/>
      <c r="BS699" s="55"/>
      <c r="BT699" s="55"/>
      <c r="BU699" s="55"/>
      <c r="BV699" s="55"/>
      <c r="BW699" s="55"/>
      <c r="BX699" s="55"/>
      <c r="BY699" s="55"/>
      <c r="BZ699" s="55"/>
      <c r="CA699" s="55"/>
      <c r="CB699" s="55"/>
      <c r="CC699" s="55"/>
      <c r="CD699" s="55"/>
      <c r="CE699" s="55"/>
      <c r="CF699" s="55"/>
      <c r="CG699" s="55"/>
      <c r="CH699" s="55"/>
      <c r="CI699" s="55"/>
    </row>
    <row r="700" spans="1:87" customFormat="1" ht="15" customHeight="1" x14ac:dyDescent="0.25">
      <c r="A700" s="55"/>
      <c r="B700" s="58"/>
      <c r="C700" s="58"/>
      <c r="E700" s="57"/>
      <c r="F700" s="21"/>
      <c r="G700" s="59"/>
      <c r="H700" s="56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  <c r="AQ700" s="55"/>
      <c r="AR700" s="55"/>
      <c r="AS700" s="55"/>
      <c r="AT700" s="55"/>
      <c r="AU700" s="55"/>
      <c r="AV700" s="55"/>
      <c r="AW700" s="55"/>
      <c r="AX700" s="55"/>
      <c r="AY700" s="55"/>
      <c r="AZ700" s="55"/>
      <c r="BA700" s="55"/>
      <c r="BB700" s="55"/>
      <c r="BC700" s="55"/>
      <c r="BD700" s="55"/>
      <c r="BE700" s="55"/>
      <c r="BF700" s="55"/>
      <c r="BG700" s="55"/>
      <c r="BH700" s="55"/>
      <c r="BI700" s="55"/>
      <c r="BJ700" s="55"/>
      <c r="BK700" s="55"/>
      <c r="BL700" s="55"/>
      <c r="BM700" s="55"/>
      <c r="BN700" s="55"/>
      <c r="BO700" s="55"/>
      <c r="BP700" s="55"/>
      <c r="BQ700" s="55"/>
      <c r="BR700" s="55"/>
      <c r="BS700" s="55"/>
      <c r="BT700" s="55"/>
      <c r="BU700" s="55"/>
      <c r="BV700" s="55"/>
      <c r="BW700" s="55"/>
      <c r="BX700" s="55"/>
      <c r="BY700" s="55"/>
      <c r="BZ700" s="55"/>
      <c r="CA700" s="55"/>
      <c r="CB700" s="55"/>
      <c r="CC700" s="55"/>
      <c r="CD700" s="55"/>
      <c r="CE700" s="55"/>
      <c r="CF700" s="55"/>
      <c r="CG700" s="55"/>
      <c r="CH700" s="55"/>
      <c r="CI700" s="55"/>
    </row>
    <row r="701" spans="1:87" customFormat="1" ht="15" customHeight="1" x14ac:dyDescent="0.25">
      <c r="A701" s="55"/>
      <c r="B701" s="58"/>
      <c r="C701" s="58"/>
      <c r="E701" s="57"/>
      <c r="F701" s="21"/>
      <c r="G701" s="59"/>
      <c r="H701" s="56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  <c r="AQ701" s="55"/>
      <c r="AR701" s="55"/>
      <c r="AS701" s="55"/>
      <c r="AT701" s="55"/>
      <c r="AU701" s="55"/>
      <c r="AV701" s="55"/>
      <c r="AW701" s="55"/>
      <c r="AX701" s="55"/>
      <c r="AY701" s="55"/>
      <c r="AZ701" s="55"/>
      <c r="BA701" s="55"/>
      <c r="BB701" s="55"/>
      <c r="BC701" s="55"/>
      <c r="BD701" s="55"/>
      <c r="BE701" s="55"/>
      <c r="BF701" s="55"/>
      <c r="BG701" s="55"/>
      <c r="BH701" s="55"/>
      <c r="BI701" s="55"/>
      <c r="BJ701" s="55"/>
      <c r="BK701" s="55"/>
      <c r="BL701" s="55"/>
      <c r="BM701" s="55"/>
      <c r="BN701" s="55"/>
      <c r="BO701" s="55"/>
      <c r="BP701" s="55"/>
      <c r="BQ701" s="55"/>
      <c r="BR701" s="55"/>
      <c r="BS701" s="55"/>
      <c r="BT701" s="55"/>
      <c r="BU701" s="55"/>
      <c r="BV701" s="55"/>
      <c r="BW701" s="55"/>
      <c r="BX701" s="55"/>
      <c r="BY701" s="55"/>
      <c r="BZ701" s="55"/>
      <c r="CA701" s="55"/>
      <c r="CB701" s="55"/>
      <c r="CC701" s="55"/>
      <c r="CD701" s="55"/>
      <c r="CE701" s="55"/>
      <c r="CF701" s="55"/>
      <c r="CG701" s="55"/>
      <c r="CH701" s="55"/>
      <c r="CI701" s="55"/>
    </row>
    <row r="702" spans="1:87" customFormat="1" ht="15" customHeight="1" x14ac:dyDescent="0.25">
      <c r="A702" s="55"/>
      <c r="B702" s="58"/>
      <c r="C702" s="58"/>
      <c r="E702" s="57"/>
      <c r="F702" s="21"/>
      <c r="G702" s="59"/>
      <c r="H702" s="56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  <c r="AQ702" s="55"/>
      <c r="AR702" s="55"/>
      <c r="AS702" s="55"/>
      <c r="AT702" s="55"/>
      <c r="AU702" s="55"/>
      <c r="AV702" s="55"/>
      <c r="AW702" s="55"/>
      <c r="AX702" s="55"/>
      <c r="AY702" s="55"/>
      <c r="AZ702" s="55"/>
      <c r="BA702" s="55"/>
      <c r="BB702" s="55"/>
      <c r="BC702" s="55"/>
      <c r="BD702" s="55"/>
      <c r="BE702" s="55"/>
      <c r="BF702" s="55"/>
      <c r="BG702" s="55"/>
      <c r="BH702" s="55"/>
      <c r="BI702" s="55"/>
      <c r="BJ702" s="55"/>
      <c r="BK702" s="55"/>
      <c r="BL702" s="55"/>
      <c r="BM702" s="55"/>
      <c r="BN702" s="55"/>
      <c r="BO702" s="55"/>
      <c r="BP702" s="55"/>
      <c r="BQ702" s="55"/>
      <c r="BR702" s="55"/>
      <c r="BS702" s="55"/>
      <c r="BT702" s="55"/>
      <c r="BU702" s="55"/>
      <c r="BV702" s="55"/>
      <c r="BW702" s="55"/>
      <c r="BX702" s="55"/>
      <c r="BY702" s="55"/>
      <c r="BZ702" s="55"/>
      <c r="CA702" s="55"/>
      <c r="CB702" s="55"/>
      <c r="CC702" s="55"/>
      <c r="CD702" s="55"/>
      <c r="CE702" s="55"/>
      <c r="CF702" s="55"/>
      <c r="CG702" s="55"/>
      <c r="CH702" s="55"/>
      <c r="CI702" s="55"/>
    </row>
    <row r="703" spans="1:87" customFormat="1" ht="15" customHeight="1" x14ac:dyDescent="0.25">
      <c r="A703" s="55"/>
      <c r="B703" s="58"/>
      <c r="C703" s="58"/>
      <c r="E703" s="57"/>
      <c r="F703" s="21"/>
      <c r="G703" s="59"/>
      <c r="H703" s="56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  <c r="AQ703" s="55"/>
      <c r="AR703" s="55"/>
      <c r="AS703" s="55"/>
      <c r="AT703" s="55"/>
      <c r="AU703" s="55"/>
      <c r="AV703" s="55"/>
      <c r="AW703" s="55"/>
      <c r="AX703" s="55"/>
      <c r="AY703" s="55"/>
      <c r="AZ703" s="55"/>
      <c r="BA703" s="55"/>
      <c r="BB703" s="55"/>
      <c r="BC703" s="55"/>
      <c r="BD703" s="55"/>
      <c r="BE703" s="55"/>
      <c r="BF703" s="55"/>
      <c r="BG703" s="55"/>
      <c r="BH703" s="55"/>
      <c r="BI703" s="55"/>
      <c r="BJ703" s="55"/>
      <c r="BK703" s="55"/>
      <c r="BL703" s="55"/>
      <c r="BM703" s="55"/>
      <c r="BN703" s="55"/>
      <c r="BO703" s="55"/>
      <c r="BP703" s="55"/>
      <c r="BQ703" s="55"/>
      <c r="BR703" s="55"/>
      <c r="BS703" s="55"/>
      <c r="BT703" s="55"/>
      <c r="BU703" s="55"/>
      <c r="BV703" s="55"/>
      <c r="BW703" s="55"/>
      <c r="BX703" s="55"/>
      <c r="BY703" s="55"/>
      <c r="BZ703" s="55"/>
      <c r="CA703" s="55"/>
      <c r="CB703" s="55"/>
      <c r="CC703" s="55"/>
      <c r="CD703" s="55"/>
      <c r="CE703" s="55"/>
      <c r="CF703" s="55"/>
      <c r="CG703" s="55"/>
      <c r="CH703" s="55"/>
      <c r="CI703" s="55"/>
    </row>
    <row r="704" spans="1:87" customFormat="1" ht="15" customHeight="1" x14ac:dyDescent="0.25">
      <c r="A704" s="55"/>
      <c r="B704" s="58"/>
      <c r="C704" s="58"/>
      <c r="E704" s="57"/>
      <c r="F704" s="21"/>
      <c r="G704" s="59"/>
      <c r="H704" s="56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  <c r="AQ704" s="55"/>
      <c r="AR704" s="55"/>
      <c r="AS704" s="55"/>
      <c r="AT704" s="55"/>
      <c r="AU704" s="55"/>
      <c r="AV704" s="55"/>
      <c r="AW704" s="55"/>
      <c r="AX704" s="55"/>
      <c r="AY704" s="55"/>
      <c r="AZ704" s="55"/>
      <c r="BA704" s="55"/>
      <c r="BB704" s="55"/>
      <c r="BC704" s="55"/>
      <c r="BD704" s="55"/>
      <c r="BE704" s="55"/>
      <c r="BF704" s="55"/>
      <c r="BG704" s="55"/>
      <c r="BH704" s="55"/>
      <c r="BI704" s="55"/>
      <c r="BJ704" s="55"/>
      <c r="BK704" s="55"/>
      <c r="BL704" s="55"/>
      <c r="BM704" s="55"/>
      <c r="BN704" s="55"/>
      <c r="BO704" s="55"/>
      <c r="BP704" s="55"/>
      <c r="BQ704" s="55"/>
      <c r="BR704" s="55"/>
      <c r="BS704" s="55"/>
      <c r="BT704" s="55"/>
      <c r="BU704" s="55"/>
      <c r="BV704" s="55"/>
      <c r="BW704" s="55"/>
      <c r="BX704" s="55"/>
      <c r="BY704" s="55"/>
      <c r="BZ704" s="55"/>
      <c r="CA704" s="55"/>
      <c r="CB704" s="55"/>
      <c r="CC704" s="55"/>
      <c r="CD704" s="55"/>
      <c r="CE704" s="55"/>
      <c r="CF704" s="55"/>
      <c r="CG704" s="55"/>
      <c r="CH704" s="55"/>
      <c r="CI704" s="55"/>
    </row>
    <row r="705" spans="1:87" customFormat="1" ht="15" customHeight="1" x14ac:dyDescent="0.25">
      <c r="A705" s="55"/>
      <c r="B705" s="58"/>
      <c r="C705" s="58"/>
      <c r="E705" s="57"/>
      <c r="F705" s="21"/>
      <c r="G705" s="59"/>
      <c r="H705" s="56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  <c r="AQ705" s="55"/>
      <c r="AR705" s="55"/>
      <c r="AS705" s="55"/>
      <c r="AT705" s="55"/>
      <c r="AU705" s="55"/>
      <c r="AV705" s="55"/>
      <c r="AW705" s="55"/>
      <c r="AX705" s="55"/>
      <c r="AY705" s="55"/>
      <c r="AZ705" s="55"/>
      <c r="BA705" s="55"/>
      <c r="BB705" s="55"/>
      <c r="BC705" s="55"/>
      <c r="BD705" s="55"/>
      <c r="BE705" s="55"/>
      <c r="BF705" s="55"/>
      <c r="BG705" s="55"/>
      <c r="BH705" s="55"/>
      <c r="BI705" s="55"/>
      <c r="BJ705" s="55"/>
      <c r="BK705" s="55"/>
      <c r="BL705" s="55"/>
      <c r="BM705" s="55"/>
      <c r="BN705" s="55"/>
      <c r="BO705" s="55"/>
      <c r="BP705" s="55"/>
      <c r="BQ705" s="55"/>
      <c r="BR705" s="55"/>
      <c r="BS705" s="55"/>
      <c r="BT705" s="55"/>
      <c r="BU705" s="55"/>
      <c r="BV705" s="55"/>
      <c r="BW705" s="55"/>
      <c r="BX705" s="55"/>
      <c r="BY705" s="55"/>
      <c r="BZ705" s="55"/>
      <c r="CA705" s="55"/>
      <c r="CB705" s="55"/>
      <c r="CC705" s="55"/>
      <c r="CD705" s="55"/>
      <c r="CE705" s="55"/>
      <c r="CF705" s="55"/>
      <c r="CG705" s="55"/>
      <c r="CH705" s="55"/>
      <c r="CI705" s="55"/>
    </row>
    <row r="706" spans="1:87" customFormat="1" ht="15" customHeight="1" x14ac:dyDescent="0.25">
      <c r="A706" s="55"/>
      <c r="B706" s="58"/>
      <c r="C706" s="58"/>
      <c r="E706" s="57"/>
      <c r="F706" s="21"/>
      <c r="G706" s="59"/>
      <c r="H706" s="56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55"/>
      <c r="AL706" s="55"/>
      <c r="AM706" s="55"/>
      <c r="AN706" s="55"/>
      <c r="AO706" s="55"/>
      <c r="AP706" s="55"/>
      <c r="AQ706" s="55"/>
      <c r="AR706" s="55"/>
      <c r="AS706" s="55"/>
      <c r="AT706" s="55"/>
      <c r="AU706" s="55"/>
      <c r="AV706" s="55"/>
      <c r="AW706" s="55"/>
      <c r="AX706" s="55"/>
      <c r="AY706" s="55"/>
      <c r="AZ706" s="55"/>
      <c r="BA706" s="55"/>
      <c r="BB706" s="55"/>
      <c r="BC706" s="55"/>
      <c r="BD706" s="55"/>
      <c r="BE706" s="55"/>
      <c r="BF706" s="55"/>
      <c r="BG706" s="55"/>
      <c r="BH706" s="55"/>
      <c r="BI706" s="55"/>
      <c r="BJ706" s="55"/>
      <c r="BK706" s="55"/>
      <c r="BL706" s="55"/>
      <c r="BM706" s="55"/>
      <c r="BN706" s="55"/>
      <c r="BO706" s="55"/>
      <c r="BP706" s="55"/>
      <c r="BQ706" s="55"/>
      <c r="BR706" s="55"/>
      <c r="BS706" s="55"/>
      <c r="BT706" s="55"/>
      <c r="BU706" s="55"/>
      <c r="BV706" s="55"/>
      <c r="BW706" s="55"/>
      <c r="BX706" s="55"/>
      <c r="BY706" s="55"/>
      <c r="BZ706" s="55"/>
      <c r="CA706" s="55"/>
      <c r="CB706" s="55"/>
      <c r="CC706" s="55"/>
      <c r="CD706" s="55"/>
      <c r="CE706" s="55"/>
      <c r="CF706" s="55"/>
      <c r="CG706" s="55"/>
      <c r="CH706" s="55"/>
      <c r="CI706" s="55"/>
    </row>
    <row r="707" spans="1:87" customFormat="1" ht="15" customHeight="1" x14ac:dyDescent="0.25">
      <c r="A707" s="55"/>
      <c r="B707" s="58"/>
      <c r="C707" s="58"/>
      <c r="E707" s="57"/>
      <c r="F707" s="21"/>
      <c r="G707" s="59"/>
      <c r="H707" s="56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55"/>
      <c r="AL707" s="55"/>
      <c r="AM707" s="55"/>
      <c r="AN707" s="55"/>
      <c r="AO707" s="55"/>
      <c r="AP707" s="55"/>
      <c r="AQ707" s="55"/>
      <c r="AR707" s="55"/>
      <c r="AS707" s="55"/>
      <c r="AT707" s="55"/>
      <c r="AU707" s="55"/>
      <c r="AV707" s="55"/>
      <c r="AW707" s="55"/>
      <c r="AX707" s="55"/>
      <c r="AY707" s="55"/>
      <c r="AZ707" s="55"/>
      <c r="BA707" s="55"/>
      <c r="BB707" s="55"/>
      <c r="BC707" s="55"/>
      <c r="BD707" s="55"/>
      <c r="BE707" s="55"/>
      <c r="BF707" s="55"/>
      <c r="BG707" s="55"/>
      <c r="BH707" s="55"/>
      <c r="BI707" s="55"/>
      <c r="BJ707" s="55"/>
      <c r="BK707" s="55"/>
      <c r="BL707" s="55"/>
      <c r="BM707" s="55"/>
      <c r="BN707" s="55"/>
      <c r="BO707" s="55"/>
      <c r="BP707" s="55"/>
      <c r="BQ707" s="55"/>
      <c r="BR707" s="55"/>
      <c r="BS707" s="55"/>
      <c r="BT707" s="55"/>
      <c r="BU707" s="55"/>
      <c r="BV707" s="55"/>
      <c r="BW707" s="55"/>
      <c r="BX707" s="55"/>
      <c r="BY707" s="55"/>
      <c r="BZ707" s="55"/>
      <c r="CA707" s="55"/>
      <c r="CB707" s="55"/>
      <c r="CC707" s="55"/>
      <c r="CD707" s="55"/>
      <c r="CE707" s="55"/>
      <c r="CF707" s="55"/>
      <c r="CG707" s="55"/>
      <c r="CH707" s="55"/>
      <c r="CI707" s="55"/>
    </row>
    <row r="708" spans="1:87" customFormat="1" ht="15" customHeight="1" x14ac:dyDescent="0.25">
      <c r="A708" s="55"/>
      <c r="B708" s="58"/>
      <c r="C708" s="58"/>
      <c r="E708" s="57"/>
      <c r="F708" s="21"/>
      <c r="G708" s="59"/>
      <c r="H708" s="56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5"/>
      <c r="AV708" s="55"/>
      <c r="AW708" s="55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5"/>
      <c r="BJ708" s="55"/>
      <c r="BK708" s="55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5"/>
      <c r="BX708" s="55"/>
      <c r="BY708" s="55"/>
      <c r="BZ708" s="55"/>
      <c r="CA708" s="55"/>
      <c r="CB708" s="55"/>
      <c r="CC708" s="55"/>
      <c r="CD708" s="55"/>
      <c r="CE708" s="55"/>
      <c r="CF708" s="55"/>
      <c r="CG708" s="55"/>
      <c r="CH708" s="55"/>
      <c r="CI708" s="55"/>
    </row>
    <row r="709" spans="1:87" customFormat="1" ht="15" customHeight="1" x14ac:dyDescent="0.25">
      <c r="A709" s="55"/>
      <c r="B709" s="58"/>
      <c r="C709" s="58"/>
      <c r="E709" s="57"/>
      <c r="F709" s="21"/>
      <c r="G709" s="59"/>
      <c r="H709" s="56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5"/>
      <c r="BJ709" s="55"/>
      <c r="BK709" s="55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5"/>
      <c r="BX709" s="55"/>
      <c r="BY709" s="55"/>
      <c r="BZ709" s="55"/>
      <c r="CA709" s="55"/>
      <c r="CB709" s="55"/>
      <c r="CC709" s="55"/>
      <c r="CD709" s="55"/>
      <c r="CE709" s="55"/>
      <c r="CF709" s="55"/>
      <c r="CG709" s="55"/>
      <c r="CH709" s="55"/>
      <c r="CI709" s="55"/>
    </row>
    <row r="710" spans="1:87" customFormat="1" ht="15" customHeight="1" x14ac:dyDescent="0.25">
      <c r="A710" s="55"/>
      <c r="B710" s="58"/>
      <c r="C710" s="58"/>
      <c r="E710" s="57"/>
      <c r="F710" s="21"/>
      <c r="G710" s="59"/>
      <c r="H710" s="56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  <c r="AQ710" s="55"/>
      <c r="AR710" s="55"/>
      <c r="AS710" s="55"/>
      <c r="AT710" s="55"/>
      <c r="AU710" s="55"/>
      <c r="AV710" s="55"/>
      <c r="AW710" s="55"/>
      <c r="AX710" s="55"/>
      <c r="AY710" s="55"/>
      <c r="AZ710" s="55"/>
      <c r="BA710" s="55"/>
      <c r="BB710" s="55"/>
      <c r="BC710" s="55"/>
      <c r="BD710" s="55"/>
      <c r="BE710" s="55"/>
      <c r="BF710" s="55"/>
      <c r="BG710" s="55"/>
      <c r="BH710" s="55"/>
      <c r="BI710" s="55"/>
      <c r="BJ710" s="55"/>
      <c r="BK710" s="55"/>
      <c r="BL710" s="55"/>
      <c r="BM710" s="55"/>
      <c r="BN710" s="55"/>
      <c r="BO710" s="55"/>
      <c r="BP710" s="55"/>
      <c r="BQ710" s="55"/>
      <c r="BR710" s="55"/>
      <c r="BS710" s="55"/>
      <c r="BT710" s="55"/>
      <c r="BU710" s="55"/>
      <c r="BV710" s="55"/>
      <c r="BW710" s="55"/>
      <c r="BX710" s="55"/>
      <c r="BY710" s="55"/>
      <c r="BZ710" s="55"/>
      <c r="CA710" s="55"/>
      <c r="CB710" s="55"/>
      <c r="CC710" s="55"/>
      <c r="CD710" s="55"/>
      <c r="CE710" s="55"/>
      <c r="CF710" s="55"/>
      <c r="CG710" s="55"/>
      <c r="CH710" s="55"/>
      <c r="CI710" s="55"/>
    </row>
    <row r="711" spans="1:87" customFormat="1" ht="15" customHeight="1" x14ac:dyDescent="0.25">
      <c r="A711" s="55"/>
      <c r="B711" s="58"/>
      <c r="C711" s="58"/>
      <c r="E711" s="57"/>
      <c r="F711" s="21"/>
      <c r="G711" s="59"/>
      <c r="H711" s="56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</row>
    <row r="712" spans="1:87" customFormat="1" ht="15" customHeight="1" x14ac:dyDescent="0.25">
      <c r="A712" s="55"/>
      <c r="B712" s="58"/>
      <c r="C712" s="58"/>
      <c r="E712" s="57"/>
      <c r="F712" s="21"/>
      <c r="G712" s="59"/>
      <c r="H712" s="56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</row>
    <row r="713" spans="1:87" customFormat="1" ht="15" customHeight="1" x14ac:dyDescent="0.25">
      <c r="A713" s="55"/>
      <c r="B713" s="58"/>
      <c r="C713" s="58"/>
      <c r="E713" s="57"/>
      <c r="F713" s="21"/>
      <c r="G713" s="59"/>
      <c r="H713" s="56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</row>
    <row r="714" spans="1:87" customFormat="1" ht="15" customHeight="1" x14ac:dyDescent="0.25">
      <c r="A714" s="55"/>
      <c r="B714" s="58"/>
      <c r="C714" s="58"/>
      <c r="E714" s="57"/>
      <c r="F714" s="21"/>
      <c r="G714" s="59"/>
      <c r="H714" s="56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</row>
    <row r="715" spans="1:87" customFormat="1" ht="15" customHeight="1" x14ac:dyDescent="0.25">
      <c r="A715" s="55"/>
      <c r="B715" s="58"/>
      <c r="C715" s="58"/>
      <c r="E715" s="57"/>
      <c r="F715" s="21"/>
      <c r="G715" s="59"/>
      <c r="H715" s="56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</row>
    <row r="716" spans="1:87" customFormat="1" ht="15" customHeight="1" x14ac:dyDescent="0.25">
      <c r="A716" s="55"/>
      <c r="B716" s="58"/>
      <c r="C716" s="58"/>
      <c r="E716" s="57"/>
      <c r="F716" s="21"/>
      <c r="G716" s="59"/>
      <c r="H716" s="56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</row>
    <row r="717" spans="1:87" customFormat="1" ht="15" customHeight="1" x14ac:dyDescent="0.25">
      <c r="A717" s="55"/>
      <c r="B717" s="58"/>
      <c r="C717" s="58"/>
      <c r="E717" s="57"/>
      <c r="F717" s="21"/>
      <c r="G717" s="59"/>
      <c r="H717" s="56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</row>
    <row r="718" spans="1:87" customFormat="1" ht="15" customHeight="1" x14ac:dyDescent="0.25">
      <c r="A718" s="55"/>
      <c r="B718" s="58"/>
      <c r="C718" s="58"/>
      <c r="E718" s="57"/>
      <c r="F718" s="21"/>
      <c r="G718" s="59"/>
      <c r="H718" s="56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</row>
    <row r="719" spans="1:87" customFormat="1" ht="15" customHeight="1" x14ac:dyDescent="0.25">
      <c r="A719" s="55"/>
      <c r="B719" s="58"/>
      <c r="C719" s="58"/>
      <c r="E719" s="57"/>
      <c r="F719" s="21"/>
      <c r="G719" s="59"/>
      <c r="H719" s="56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</row>
    <row r="720" spans="1:87" customFormat="1" ht="15" customHeight="1" x14ac:dyDescent="0.25">
      <c r="A720" s="55"/>
      <c r="B720" s="58"/>
      <c r="C720" s="58"/>
      <c r="E720" s="57"/>
      <c r="F720" s="21"/>
      <c r="G720" s="59"/>
      <c r="H720" s="56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</row>
    <row r="721" spans="1:87" customFormat="1" ht="15" customHeight="1" x14ac:dyDescent="0.25">
      <c r="A721" s="55"/>
      <c r="B721" s="58"/>
      <c r="C721" s="58"/>
      <c r="E721" s="57"/>
      <c r="F721" s="21"/>
      <c r="G721" s="59"/>
      <c r="H721" s="56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</row>
    <row r="722" spans="1:87" customFormat="1" ht="15" customHeight="1" x14ac:dyDescent="0.25">
      <c r="A722" s="55"/>
      <c r="B722" s="58"/>
      <c r="C722" s="58"/>
      <c r="E722" s="57"/>
      <c r="F722" s="21"/>
      <c r="G722" s="59"/>
      <c r="H722" s="56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</row>
    <row r="723" spans="1:87" customFormat="1" ht="15" customHeight="1" x14ac:dyDescent="0.25">
      <c r="A723" s="55"/>
      <c r="B723" s="58"/>
      <c r="C723" s="58"/>
      <c r="E723" s="57"/>
      <c r="F723" s="21"/>
      <c r="G723" s="59"/>
      <c r="H723" s="56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</row>
    <row r="724" spans="1:87" customFormat="1" ht="15" customHeight="1" x14ac:dyDescent="0.25">
      <c r="A724" s="55"/>
      <c r="B724" s="58"/>
      <c r="C724" s="58"/>
      <c r="E724" s="57"/>
      <c r="F724" s="21"/>
      <c r="G724" s="59"/>
      <c r="H724" s="56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</row>
    <row r="725" spans="1:87" customFormat="1" ht="15" customHeight="1" x14ac:dyDescent="0.25">
      <c r="A725" s="55"/>
      <c r="B725" s="58"/>
      <c r="C725" s="58"/>
      <c r="E725" s="57"/>
      <c r="F725" s="21"/>
      <c r="G725" s="59"/>
      <c r="H725" s="56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</row>
    <row r="726" spans="1:87" customFormat="1" ht="15" customHeight="1" x14ac:dyDescent="0.25">
      <c r="A726" s="55"/>
      <c r="B726" s="58"/>
      <c r="C726" s="58"/>
      <c r="E726" s="57"/>
      <c r="F726" s="21"/>
      <c r="G726" s="59"/>
      <c r="H726" s="56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</row>
    <row r="727" spans="1:87" customFormat="1" ht="15" customHeight="1" x14ac:dyDescent="0.25">
      <c r="A727" s="55"/>
      <c r="B727" s="58"/>
      <c r="C727" s="58"/>
      <c r="E727" s="57"/>
      <c r="F727" s="21"/>
      <c r="G727" s="59"/>
      <c r="H727" s="56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</row>
    <row r="728" spans="1:87" customFormat="1" ht="15" customHeight="1" x14ac:dyDescent="0.25">
      <c r="A728" s="55"/>
      <c r="B728" s="58"/>
      <c r="C728" s="58"/>
      <c r="E728" s="57"/>
      <c r="F728" s="21"/>
      <c r="G728" s="59"/>
      <c r="H728" s="56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</row>
    <row r="729" spans="1:87" customFormat="1" ht="15" customHeight="1" x14ac:dyDescent="0.25">
      <c r="A729" s="55"/>
      <c r="B729" s="58"/>
      <c r="C729" s="58"/>
      <c r="E729" s="57"/>
      <c r="F729" s="21"/>
      <c r="G729" s="59"/>
      <c r="H729" s="56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</row>
    <row r="730" spans="1:87" customFormat="1" ht="15" customHeight="1" x14ac:dyDescent="0.25">
      <c r="A730" s="55"/>
      <c r="B730" s="58"/>
      <c r="C730" s="58"/>
      <c r="E730" s="57"/>
      <c r="F730" s="21"/>
      <c r="G730" s="59"/>
      <c r="H730" s="56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</row>
    <row r="731" spans="1:87" customFormat="1" ht="15" customHeight="1" x14ac:dyDescent="0.25">
      <c r="A731" s="55"/>
      <c r="B731" s="58"/>
      <c r="C731" s="58"/>
      <c r="E731" s="57"/>
      <c r="F731" s="21"/>
      <c r="G731" s="59"/>
      <c r="H731" s="56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</row>
    <row r="732" spans="1:87" customFormat="1" ht="15" customHeight="1" x14ac:dyDescent="0.25">
      <c r="A732" s="55"/>
      <c r="B732" s="58"/>
      <c r="C732" s="58"/>
      <c r="E732" s="57"/>
      <c r="F732" s="21"/>
      <c r="G732" s="59"/>
      <c r="H732" s="56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</row>
    <row r="733" spans="1:87" customFormat="1" ht="15" customHeight="1" x14ac:dyDescent="0.25">
      <c r="A733" s="55"/>
      <c r="B733" s="58"/>
      <c r="C733" s="58"/>
      <c r="E733" s="57"/>
      <c r="F733" s="21"/>
      <c r="G733" s="59"/>
      <c r="H733" s="56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</row>
    <row r="734" spans="1:87" customFormat="1" ht="15" customHeight="1" x14ac:dyDescent="0.25">
      <c r="A734" s="55"/>
      <c r="B734" s="58"/>
      <c r="C734" s="58"/>
      <c r="E734" s="57"/>
      <c r="F734" s="21"/>
      <c r="G734" s="59"/>
      <c r="H734" s="56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</row>
    <row r="735" spans="1:87" customFormat="1" ht="15" customHeight="1" x14ac:dyDescent="0.25">
      <c r="A735" s="55"/>
      <c r="B735" s="58"/>
      <c r="C735" s="58"/>
      <c r="E735" s="57"/>
      <c r="F735" s="21"/>
      <c r="G735" s="59"/>
      <c r="H735" s="56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</row>
    <row r="736" spans="1:87" customFormat="1" ht="15" customHeight="1" x14ac:dyDescent="0.25">
      <c r="A736" s="55"/>
      <c r="B736" s="58"/>
      <c r="C736" s="58"/>
      <c r="E736" s="57"/>
      <c r="F736" s="21"/>
      <c r="G736" s="59"/>
      <c r="H736" s="56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</row>
    <row r="737" spans="1:87" customFormat="1" ht="15" customHeight="1" x14ac:dyDescent="0.25">
      <c r="A737" s="55"/>
      <c r="B737" s="58"/>
      <c r="C737" s="58"/>
      <c r="E737" s="57"/>
      <c r="F737" s="21"/>
      <c r="G737" s="59"/>
      <c r="H737" s="56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</row>
    <row r="738" spans="1:87" customFormat="1" ht="15" customHeight="1" x14ac:dyDescent="0.25">
      <c r="A738" s="55"/>
      <c r="B738" s="58"/>
      <c r="C738" s="58"/>
      <c r="E738" s="57"/>
      <c r="F738" s="21"/>
      <c r="G738" s="59"/>
      <c r="H738" s="56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</row>
    <row r="739" spans="1:87" customFormat="1" ht="15" customHeight="1" x14ac:dyDescent="0.25">
      <c r="A739" s="55"/>
      <c r="B739" s="58"/>
      <c r="C739" s="58"/>
      <c r="E739" s="57"/>
      <c r="F739" s="21"/>
      <c r="G739" s="59"/>
      <c r="H739" s="56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</row>
    <row r="740" spans="1:87" customFormat="1" ht="15" customHeight="1" x14ac:dyDescent="0.25">
      <c r="A740" s="55"/>
      <c r="B740" s="58"/>
      <c r="C740" s="58"/>
      <c r="E740" s="57"/>
      <c r="F740" s="21"/>
      <c r="G740" s="59"/>
      <c r="H740" s="56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</row>
    <row r="741" spans="1:87" customFormat="1" ht="15" customHeight="1" x14ac:dyDescent="0.25">
      <c r="A741" s="55"/>
      <c r="B741" s="58"/>
      <c r="C741" s="58"/>
      <c r="E741" s="57"/>
      <c r="F741" s="21"/>
      <c r="G741" s="59"/>
      <c r="H741" s="56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</row>
    <row r="742" spans="1:87" customFormat="1" ht="15" customHeight="1" x14ac:dyDescent="0.25">
      <c r="A742" s="55"/>
      <c r="B742" s="58"/>
      <c r="C742" s="58"/>
      <c r="E742" s="57"/>
      <c r="F742" s="21"/>
      <c r="G742" s="59"/>
      <c r="H742" s="56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</row>
    <row r="743" spans="1:87" customFormat="1" ht="15" customHeight="1" x14ac:dyDescent="0.25">
      <c r="A743" s="55"/>
      <c r="B743" s="58"/>
      <c r="C743" s="58"/>
      <c r="E743" s="57"/>
      <c r="F743" s="21"/>
      <c r="G743" s="59"/>
      <c r="H743" s="56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</row>
    <row r="744" spans="1:87" customFormat="1" ht="15" customHeight="1" x14ac:dyDescent="0.25">
      <c r="A744" s="55"/>
      <c r="B744" s="58"/>
      <c r="C744" s="58"/>
      <c r="E744" s="57"/>
      <c r="F744" s="21"/>
      <c r="G744" s="59"/>
      <c r="H744" s="56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</row>
    <row r="745" spans="1:87" customFormat="1" ht="15" customHeight="1" x14ac:dyDescent="0.25">
      <c r="A745" s="55"/>
      <c r="B745" s="58"/>
      <c r="C745" s="58"/>
      <c r="E745" s="57"/>
      <c r="F745" s="21"/>
      <c r="G745" s="59"/>
      <c r="H745" s="56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</row>
    <row r="746" spans="1:87" customFormat="1" ht="15" customHeight="1" x14ac:dyDescent="0.25">
      <c r="A746" s="55"/>
      <c r="B746" s="58"/>
      <c r="C746" s="58"/>
      <c r="E746" s="57"/>
      <c r="F746" s="21"/>
      <c r="G746" s="59"/>
      <c r="H746" s="56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</row>
    <row r="747" spans="1:87" customFormat="1" ht="15" customHeight="1" x14ac:dyDescent="0.25">
      <c r="A747" s="55"/>
      <c r="B747" s="58"/>
      <c r="C747" s="58"/>
      <c r="E747" s="57"/>
      <c r="F747" s="21"/>
      <c r="G747" s="59"/>
      <c r="H747" s="56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</row>
    <row r="748" spans="1:87" customFormat="1" ht="15" customHeight="1" x14ac:dyDescent="0.25">
      <c r="A748" s="55"/>
      <c r="B748" s="58"/>
      <c r="C748" s="58"/>
      <c r="E748" s="57"/>
      <c r="F748" s="21"/>
      <c r="G748" s="59"/>
      <c r="H748" s="56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</row>
    <row r="749" spans="1:87" customFormat="1" ht="15" customHeight="1" x14ac:dyDescent="0.25">
      <c r="A749" s="55"/>
      <c r="B749" s="58"/>
      <c r="C749" s="58"/>
      <c r="E749" s="57"/>
      <c r="F749" s="21"/>
      <c r="G749" s="59"/>
      <c r="H749" s="56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</row>
    <row r="750" spans="1:87" customFormat="1" ht="15" customHeight="1" x14ac:dyDescent="0.25">
      <c r="A750" s="55"/>
      <c r="B750" s="58"/>
      <c r="C750" s="58"/>
      <c r="E750" s="57"/>
      <c r="F750" s="21"/>
      <c r="G750" s="59"/>
      <c r="H750" s="56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</row>
    <row r="751" spans="1:87" customFormat="1" ht="15" customHeight="1" x14ac:dyDescent="0.25">
      <c r="A751" s="55"/>
      <c r="B751" s="58"/>
      <c r="C751" s="58"/>
      <c r="E751" s="57"/>
      <c r="F751" s="21"/>
      <c r="G751" s="59"/>
      <c r="H751" s="56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</row>
    <row r="752" spans="1:87" customFormat="1" ht="15" customHeight="1" x14ac:dyDescent="0.25">
      <c r="A752" s="55"/>
      <c r="B752" s="58"/>
      <c r="C752" s="58"/>
      <c r="E752" s="57"/>
      <c r="F752" s="21"/>
      <c r="G752" s="59"/>
      <c r="H752" s="56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</row>
    <row r="753" spans="1:87" customFormat="1" ht="15" customHeight="1" x14ac:dyDescent="0.25">
      <c r="A753" s="55"/>
      <c r="B753" s="58"/>
      <c r="C753" s="58"/>
      <c r="E753" s="57"/>
      <c r="F753" s="21"/>
      <c r="G753" s="59"/>
      <c r="H753" s="56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</row>
    <row r="754" spans="1:87" customFormat="1" ht="15" customHeight="1" x14ac:dyDescent="0.25">
      <c r="A754" s="55"/>
      <c r="B754" s="58"/>
      <c r="C754" s="58"/>
      <c r="E754" s="57"/>
      <c r="F754" s="21"/>
      <c r="G754" s="59"/>
      <c r="H754" s="56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</row>
    <row r="755" spans="1:87" customFormat="1" ht="15" customHeight="1" x14ac:dyDescent="0.25">
      <c r="A755" s="55"/>
      <c r="B755" s="58"/>
      <c r="C755" s="58"/>
      <c r="E755" s="57"/>
      <c r="F755" s="21"/>
      <c r="G755" s="59"/>
      <c r="H755" s="56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</row>
    <row r="756" spans="1:87" customFormat="1" ht="15" customHeight="1" x14ac:dyDescent="0.25">
      <c r="A756" s="55"/>
      <c r="B756" s="58"/>
      <c r="C756" s="58"/>
      <c r="E756" s="57"/>
      <c r="F756" s="21"/>
      <c r="G756" s="59"/>
      <c r="H756" s="56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</row>
    <row r="757" spans="1:87" customFormat="1" ht="15" customHeight="1" x14ac:dyDescent="0.25">
      <c r="A757" s="55"/>
      <c r="B757" s="58"/>
      <c r="C757" s="58"/>
      <c r="E757" s="57"/>
      <c r="F757" s="21"/>
      <c r="G757" s="59"/>
      <c r="H757" s="56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</row>
    <row r="758" spans="1:87" customFormat="1" ht="15" customHeight="1" x14ac:dyDescent="0.25">
      <c r="A758" s="55"/>
      <c r="B758" s="58"/>
      <c r="C758" s="58"/>
      <c r="E758" s="57"/>
      <c r="F758" s="21"/>
      <c r="G758" s="59"/>
      <c r="H758" s="56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</row>
    <row r="759" spans="1:87" customFormat="1" ht="15" customHeight="1" x14ac:dyDescent="0.25">
      <c r="A759" s="55"/>
      <c r="B759" s="58"/>
      <c r="C759" s="58"/>
      <c r="E759" s="57"/>
      <c r="F759" s="21"/>
      <c r="G759" s="59"/>
      <c r="H759" s="56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</row>
    <row r="760" spans="1:87" customFormat="1" ht="15" customHeight="1" x14ac:dyDescent="0.25">
      <c r="A760" s="55"/>
      <c r="B760" s="58"/>
      <c r="C760" s="58"/>
      <c r="E760" s="57"/>
      <c r="F760" s="21"/>
      <c r="G760" s="59"/>
      <c r="H760" s="56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</row>
    <row r="761" spans="1:87" customFormat="1" ht="15" customHeight="1" x14ac:dyDescent="0.25">
      <c r="A761" s="55"/>
      <c r="B761" s="58"/>
      <c r="C761" s="58"/>
      <c r="E761" s="57"/>
      <c r="F761" s="21"/>
      <c r="G761" s="59"/>
      <c r="H761" s="56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</row>
    <row r="762" spans="1:87" customFormat="1" ht="15" customHeight="1" x14ac:dyDescent="0.25">
      <c r="A762" s="55"/>
      <c r="B762" s="58"/>
      <c r="C762" s="58"/>
      <c r="E762" s="57"/>
      <c r="F762" s="21"/>
      <c r="G762" s="59"/>
      <c r="H762" s="56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</row>
    <row r="763" spans="1:87" customFormat="1" ht="15" customHeight="1" x14ac:dyDescent="0.25">
      <c r="A763" s="55"/>
      <c r="B763" s="58"/>
      <c r="C763" s="58"/>
      <c r="E763" s="57"/>
      <c r="F763" s="21"/>
      <c r="G763" s="59"/>
      <c r="H763" s="56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</row>
    <row r="764" spans="1:87" customFormat="1" ht="15" customHeight="1" x14ac:dyDescent="0.25">
      <c r="A764" s="55"/>
      <c r="B764" s="58"/>
      <c r="C764" s="58"/>
      <c r="E764" s="57"/>
      <c r="F764" s="21"/>
      <c r="G764" s="59"/>
      <c r="H764" s="56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</row>
    <row r="765" spans="1:87" customFormat="1" ht="15" customHeight="1" x14ac:dyDescent="0.25">
      <c r="A765" s="55"/>
      <c r="B765" s="58"/>
      <c r="C765" s="58"/>
      <c r="E765" s="57"/>
      <c r="F765" s="21"/>
      <c r="G765" s="59"/>
      <c r="H765" s="56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</row>
    <row r="766" spans="1:87" customFormat="1" ht="15" customHeight="1" x14ac:dyDescent="0.25">
      <c r="A766" s="55"/>
      <c r="B766" s="58"/>
      <c r="C766" s="58"/>
      <c r="E766" s="57"/>
      <c r="F766" s="21"/>
      <c r="G766" s="59"/>
      <c r="H766" s="56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</row>
    <row r="767" spans="1:87" customFormat="1" ht="15" customHeight="1" x14ac:dyDescent="0.25">
      <c r="A767" s="55"/>
      <c r="B767" s="58"/>
      <c r="C767" s="58"/>
      <c r="E767" s="57"/>
      <c r="F767" s="21"/>
      <c r="G767" s="59"/>
      <c r="H767" s="56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</row>
    <row r="768" spans="1:87" customFormat="1" ht="15" customHeight="1" x14ac:dyDescent="0.25">
      <c r="A768" s="55"/>
      <c r="B768" s="58"/>
      <c r="C768" s="58"/>
      <c r="E768" s="57"/>
      <c r="F768" s="21"/>
      <c r="G768" s="59"/>
      <c r="H768" s="56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</row>
    <row r="769" spans="1:87" customFormat="1" ht="15" customHeight="1" x14ac:dyDescent="0.25">
      <c r="A769" s="55"/>
      <c r="B769" s="58"/>
      <c r="C769" s="58"/>
      <c r="E769" s="57"/>
      <c r="F769" s="21"/>
      <c r="G769" s="59"/>
      <c r="H769" s="56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</row>
    <row r="770" spans="1:87" customFormat="1" ht="15" customHeight="1" x14ac:dyDescent="0.25">
      <c r="A770" s="55"/>
      <c r="B770" s="58"/>
      <c r="C770" s="58"/>
      <c r="E770" s="57"/>
      <c r="F770" s="21"/>
      <c r="G770" s="59"/>
      <c r="H770" s="56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</row>
    <row r="771" spans="1:87" customFormat="1" ht="15" customHeight="1" x14ac:dyDescent="0.25">
      <c r="A771" s="55"/>
      <c r="B771" s="58"/>
      <c r="C771" s="58"/>
      <c r="E771" s="57"/>
      <c r="F771" s="21"/>
      <c r="G771" s="59"/>
      <c r="H771" s="56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</row>
    <row r="772" spans="1:87" customFormat="1" ht="15" customHeight="1" x14ac:dyDescent="0.25">
      <c r="A772" s="55"/>
      <c r="B772" s="58"/>
      <c r="C772" s="58"/>
      <c r="E772" s="57"/>
      <c r="F772" s="21"/>
      <c r="G772" s="59"/>
      <c r="H772" s="56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</row>
    <row r="773" spans="1:87" customFormat="1" ht="15" customHeight="1" x14ac:dyDescent="0.25">
      <c r="A773" s="55"/>
      <c r="B773" s="58"/>
      <c r="C773" s="58"/>
      <c r="E773" s="57"/>
      <c r="F773" s="21"/>
      <c r="G773" s="59"/>
      <c r="H773" s="56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</row>
    <row r="774" spans="1:87" customFormat="1" ht="15" customHeight="1" x14ac:dyDescent="0.25">
      <c r="A774" s="55"/>
      <c r="B774" s="58"/>
      <c r="C774" s="58"/>
      <c r="E774" s="57"/>
      <c r="F774" s="21"/>
      <c r="G774" s="59"/>
      <c r="H774" s="56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</row>
    <row r="775" spans="1:87" customFormat="1" ht="15" customHeight="1" x14ac:dyDescent="0.25">
      <c r="A775" s="55"/>
      <c r="B775" s="58"/>
      <c r="C775" s="58"/>
      <c r="E775" s="57"/>
      <c r="F775" s="21"/>
      <c r="G775" s="59"/>
      <c r="H775" s="56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</row>
    <row r="776" spans="1:87" customFormat="1" ht="15" customHeight="1" x14ac:dyDescent="0.25">
      <c r="A776" s="55"/>
      <c r="B776" s="58"/>
      <c r="C776" s="58"/>
      <c r="E776" s="57"/>
      <c r="F776" s="21"/>
      <c r="G776" s="59"/>
      <c r="H776" s="56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</row>
    <row r="777" spans="1:87" customFormat="1" ht="15" customHeight="1" x14ac:dyDescent="0.25">
      <c r="A777" s="55"/>
      <c r="B777" s="58"/>
      <c r="C777" s="58"/>
      <c r="E777" s="57"/>
      <c r="F777" s="21"/>
      <c r="G777" s="59"/>
      <c r="H777" s="56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</row>
    <row r="778" spans="1:87" customFormat="1" ht="15" customHeight="1" x14ac:dyDescent="0.25">
      <c r="A778" s="55"/>
      <c r="B778" s="58"/>
      <c r="C778" s="58"/>
      <c r="E778" s="57"/>
      <c r="F778" s="21"/>
      <c r="G778" s="59"/>
      <c r="H778" s="56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</row>
    <row r="779" spans="1:87" customFormat="1" ht="15" customHeight="1" x14ac:dyDescent="0.25">
      <c r="A779" s="55"/>
      <c r="B779" s="58"/>
      <c r="C779" s="58"/>
      <c r="E779" s="57"/>
      <c r="F779" s="21"/>
      <c r="G779" s="59"/>
      <c r="H779" s="56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</row>
    <row r="780" spans="1:87" customFormat="1" ht="15" customHeight="1" x14ac:dyDescent="0.25">
      <c r="A780" s="55"/>
      <c r="B780" s="58"/>
      <c r="C780" s="58"/>
      <c r="E780" s="57"/>
      <c r="F780" s="21"/>
      <c r="G780" s="59"/>
      <c r="H780" s="56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</row>
    <row r="781" spans="1:87" customFormat="1" ht="15" customHeight="1" x14ac:dyDescent="0.25">
      <c r="A781" s="55"/>
      <c r="B781" s="58"/>
      <c r="C781" s="58"/>
      <c r="E781" s="57"/>
      <c r="F781" s="21"/>
      <c r="G781" s="59"/>
      <c r="H781" s="56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  <c r="AQ781" s="55"/>
      <c r="AR781" s="55"/>
      <c r="AS781" s="55"/>
      <c r="AT781" s="55"/>
      <c r="AU781" s="55"/>
      <c r="AV781" s="55"/>
      <c r="AW781" s="55"/>
      <c r="AX781" s="55"/>
      <c r="AY781" s="55"/>
      <c r="AZ781" s="55"/>
      <c r="BA781" s="55"/>
      <c r="BB781" s="55"/>
      <c r="BC781" s="55"/>
      <c r="BD781" s="55"/>
      <c r="BE781" s="55"/>
      <c r="BF781" s="55"/>
      <c r="BG781" s="55"/>
      <c r="BH781" s="55"/>
      <c r="BI781" s="55"/>
      <c r="BJ781" s="55"/>
      <c r="BK781" s="55"/>
      <c r="BL781" s="55"/>
      <c r="BM781" s="55"/>
      <c r="BN781" s="55"/>
      <c r="BO781" s="55"/>
      <c r="BP781" s="55"/>
      <c r="BQ781" s="55"/>
      <c r="BR781" s="55"/>
      <c r="BS781" s="55"/>
      <c r="BT781" s="55"/>
      <c r="BU781" s="55"/>
      <c r="BV781" s="55"/>
      <c r="BW781" s="55"/>
      <c r="BX781" s="55"/>
      <c r="BY781" s="55"/>
      <c r="BZ781" s="55"/>
      <c r="CA781" s="55"/>
      <c r="CB781" s="55"/>
      <c r="CC781" s="55"/>
      <c r="CD781" s="55"/>
      <c r="CE781" s="55"/>
      <c r="CF781" s="55"/>
      <c r="CG781" s="55"/>
      <c r="CH781" s="55"/>
      <c r="CI781" s="55"/>
    </row>
    <row r="782" spans="1:87" customFormat="1" ht="15" customHeight="1" x14ac:dyDescent="0.25">
      <c r="A782" s="55"/>
      <c r="B782" s="58"/>
      <c r="C782" s="58"/>
      <c r="E782" s="57"/>
      <c r="F782" s="21"/>
      <c r="G782" s="59"/>
      <c r="H782" s="56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  <c r="AQ782" s="55"/>
      <c r="AR782" s="55"/>
      <c r="AS782" s="55"/>
      <c r="AT782" s="55"/>
      <c r="AU782" s="55"/>
      <c r="AV782" s="55"/>
      <c r="AW782" s="55"/>
      <c r="AX782" s="55"/>
      <c r="AY782" s="55"/>
      <c r="AZ782" s="55"/>
      <c r="BA782" s="55"/>
      <c r="BB782" s="55"/>
      <c r="BC782" s="55"/>
      <c r="BD782" s="55"/>
      <c r="BE782" s="55"/>
      <c r="BF782" s="55"/>
      <c r="BG782" s="55"/>
      <c r="BH782" s="55"/>
      <c r="BI782" s="55"/>
      <c r="BJ782" s="55"/>
      <c r="BK782" s="55"/>
      <c r="BL782" s="55"/>
      <c r="BM782" s="55"/>
      <c r="BN782" s="55"/>
      <c r="BO782" s="55"/>
      <c r="BP782" s="55"/>
      <c r="BQ782" s="55"/>
      <c r="BR782" s="55"/>
      <c r="BS782" s="55"/>
      <c r="BT782" s="55"/>
      <c r="BU782" s="55"/>
      <c r="BV782" s="55"/>
      <c r="BW782" s="55"/>
      <c r="BX782" s="55"/>
      <c r="BY782" s="55"/>
      <c r="BZ782" s="55"/>
      <c r="CA782" s="55"/>
      <c r="CB782" s="55"/>
      <c r="CC782" s="55"/>
      <c r="CD782" s="55"/>
      <c r="CE782" s="55"/>
      <c r="CF782" s="55"/>
      <c r="CG782" s="55"/>
      <c r="CH782" s="55"/>
      <c r="CI782" s="55"/>
    </row>
    <row r="783" spans="1:87" customFormat="1" ht="15" customHeight="1" x14ac:dyDescent="0.25">
      <c r="A783" s="55"/>
      <c r="B783" s="58"/>
      <c r="C783" s="58"/>
      <c r="E783" s="57"/>
      <c r="F783" s="21"/>
      <c r="G783" s="59"/>
      <c r="H783" s="56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5"/>
      <c r="BJ783" s="55"/>
      <c r="BK783" s="55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5"/>
      <c r="BX783" s="55"/>
      <c r="BY783" s="55"/>
      <c r="BZ783" s="55"/>
      <c r="CA783" s="55"/>
      <c r="CB783" s="55"/>
      <c r="CC783" s="55"/>
      <c r="CD783" s="55"/>
      <c r="CE783" s="55"/>
      <c r="CF783" s="55"/>
      <c r="CG783" s="55"/>
      <c r="CH783" s="55"/>
      <c r="CI783" s="55"/>
    </row>
    <row r="784" spans="1:87" customFormat="1" ht="15" customHeight="1" x14ac:dyDescent="0.25">
      <c r="A784" s="55"/>
      <c r="B784" s="58"/>
      <c r="C784" s="58"/>
      <c r="E784" s="57"/>
      <c r="F784" s="21"/>
      <c r="G784" s="59"/>
      <c r="H784" s="56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55"/>
      <c r="AL784" s="55"/>
      <c r="AM784" s="55"/>
      <c r="AN784" s="55"/>
      <c r="AO784" s="55"/>
      <c r="AP784" s="55"/>
      <c r="AQ784" s="55"/>
      <c r="AR784" s="55"/>
      <c r="AS784" s="55"/>
      <c r="AT784" s="55"/>
      <c r="AU784" s="55"/>
      <c r="AV784" s="55"/>
      <c r="AW784" s="55"/>
      <c r="AX784" s="55"/>
      <c r="AY784" s="55"/>
      <c r="AZ784" s="55"/>
      <c r="BA784" s="55"/>
      <c r="BB784" s="55"/>
      <c r="BC784" s="55"/>
      <c r="BD784" s="55"/>
      <c r="BE784" s="55"/>
      <c r="BF784" s="55"/>
      <c r="BG784" s="55"/>
      <c r="BH784" s="55"/>
      <c r="BI784" s="55"/>
      <c r="BJ784" s="55"/>
      <c r="BK784" s="55"/>
      <c r="BL784" s="55"/>
      <c r="BM784" s="55"/>
      <c r="BN784" s="55"/>
      <c r="BO784" s="55"/>
      <c r="BP784" s="55"/>
      <c r="BQ784" s="55"/>
      <c r="BR784" s="55"/>
      <c r="BS784" s="55"/>
      <c r="BT784" s="55"/>
      <c r="BU784" s="55"/>
      <c r="BV784" s="55"/>
      <c r="BW784" s="55"/>
      <c r="BX784" s="55"/>
      <c r="BY784" s="55"/>
      <c r="BZ784" s="55"/>
      <c r="CA784" s="55"/>
      <c r="CB784" s="55"/>
      <c r="CC784" s="55"/>
      <c r="CD784" s="55"/>
      <c r="CE784" s="55"/>
      <c r="CF784" s="55"/>
      <c r="CG784" s="55"/>
      <c r="CH784" s="55"/>
      <c r="CI784" s="55"/>
    </row>
    <row r="785" spans="1:87" customFormat="1" ht="15" customHeight="1" x14ac:dyDescent="0.25">
      <c r="A785" s="55"/>
      <c r="B785" s="58"/>
      <c r="C785" s="58"/>
      <c r="E785" s="57"/>
      <c r="F785" s="21"/>
      <c r="G785" s="59"/>
      <c r="H785" s="56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55"/>
      <c r="AL785" s="55"/>
      <c r="AM785" s="55"/>
      <c r="AN785" s="55"/>
      <c r="AO785" s="55"/>
      <c r="AP785" s="55"/>
      <c r="AQ785" s="55"/>
      <c r="AR785" s="55"/>
      <c r="AS785" s="55"/>
      <c r="AT785" s="55"/>
      <c r="AU785" s="55"/>
      <c r="AV785" s="55"/>
      <c r="AW785" s="55"/>
      <c r="AX785" s="55"/>
      <c r="AY785" s="55"/>
      <c r="AZ785" s="55"/>
      <c r="BA785" s="55"/>
      <c r="BB785" s="55"/>
      <c r="BC785" s="55"/>
      <c r="BD785" s="55"/>
      <c r="BE785" s="55"/>
      <c r="BF785" s="55"/>
      <c r="BG785" s="55"/>
      <c r="BH785" s="55"/>
      <c r="BI785" s="55"/>
      <c r="BJ785" s="55"/>
      <c r="BK785" s="55"/>
      <c r="BL785" s="55"/>
      <c r="BM785" s="55"/>
      <c r="BN785" s="55"/>
      <c r="BO785" s="55"/>
      <c r="BP785" s="55"/>
      <c r="BQ785" s="55"/>
      <c r="BR785" s="55"/>
      <c r="BS785" s="55"/>
      <c r="BT785" s="55"/>
      <c r="BU785" s="55"/>
      <c r="BV785" s="55"/>
      <c r="BW785" s="55"/>
      <c r="BX785" s="55"/>
      <c r="BY785" s="55"/>
      <c r="BZ785" s="55"/>
      <c r="CA785" s="55"/>
      <c r="CB785" s="55"/>
      <c r="CC785" s="55"/>
      <c r="CD785" s="55"/>
      <c r="CE785" s="55"/>
      <c r="CF785" s="55"/>
      <c r="CG785" s="55"/>
      <c r="CH785" s="55"/>
      <c r="CI785" s="55"/>
    </row>
    <row r="786" spans="1:87" customFormat="1" ht="15" customHeight="1" x14ac:dyDescent="0.25">
      <c r="A786" s="55"/>
      <c r="B786" s="58"/>
      <c r="C786" s="58"/>
      <c r="E786" s="57"/>
      <c r="F786" s="21"/>
      <c r="G786" s="59"/>
      <c r="H786" s="56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  <c r="AQ786" s="55"/>
      <c r="AR786" s="55"/>
      <c r="AS786" s="55"/>
      <c r="AT786" s="55"/>
      <c r="AU786" s="55"/>
      <c r="AV786" s="55"/>
      <c r="AW786" s="55"/>
      <c r="AX786" s="55"/>
      <c r="AY786" s="55"/>
      <c r="AZ786" s="55"/>
      <c r="BA786" s="55"/>
      <c r="BB786" s="55"/>
      <c r="BC786" s="55"/>
      <c r="BD786" s="55"/>
      <c r="BE786" s="55"/>
      <c r="BF786" s="55"/>
      <c r="BG786" s="55"/>
      <c r="BH786" s="55"/>
      <c r="BI786" s="55"/>
      <c r="BJ786" s="55"/>
      <c r="BK786" s="55"/>
      <c r="BL786" s="55"/>
      <c r="BM786" s="55"/>
      <c r="BN786" s="55"/>
      <c r="BO786" s="55"/>
      <c r="BP786" s="55"/>
      <c r="BQ786" s="55"/>
      <c r="BR786" s="55"/>
      <c r="BS786" s="55"/>
      <c r="BT786" s="55"/>
      <c r="BU786" s="55"/>
      <c r="BV786" s="55"/>
      <c r="BW786" s="55"/>
      <c r="BX786" s="55"/>
      <c r="BY786" s="55"/>
      <c r="BZ786" s="55"/>
      <c r="CA786" s="55"/>
      <c r="CB786" s="55"/>
      <c r="CC786" s="55"/>
      <c r="CD786" s="55"/>
      <c r="CE786" s="55"/>
      <c r="CF786" s="55"/>
      <c r="CG786" s="55"/>
      <c r="CH786" s="55"/>
      <c r="CI786" s="55"/>
    </row>
    <row r="787" spans="1:87" customFormat="1" ht="15" customHeight="1" x14ac:dyDescent="0.25">
      <c r="A787" s="55"/>
      <c r="B787" s="58"/>
      <c r="C787" s="58"/>
      <c r="E787" s="57"/>
      <c r="F787" s="21"/>
      <c r="G787" s="59"/>
      <c r="H787" s="56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  <c r="AQ787" s="55"/>
      <c r="AR787" s="55"/>
      <c r="AS787" s="55"/>
      <c r="AT787" s="55"/>
      <c r="AU787" s="55"/>
      <c r="AV787" s="55"/>
      <c r="AW787" s="55"/>
      <c r="AX787" s="55"/>
      <c r="AY787" s="55"/>
      <c r="AZ787" s="55"/>
      <c r="BA787" s="55"/>
      <c r="BB787" s="55"/>
      <c r="BC787" s="55"/>
      <c r="BD787" s="55"/>
      <c r="BE787" s="55"/>
      <c r="BF787" s="55"/>
      <c r="BG787" s="55"/>
      <c r="BH787" s="55"/>
      <c r="BI787" s="55"/>
      <c r="BJ787" s="55"/>
      <c r="BK787" s="55"/>
      <c r="BL787" s="55"/>
      <c r="BM787" s="55"/>
      <c r="BN787" s="55"/>
      <c r="BO787" s="55"/>
      <c r="BP787" s="55"/>
      <c r="BQ787" s="55"/>
      <c r="BR787" s="55"/>
      <c r="BS787" s="55"/>
      <c r="BT787" s="55"/>
      <c r="BU787" s="55"/>
      <c r="BV787" s="55"/>
      <c r="BW787" s="55"/>
      <c r="BX787" s="55"/>
      <c r="BY787" s="55"/>
      <c r="BZ787" s="55"/>
      <c r="CA787" s="55"/>
      <c r="CB787" s="55"/>
      <c r="CC787" s="55"/>
      <c r="CD787" s="55"/>
      <c r="CE787" s="55"/>
      <c r="CF787" s="55"/>
      <c r="CG787" s="55"/>
      <c r="CH787" s="55"/>
      <c r="CI787" s="55"/>
    </row>
    <row r="788" spans="1:87" customFormat="1" ht="15" customHeight="1" x14ac:dyDescent="0.25">
      <c r="A788" s="55"/>
      <c r="B788" s="58"/>
      <c r="C788" s="58"/>
      <c r="E788" s="57"/>
      <c r="F788" s="21"/>
      <c r="G788" s="59"/>
      <c r="H788" s="56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  <c r="AQ788" s="55"/>
      <c r="AR788" s="55"/>
      <c r="AS788" s="55"/>
      <c r="AT788" s="55"/>
      <c r="AU788" s="55"/>
      <c r="AV788" s="55"/>
      <c r="AW788" s="55"/>
      <c r="AX788" s="55"/>
      <c r="AY788" s="55"/>
      <c r="AZ788" s="55"/>
      <c r="BA788" s="55"/>
      <c r="BB788" s="55"/>
      <c r="BC788" s="55"/>
      <c r="BD788" s="55"/>
      <c r="BE788" s="55"/>
      <c r="BF788" s="55"/>
      <c r="BG788" s="55"/>
      <c r="BH788" s="55"/>
      <c r="BI788" s="55"/>
      <c r="BJ788" s="55"/>
      <c r="BK788" s="55"/>
      <c r="BL788" s="55"/>
      <c r="BM788" s="55"/>
      <c r="BN788" s="55"/>
      <c r="BO788" s="55"/>
      <c r="BP788" s="55"/>
      <c r="BQ788" s="55"/>
      <c r="BR788" s="55"/>
      <c r="BS788" s="55"/>
      <c r="BT788" s="55"/>
      <c r="BU788" s="55"/>
      <c r="BV788" s="55"/>
      <c r="BW788" s="55"/>
      <c r="BX788" s="55"/>
      <c r="BY788" s="55"/>
      <c r="BZ788" s="55"/>
      <c r="CA788" s="55"/>
      <c r="CB788" s="55"/>
      <c r="CC788" s="55"/>
      <c r="CD788" s="55"/>
      <c r="CE788" s="55"/>
      <c r="CF788" s="55"/>
      <c r="CG788" s="55"/>
      <c r="CH788" s="55"/>
      <c r="CI788" s="55"/>
    </row>
    <row r="789" spans="1:87" customFormat="1" ht="15" customHeight="1" x14ac:dyDescent="0.25">
      <c r="A789" s="55"/>
      <c r="B789" s="58"/>
      <c r="C789" s="58"/>
      <c r="E789" s="57"/>
      <c r="F789" s="21"/>
      <c r="G789" s="59"/>
      <c r="H789" s="56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5"/>
      <c r="AV789" s="55"/>
      <c r="AW789" s="55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5"/>
      <c r="BJ789" s="55"/>
      <c r="BK789" s="55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5"/>
      <c r="BX789" s="55"/>
      <c r="BY789" s="55"/>
      <c r="BZ789" s="55"/>
      <c r="CA789" s="55"/>
      <c r="CB789" s="55"/>
      <c r="CC789" s="55"/>
      <c r="CD789" s="55"/>
      <c r="CE789" s="55"/>
      <c r="CF789" s="55"/>
      <c r="CG789" s="55"/>
      <c r="CH789" s="55"/>
      <c r="CI789" s="55"/>
    </row>
    <row r="790" spans="1:87" customFormat="1" ht="15" customHeight="1" x14ac:dyDescent="0.25">
      <c r="A790" s="55"/>
      <c r="B790" s="58"/>
      <c r="C790" s="58"/>
      <c r="E790" s="57"/>
      <c r="F790" s="21"/>
      <c r="G790" s="59"/>
      <c r="H790" s="56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  <c r="AQ790" s="55"/>
      <c r="AR790" s="55"/>
      <c r="AS790" s="55"/>
      <c r="AT790" s="55"/>
      <c r="AU790" s="55"/>
      <c r="AV790" s="55"/>
      <c r="AW790" s="55"/>
      <c r="AX790" s="55"/>
      <c r="AY790" s="55"/>
      <c r="AZ790" s="55"/>
      <c r="BA790" s="55"/>
      <c r="BB790" s="55"/>
      <c r="BC790" s="55"/>
      <c r="BD790" s="55"/>
      <c r="BE790" s="55"/>
      <c r="BF790" s="55"/>
      <c r="BG790" s="55"/>
      <c r="BH790" s="55"/>
      <c r="BI790" s="55"/>
      <c r="BJ790" s="55"/>
      <c r="BK790" s="55"/>
      <c r="BL790" s="55"/>
      <c r="BM790" s="55"/>
      <c r="BN790" s="55"/>
      <c r="BO790" s="55"/>
      <c r="BP790" s="55"/>
      <c r="BQ790" s="55"/>
      <c r="BR790" s="55"/>
      <c r="BS790" s="55"/>
      <c r="BT790" s="55"/>
      <c r="BU790" s="55"/>
      <c r="BV790" s="55"/>
      <c r="BW790" s="55"/>
      <c r="BX790" s="55"/>
      <c r="BY790" s="55"/>
      <c r="BZ790" s="55"/>
      <c r="CA790" s="55"/>
      <c r="CB790" s="55"/>
      <c r="CC790" s="55"/>
      <c r="CD790" s="55"/>
      <c r="CE790" s="55"/>
      <c r="CF790" s="55"/>
      <c r="CG790" s="55"/>
      <c r="CH790" s="55"/>
      <c r="CI790" s="55"/>
    </row>
    <row r="791" spans="1:87" customFormat="1" ht="15" customHeight="1" x14ac:dyDescent="0.25">
      <c r="A791" s="55"/>
      <c r="B791" s="58"/>
      <c r="C791" s="58"/>
      <c r="E791" s="57"/>
      <c r="F791" s="21"/>
      <c r="G791" s="59"/>
      <c r="H791" s="56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  <c r="AQ791" s="55"/>
      <c r="AR791" s="55"/>
      <c r="AS791" s="55"/>
      <c r="AT791" s="55"/>
      <c r="AU791" s="55"/>
      <c r="AV791" s="55"/>
      <c r="AW791" s="55"/>
      <c r="AX791" s="55"/>
      <c r="AY791" s="55"/>
      <c r="AZ791" s="55"/>
      <c r="BA791" s="55"/>
      <c r="BB791" s="55"/>
      <c r="BC791" s="55"/>
      <c r="BD791" s="55"/>
      <c r="BE791" s="55"/>
      <c r="BF791" s="55"/>
      <c r="BG791" s="55"/>
      <c r="BH791" s="55"/>
      <c r="BI791" s="55"/>
      <c r="BJ791" s="55"/>
      <c r="BK791" s="55"/>
      <c r="BL791" s="55"/>
      <c r="BM791" s="55"/>
      <c r="BN791" s="55"/>
      <c r="BO791" s="55"/>
      <c r="BP791" s="55"/>
      <c r="BQ791" s="55"/>
      <c r="BR791" s="55"/>
      <c r="BS791" s="55"/>
      <c r="BT791" s="55"/>
      <c r="BU791" s="55"/>
      <c r="BV791" s="55"/>
      <c r="BW791" s="55"/>
      <c r="BX791" s="55"/>
      <c r="BY791" s="55"/>
      <c r="BZ791" s="55"/>
      <c r="CA791" s="55"/>
      <c r="CB791" s="55"/>
      <c r="CC791" s="55"/>
      <c r="CD791" s="55"/>
      <c r="CE791" s="55"/>
      <c r="CF791" s="55"/>
      <c r="CG791" s="55"/>
      <c r="CH791" s="55"/>
      <c r="CI791" s="55"/>
    </row>
    <row r="792" spans="1:87" customFormat="1" ht="15" customHeight="1" x14ac:dyDescent="0.25">
      <c r="A792" s="55"/>
      <c r="B792" s="58"/>
      <c r="C792" s="58"/>
      <c r="E792" s="57"/>
      <c r="F792" s="21"/>
      <c r="G792" s="59"/>
      <c r="H792" s="56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  <c r="AQ792" s="55"/>
      <c r="AR792" s="55"/>
      <c r="AS792" s="55"/>
      <c r="AT792" s="55"/>
      <c r="AU792" s="55"/>
      <c r="AV792" s="55"/>
      <c r="AW792" s="55"/>
      <c r="AX792" s="55"/>
      <c r="AY792" s="55"/>
      <c r="AZ792" s="55"/>
      <c r="BA792" s="55"/>
      <c r="BB792" s="55"/>
      <c r="BC792" s="55"/>
      <c r="BD792" s="55"/>
      <c r="BE792" s="55"/>
      <c r="BF792" s="55"/>
      <c r="BG792" s="55"/>
      <c r="BH792" s="55"/>
      <c r="BI792" s="55"/>
      <c r="BJ792" s="55"/>
      <c r="BK792" s="55"/>
      <c r="BL792" s="55"/>
      <c r="BM792" s="55"/>
      <c r="BN792" s="55"/>
      <c r="BO792" s="55"/>
      <c r="BP792" s="55"/>
      <c r="BQ792" s="55"/>
      <c r="BR792" s="55"/>
      <c r="BS792" s="55"/>
      <c r="BT792" s="55"/>
      <c r="BU792" s="55"/>
      <c r="BV792" s="55"/>
      <c r="BW792" s="55"/>
      <c r="BX792" s="55"/>
      <c r="BY792" s="55"/>
      <c r="BZ792" s="55"/>
      <c r="CA792" s="55"/>
      <c r="CB792" s="55"/>
      <c r="CC792" s="55"/>
      <c r="CD792" s="55"/>
      <c r="CE792" s="55"/>
      <c r="CF792" s="55"/>
      <c r="CG792" s="55"/>
      <c r="CH792" s="55"/>
      <c r="CI792" s="55"/>
    </row>
    <row r="793" spans="1:87" customFormat="1" ht="15" customHeight="1" x14ac:dyDescent="0.25">
      <c r="A793" s="55"/>
      <c r="B793" s="58"/>
      <c r="C793" s="58"/>
      <c r="E793" s="57"/>
      <c r="F793" s="21"/>
      <c r="G793" s="59"/>
      <c r="H793" s="56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  <c r="AQ793" s="55"/>
      <c r="AR793" s="55"/>
      <c r="AS793" s="55"/>
      <c r="AT793" s="55"/>
      <c r="AU793" s="55"/>
      <c r="AV793" s="55"/>
      <c r="AW793" s="55"/>
      <c r="AX793" s="55"/>
      <c r="AY793" s="55"/>
      <c r="AZ793" s="55"/>
      <c r="BA793" s="55"/>
      <c r="BB793" s="55"/>
      <c r="BC793" s="55"/>
      <c r="BD793" s="55"/>
      <c r="BE793" s="55"/>
      <c r="BF793" s="55"/>
      <c r="BG793" s="55"/>
      <c r="BH793" s="55"/>
      <c r="BI793" s="55"/>
      <c r="BJ793" s="55"/>
      <c r="BK793" s="55"/>
      <c r="BL793" s="55"/>
      <c r="BM793" s="55"/>
      <c r="BN793" s="55"/>
      <c r="BO793" s="55"/>
      <c r="BP793" s="55"/>
      <c r="BQ793" s="55"/>
      <c r="BR793" s="55"/>
      <c r="BS793" s="55"/>
      <c r="BT793" s="55"/>
      <c r="BU793" s="55"/>
      <c r="BV793" s="55"/>
      <c r="BW793" s="55"/>
      <c r="BX793" s="55"/>
      <c r="BY793" s="55"/>
      <c r="BZ793" s="55"/>
      <c r="CA793" s="55"/>
      <c r="CB793" s="55"/>
      <c r="CC793" s="55"/>
      <c r="CD793" s="55"/>
      <c r="CE793" s="55"/>
      <c r="CF793" s="55"/>
      <c r="CG793" s="55"/>
      <c r="CH793" s="55"/>
      <c r="CI793" s="55"/>
    </row>
    <row r="794" spans="1:87" customFormat="1" ht="15" customHeight="1" x14ac:dyDescent="0.25">
      <c r="A794" s="55"/>
      <c r="B794" s="58"/>
      <c r="C794" s="58"/>
      <c r="E794" s="57"/>
      <c r="F794" s="21"/>
      <c r="G794" s="59"/>
      <c r="H794" s="56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  <c r="AQ794" s="55"/>
      <c r="AR794" s="55"/>
      <c r="AS794" s="55"/>
      <c r="AT794" s="55"/>
      <c r="AU794" s="55"/>
      <c r="AV794" s="55"/>
      <c r="AW794" s="55"/>
      <c r="AX794" s="55"/>
      <c r="AY794" s="55"/>
      <c r="AZ794" s="55"/>
      <c r="BA794" s="55"/>
      <c r="BB794" s="55"/>
      <c r="BC794" s="55"/>
      <c r="BD794" s="55"/>
      <c r="BE794" s="55"/>
      <c r="BF794" s="55"/>
      <c r="BG794" s="55"/>
      <c r="BH794" s="55"/>
      <c r="BI794" s="55"/>
      <c r="BJ794" s="55"/>
      <c r="BK794" s="55"/>
      <c r="BL794" s="55"/>
      <c r="BM794" s="55"/>
      <c r="BN794" s="55"/>
      <c r="BO794" s="55"/>
      <c r="BP794" s="55"/>
      <c r="BQ794" s="55"/>
      <c r="BR794" s="55"/>
      <c r="BS794" s="55"/>
      <c r="BT794" s="55"/>
      <c r="BU794" s="55"/>
      <c r="BV794" s="55"/>
      <c r="BW794" s="55"/>
      <c r="BX794" s="55"/>
      <c r="BY794" s="55"/>
      <c r="BZ794" s="55"/>
      <c r="CA794" s="55"/>
      <c r="CB794" s="55"/>
      <c r="CC794" s="55"/>
      <c r="CD794" s="55"/>
      <c r="CE794" s="55"/>
      <c r="CF794" s="55"/>
      <c r="CG794" s="55"/>
      <c r="CH794" s="55"/>
      <c r="CI794" s="55"/>
    </row>
    <row r="795" spans="1:87" customFormat="1" ht="15" customHeight="1" x14ac:dyDescent="0.25">
      <c r="A795" s="55"/>
      <c r="B795" s="58"/>
      <c r="C795" s="58"/>
      <c r="E795" s="57"/>
      <c r="F795" s="21"/>
      <c r="G795" s="59"/>
      <c r="H795" s="56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  <c r="AQ795" s="55"/>
      <c r="AR795" s="55"/>
      <c r="AS795" s="55"/>
      <c r="AT795" s="55"/>
      <c r="AU795" s="55"/>
      <c r="AV795" s="55"/>
      <c r="AW795" s="55"/>
      <c r="AX795" s="55"/>
      <c r="AY795" s="55"/>
      <c r="AZ795" s="55"/>
      <c r="BA795" s="55"/>
      <c r="BB795" s="55"/>
      <c r="BC795" s="55"/>
      <c r="BD795" s="55"/>
      <c r="BE795" s="55"/>
      <c r="BF795" s="55"/>
      <c r="BG795" s="55"/>
      <c r="BH795" s="55"/>
      <c r="BI795" s="55"/>
      <c r="BJ795" s="55"/>
      <c r="BK795" s="55"/>
      <c r="BL795" s="55"/>
      <c r="BM795" s="55"/>
      <c r="BN795" s="55"/>
      <c r="BO795" s="55"/>
      <c r="BP795" s="55"/>
      <c r="BQ795" s="55"/>
      <c r="BR795" s="55"/>
      <c r="BS795" s="55"/>
      <c r="BT795" s="55"/>
      <c r="BU795" s="55"/>
      <c r="BV795" s="55"/>
      <c r="BW795" s="55"/>
      <c r="BX795" s="55"/>
      <c r="BY795" s="55"/>
      <c r="BZ795" s="55"/>
      <c r="CA795" s="55"/>
      <c r="CB795" s="55"/>
      <c r="CC795" s="55"/>
      <c r="CD795" s="55"/>
      <c r="CE795" s="55"/>
      <c r="CF795" s="55"/>
      <c r="CG795" s="55"/>
      <c r="CH795" s="55"/>
      <c r="CI795" s="55"/>
    </row>
    <row r="796" spans="1:87" customFormat="1" ht="15" customHeight="1" x14ac:dyDescent="0.25">
      <c r="A796" s="55"/>
      <c r="B796" s="58"/>
      <c r="C796" s="58"/>
      <c r="E796" s="57"/>
      <c r="F796" s="21"/>
      <c r="G796" s="59"/>
      <c r="H796" s="56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5"/>
      <c r="AV796" s="55"/>
      <c r="AW796" s="55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5"/>
      <c r="BJ796" s="55"/>
      <c r="BK796" s="55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5"/>
      <c r="BX796" s="55"/>
      <c r="BY796" s="55"/>
      <c r="BZ796" s="55"/>
      <c r="CA796" s="55"/>
      <c r="CB796" s="55"/>
      <c r="CC796" s="55"/>
      <c r="CD796" s="55"/>
      <c r="CE796" s="55"/>
      <c r="CF796" s="55"/>
      <c r="CG796" s="55"/>
      <c r="CH796" s="55"/>
      <c r="CI796" s="55"/>
    </row>
    <row r="797" spans="1:87" customFormat="1" ht="15" customHeight="1" x14ac:dyDescent="0.25">
      <c r="A797" s="55"/>
      <c r="B797" s="58"/>
      <c r="C797" s="58"/>
      <c r="E797" s="57"/>
      <c r="F797" s="21"/>
      <c r="G797" s="59"/>
      <c r="H797" s="56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  <c r="AQ797" s="55"/>
      <c r="AR797" s="55"/>
      <c r="AS797" s="55"/>
      <c r="AT797" s="55"/>
      <c r="AU797" s="55"/>
      <c r="AV797" s="55"/>
      <c r="AW797" s="55"/>
      <c r="AX797" s="55"/>
      <c r="AY797" s="55"/>
      <c r="AZ797" s="55"/>
      <c r="BA797" s="55"/>
      <c r="BB797" s="55"/>
      <c r="BC797" s="55"/>
      <c r="BD797" s="55"/>
      <c r="BE797" s="55"/>
      <c r="BF797" s="55"/>
      <c r="BG797" s="55"/>
      <c r="BH797" s="55"/>
      <c r="BI797" s="55"/>
      <c r="BJ797" s="55"/>
      <c r="BK797" s="55"/>
      <c r="BL797" s="55"/>
      <c r="BM797" s="55"/>
      <c r="BN797" s="55"/>
      <c r="BO797" s="55"/>
      <c r="BP797" s="55"/>
      <c r="BQ797" s="55"/>
      <c r="BR797" s="55"/>
      <c r="BS797" s="55"/>
      <c r="BT797" s="55"/>
      <c r="BU797" s="55"/>
      <c r="BV797" s="55"/>
      <c r="BW797" s="55"/>
      <c r="BX797" s="55"/>
      <c r="BY797" s="55"/>
      <c r="BZ797" s="55"/>
      <c r="CA797" s="55"/>
      <c r="CB797" s="55"/>
      <c r="CC797" s="55"/>
      <c r="CD797" s="55"/>
      <c r="CE797" s="55"/>
      <c r="CF797" s="55"/>
      <c r="CG797" s="55"/>
      <c r="CH797" s="55"/>
      <c r="CI797" s="55"/>
    </row>
    <row r="798" spans="1:87" customFormat="1" ht="15" customHeight="1" x14ac:dyDescent="0.25">
      <c r="A798" s="55"/>
      <c r="B798" s="58"/>
      <c r="C798" s="58"/>
      <c r="E798" s="57"/>
      <c r="F798" s="21"/>
      <c r="G798" s="59"/>
      <c r="H798" s="56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  <c r="AQ798" s="55"/>
      <c r="AR798" s="55"/>
      <c r="AS798" s="55"/>
      <c r="AT798" s="55"/>
      <c r="AU798" s="55"/>
      <c r="AV798" s="55"/>
      <c r="AW798" s="55"/>
      <c r="AX798" s="55"/>
      <c r="AY798" s="55"/>
      <c r="AZ798" s="55"/>
      <c r="BA798" s="55"/>
      <c r="BB798" s="55"/>
      <c r="BC798" s="55"/>
      <c r="BD798" s="55"/>
      <c r="BE798" s="55"/>
      <c r="BF798" s="55"/>
      <c r="BG798" s="55"/>
      <c r="BH798" s="55"/>
      <c r="BI798" s="55"/>
      <c r="BJ798" s="55"/>
      <c r="BK798" s="55"/>
      <c r="BL798" s="55"/>
      <c r="BM798" s="55"/>
      <c r="BN798" s="55"/>
      <c r="BO798" s="55"/>
      <c r="BP798" s="55"/>
      <c r="BQ798" s="55"/>
      <c r="BR798" s="55"/>
      <c r="BS798" s="55"/>
      <c r="BT798" s="55"/>
      <c r="BU798" s="55"/>
      <c r="BV798" s="55"/>
      <c r="BW798" s="55"/>
      <c r="BX798" s="55"/>
      <c r="BY798" s="55"/>
      <c r="BZ798" s="55"/>
      <c r="CA798" s="55"/>
      <c r="CB798" s="55"/>
      <c r="CC798" s="55"/>
      <c r="CD798" s="55"/>
      <c r="CE798" s="55"/>
      <c r="CF798" s="55"/>
      <c r="CG798" s="55"/>
      <c r="CH798" s="55"/>
      <c r="CI798" s="55"/>
    </row>
    <row r="799" spans="1:87" customFormat="1" ht="15" customHeight="1" x14ac:dyDescent="0.25">
      <c r="A799" s="55"/>
      <c r="B799" s="58"/>
      <c r="C799" s="58"/>
      <c r="E799" s="57"/>
      <c r="F799" s="21"/>
      <c r="G799" s="59"/>
      <c r="H799" s="56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  <c r="AQ799" s="55"/>
      <c r="AR799" s="55"/>
      <c r="AS799" s="55"/>
      <c r="AT799" s="55"/>
      <c r="AU799" s="55"/>
      <c r="AV799" s="55"/>
      <c r="AW799" s="55"/>
      <c r="AX799" s="55"/>
      <c r="AY799" s="55"/>
      <c r="AZ799" s="55"/>
      <c r="BA799" s="55"/>
      <c r="BB799" s="55"/>
      <c r="BC799" s="55"/>
      <c r="BD799" s="55"/>
      <c r="BE799" s="55"/>
      <c r="BF799" s="55"/>
      <c r="BG799" s="55"/>
      <c r="BH799" s="55"/>
      <c r="BI799" s="55"/>
      <c r="BJ799" s="55"/>
      <c r="BK799" s="55"/>
      <c r="BL799" s="55"/>
      <c r="BM799" s="55"/>
      <c r="BN799" s="55"/>
      <c r="BO799" s="55"/>
      <c r="BP799" s="55"/>
      <c r="BQ799" s="55"/>
      <c r="BR799" s="55"/>
      <c r="BS799" s="55"/>
      <c r="BT799" s="55"/>
      <c r="BU799" s="55"/>
      <c r="BV799" s="55"/>
      <c r="BW799" s="55"/>
      <c r="BX799" s="55"/>
      <c r="BY799" s="55"/>
      <c r="BZ799" s="55"/>
      <c r="CA799" s="55"/>
      <c r="CB799" s="55"/>
      <c r="CC799" s="55"/>
      <c r="CD799" s="55"/>
      <c r="CE799" s="55"/>
      <c r="CF799" s="55"/>
      <c r="CG799" s="55"/>
      <c r="CH799" s="55"/>
      <c r="CI799" s="55"/>
    </row>
    <row r="800" spans="1:87" customFormat="1" ht="15" customHeight="1" x14ac:dyDescent="0.25">
      <c r="A800" s="55"/>
      <c r="B800" s="58"/>
      <c r="C800" s="58"/>
      <c r="E800" s="57"/>
      <c r="F800" s="21"/>
      <c r="G800" s="59"/>
      <c r="H800" s="56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  <c r="AQ800" s="55"/>
      <c r="AR800" s="55"/>
      <c r="AS800" s="55"/>
      <c r="AT800" s="55"/>
      <c r="AU800" s="55"/>
      <c r="AV800" s="55"/>
      <c r="AW800" s="55"/>
      <c r="AX800" s="55"/>
      <c r="AY800" s="55"/>
      <c r="AZ800" s="55"/>
      <c r="BA800" s="55"/>
      <c r="BB800" s="55"/>
      <c r="BC800" s="55"/>
      <c r="BD800" s="55"/>
      <c r="BE800" s="55"/>
      <c r="BF800" s="55"/>
      <c r="BG800" s="55"/>
      <c r="BH800" s="55"/>
      <c r="BI800" s="55"/>
      <c r="BJ800" s="55"/>
      <c r="BK800" s="55"/>
      <c r="BL800" s="55"/>
      <c r="BM800" s="55"/>
      <c r="BN800" s="55"/>
      <c r="BO800" s="55"/>
      <c r="BP800" s="55"/>
      <c r="BQ800" s="55"/>
      <c r="BR800" s="55"/>
      <c r="BS800" s="55"/>
      <c r="BT800" s="55"/>
      <c r="BU800" s="55"/>
      <c r="BV800" s="55"/>
      <c r="BW800" s="55"/>
      <c r="BX800" s="55"/>
      <c r="BY800" s="55"/>
      <c r="BZ800" s="55"/>
      <c r="CA800" s="55"/>
      <c r="CB800" s="55"/>
      <c r="CC800" s="55"/>
      <c r="CD800" s="55"/>
      <c r="CE800" s="55"/>
      <c r="CF800" s="55"/>
      <c r="CG800" s="55"/>
      <c r="CH800" s="55"/>
      <c r="CI800" s="55"/>
    </row>
    <row r="801" spans="1:87" customFormat="1" ht="15" customHeight="1" x14ac:dyDescent="0.25">
      <c r="A801" s="55"/>
      <c r="B801" s="58"/>
      <c r="C801" s="58"/>
      <c r="E801" s="57"/>
      <c r="F801" s="21"/>
      <c r="G801" s="59"/>
      <c r="H801" s="56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  <c r="AQ801" s="55"/>
      <c r="AR801" s="55"/>
      <c r="AS801" s="55"/>
      <c r="AT801" s="55"/>
      <c r="AU801" s="55"/>
      <c r="AV801" s="55"/>
      <c r="AW801" s="55"/>
      <c r="AX801" s="55"/>
      <c r="AY801" s="55"/>
      <c r="AZ801" s="55"/>
      <c r="BA801" s="55"/>
      <c r="BB801" s="55"/>
      <c r="BC801" s="55"/>
      <c r="BD801" s="55"/>
      <c r="BE801" s="55"/>
      <c r="BF801" s="55"/>
      <c r="BG801" s="55"/>
      <c r="BH801" s="55"/>
      <c r="BI801" s="55"/>
      <c r="BJ801" s="55"/>
      <c r="BK801" s="55"/>
      <c r="BL801" s="55"/>
      <c r="BM801" s="55"/>
      <c r="BN801" s="55"/>
      <c r="BO801" s="55"/>
      <c r="BP801" s="55"/>
      <c r="BQ801" s="55"/>
      <c r="BR801" s="55"/>
      <c r="BS801" s="55"/>
      <c r="BT801" s="55"/>
      <c r="BU801" s="55"/>
      <c r="BV801" s="55"/>
      <c r="BW801" s="55"/>
      <c r="BX801" s="55"/>
      <c r="BY801" s="55"/>
      <c r="BZ801" s="55"/>
      <c r="CA801" s="55"/>
      <c r="CB801" s="55"/>
      <c r="CC801" s="55"/>
      <c r="CD801" s="55"/>
      <c r="CE801" s="55"/>
      <c r="CF801" s="55"/>
      <c r="CG801" s="55"/>
      <c r="CH801" s="55"/>
      <c r="CI801" s="55"/>
    </row>
    <row r="802" spans="1:87" customFormat="1" ht="15" customHeight="1" x14ac:dyDescent="0.25">
      <c r="A802" s="55"/>
      <c r="B802" s="58"/>
      <c r="C802" s="58"/>
      <c r="E802" s="57"/>
      <c r="F802" s="21"/>
      <c r="G802" s="59"/>
      <c r="H802" s="56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5"/>
      <c r="AV802" s="55"/>
      <c r="AW802" s="55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5"/>
      <c r="BJ802" s="55"/>
      <c r="BK802" s="55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5"/>
      <c r="BX802" s="55"/>
      <c r="BY802" s="55"/>
      <c r="BZ802" s="55"/>
      <c r="CA802" s="55"/>
      <c r="CB802" s="55"/>
      <c r="CC802" s="55"/>
      <c r="CD802" s="55"/>
      <c r="CE802" s="55"/>
      <c r="CF802" s="55"/>
      <c r="CG802" s="55"/>
      <c r="CH802" s="55"/>
      <c r="CI802" s="55"/>
    </row>
    <row r="803" spans="1:87" customFormat="1" ht="15" customHeight="1" x14ac:dyDescent="0.25">
      <c r="A803" s="55"/>
      <c r="B803" s="58"/>
      <c r="C803" s="58"/>
      <c r="E803" s="57"/>
      <c r="F803" s="21"/>
      <c r="G803" s="59"/>
      <c r="H803" s="56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  <c r="AQ803" s="55"/>
      <c r="AR803" s="55"/>
      <c r="AS803" s="55"/>
      <c r="AT803" s="55"/>
      <c r="AU803" s="55"/>
      <c r="AV803" s="55"/>
      <c r="AW803" s="55"/>
      <c r="AX803" s="55"/>
      <c r="AY803" s="55"/>
      <c r="AZ803" s="55"/>
      <c r="BA803" s="55"/>
      <c r="BB803" s="55"/>
      <c r="BC803" s="55"/>
      <c r="BD803" s="55"/>
      <c r="BE803" s="55"/>
      <c r="BF803" s="55"/>
      <c r="BG803" s="55"/>
      <c r="BH803" s="55"/>
      <c r="BI803" s="55"/>
      <c r="BJ803" s="55"/>
      <c r="BK803" s="55"/>
      <c r="BL803" s="55"/>
      <c r="BM803" s="55"/>
      <c r="BN803" s="55"/>
      <c r="BO803" s="55"/>
      <c r="BP803" s="55"/>
      <c r="BQ803" s="55"/>
      <c r="BR803" s="55"/>
      <c r="BS803" s="55"/>
      <c r="BT803" s="55"/>
      <c r="BU803" s="55"/>
      <c r="BV803" s="55"/>
      <c r="BW803" s="55"/>
      <c r="BX803" s="55"/>
      <c r="BY803" s="55"/>
      <c r="BZ803" s="55"/>
      <c r="CA803" s="55"/>
      <c r="CB803" s="55"/>
      <c r="CC803" s="55"/>
      <c r="CD803" s="55"/>
      <c r="CE803" s="55"/>
      <c r="CF803" s="55"/>
      <c r="CG803" s="55"/>
      <c r="CH803" s="55"/>
      <c r="CI803" s="55"/>
    </row>
    <row r="804" spans="1:87" customFormat="1" ht="15" customHeight="1" x14ac:dyDescent="0.25">
      <c r="A804" s="55"/>
      <c r="B804" s="58"/>
      <c r="C804" s="58"/>
      <c r="E804" s="57"/>
      <c r="F804" s="21"/>
      <c r="G804" s="59"/>
      <c r="H804" s="56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  <c r="AQ804" s="55"/>
      <c r="AR804" s="55"/>
      <c r="AS804" s="55"/>
      <c r="AT804" s="55"/>
      <c r="AU804" s="55"/>
      <c r="AV804" s="55"/>
      <c r="AW804" s="55"/>
      <c r="AX804" s="55"/>
      <c r="AY804" s="55"/>
      <c r="AZ804" s="55"/>
      <c r="BA804" s="55"/>
      <c r="BB804" s="55"/>
      <c r="BC804" s="55"/>
      <c r="BD804" s="55"/>
      <c r="BE804" s="55"/>
      <c r="BF804" s="55"/>
      <c r="BG804" s="55"/>
      <c r="BH804" s="55"/>
      <c r="BI804" s="55"/>
      <c r="BJ804" s="55"/>
      <c r="BK804" s="55"/>
      <c r="BL804" s="55"/>
      <c r="BM804" s="55"/>
      <c r="BN804" s="55"/>
      <c r="BO804" s="55"/>
      <c r="BP804" s="55"/>
      <c r="BQ804" s="55"/>
      <c r="BR804" s="55"/>
      <c r="BS804" s="55"/>
      <c r="BT804" s="55"/>
      <c r="BU804" s="55"/>
      <c r="BV804" s="55"/>
      <c r="BW804" s="55"/>
      <c r="BX804" s="55"/>
      <c r="BY804" s="55"/>
      <c r="BZ804" s="55"/>
      <c r="CA804" s="55"/>
      <c r="CB804" s="55"/>
      <c r="CC804" s="55"/>
      <c r="CD804" s="55"/>
      <c r="CE804" s="55"/>
      <c r="CF804" s="55"/>
      <c r="CG804" s="55"/>
      <c r="CH804" s="55"/>
      <c r="CI804" s="55"/>
    </row>
    <row r="805" spans="1:87" customFormat="1" ht="15" customHeight="1" x14ac:dyDescent="0.25">
      <c r="A805" s="55"/>
      <c r="B805" s="58"/>
      <c r="C805" s="58"/>
      <c r="E805" s="57"/>
      <c r="F805" s="21"/>
      <c r="G805" s="59"/>
      <c r="H805" s="56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  <c r="AQ805" s="55"/>
      <c r="AR805" s="55"/>
      <c r="AS805" s="55"/>
      <c r="AT805" s="55"/>
      <c r="AU805" s="55"/>
      <c r="AV805" s="55"/>
      <c r="AW805" s="55"/>
      <c r="AX805" s="55"/>
      <c r="AY805" s="55"/>
      <c r="AZ805" s="55"/>
      <c r="BA805" s="55"/>
      <c r="BB805" s="55"/>
      <c r="BC805" s="55"/>
      <c r="BD805" s="55"/>
      <c r="BE805" s="55"/>
      <c r="BF805" s="55"/>
      <c r="BG805" s="55"/>
      <c r="BH805" s="55"/>
      <c r="BI805" s="55"/>
      <c r="BJ805" s="55"/>
      <c r="BK805" s="55"/>
      <c r="BL805" s="55"/>
      <c r="BM805" s="55"/>
      <c r="BN805" s="55"/>
      <c r="BO805" s="55"/>
      <c r="BP805" s="55"/>
      <c r="BQ805" s="55"/>
      <c r="BR805" s="55"/>
      <c r="BS805" s="55"/>
      <c r="BT805" s="55"/>
      <c r="BU805" s="55"/>
      <c r="BV805" s="55"/>
      <c r="BW805" s="55"/>
      <c r="BX805" s="55"/>
      <c r="BY805" s="55"/>
      <c r="BZ805" s="55"/>
      <c r="CA805" s="55"/>
      <c r="CB805" s="55"/>
      <c r="CC805" s="55"/>
      <c r="CD805" s="55"/>
      <c r="CE805" s="55"/>
      <c r="CF805" s="55"/>
      <c r="CG805" s="55"/>
      <c r="CH805" s="55"/>
      <c r="CI805" s="55"/>
    </row>
    <row r="806" spans="1:87" customFormat="1" ht="15" customHeight="1" x14ac:dyDescent="0.25">
      <c r="A806" s="55"/>
      <c r="B806" s="58"/>
      <c r="C806" s="58"/>
      <c r="E806" s="57"/>
      <c r="F806" s="21"/>
      <c r="G806" s="59"/>
      <c r="H806" s="56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  <c r="AQ806" s="55"/>
      <c r="AR806" s="55"/>
      <c r="AS806" s="55"/>
      <c r="AT806" s="55"/>
      <c r="AU806" s="55"/>
      <c r="AV806" s="55"/>
      <c r="AW806" s="55"/>
      <c r="AX806" s="55"/>
      <c r="AY806" s="55"/>
      <c r="AZ806" s="55"/>
      <c r="BA806" s="55"/>
      <c r="BB806" s="55"/>
      <c r="BC806" s="55"/>
      <c r="BD806" s="55"/>
      <c r="BE806" s="55"/>
      <c r="BF806" s="55"/>
      <c r="BG806" s="55"/>
      <c r="BH806" s="55"/>
      <c r="BI806" s="55"/>
      <c r="BJ806" s="55"/>
      <c r="BK806" s="55"/>
      <c r="BL806" s="55"/>
      <c r="BM806" s="55"/>
      <c r="BN806" s="55"/>
      <c r="BO806" s="55"/>
      <c r="BP806" s="55"/>
      <c r="BQ806" s="55"/>
      <c r="BR806" s="55"/>
      <c r="BS806" s="55"/>
      <c r="BT806" s="55"/>
      <c r="BU806" s="55"/>
      <c r="BV806" s="55"/>
      <c r="BW806" s="55"/>
      <c r="BX806" s="55"/>
      <c r="BY806" s="55"/>
      <c r="BZ806" s="55"/>
      <c r="CA806" s="55"/>
      <c r="CB806" s="55"/>
      <c r="CC806" s="55"/>
      <c r="CD806" s="55"/>
      <c r="CE806" s="55"/>
      <c r="CF806" s="55"/>
      <c r="CG806" s="55"/>
      <c r="CH806" s="55"/>
      <c r="CI806" s="55"/>
    </row>
    <row r="807" spans="1:87" customFormat="1" ht="15" customHeight="1" x14ac:dyDescent="0.25">
      <c r="A807" s="55"/>
      <c r="B807" s="58"/>
      <c r="C807" s="58"/>
      <c r="E807" s="57"/>
      <c r="F807" s="21"/>
      <c r="G807" s="59"/>
      <c r="H807" s="56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55"/>
      <c r="AL807" s="55"/>
      <c r="AM807" s="55"/>
      <c r="AN807" s="55"/>
      <c r="AO807" s="55"/>
      <c r="AP807" s="55"/>
      <c r="AQ807" s="55"/>
      <c r="AR807" s="55"/>
      <c r="AS807" s="55"/>
      <c r="AT807" s="55"/>
      <c r="AU807" s="55"/>
      <c r="AV807" s="55"/>
      <c r="AW807" s="55"/>
      <c r="AX807" s="55"/>
      <c r="AY807" s="55"/>
      <c r="AZ807" s="55"/>
      <c r="BA807" s="55"/>
      <c r="BB807" s="55"/>
      <c r="BC807" s="55"/>
      <c r="BD807" s="55"/>
      <c r="BE807" s="55"/>
      <c r="BF807" s="55"/>
      <c r="BG807" s="55"/>
      <c r="BH807" s="55"/>
      <c r="BI807" s="55"/>
      <c r="BJ807" s="55"/>
      <c r="BK807" s="55"/>
      <c r="BL807" s="55"/>
      <c r="BM807" s="55"/>
      <c r="BN807" s="55"/>
      <c r="BO807" s="55"/>
      <c r="BP807" s="55"/>
      <c r="BQ807" s="55"/>
      <c r="BR807" s="55"/>
      <c r="BS807" s="55"/>
      <c r="BT807" s="55"/>
      <c r="BU807" s="55"/>
      <c r="BV807" s="55"/>
      <c r="BW807" s="55"/>
      <c r="BX807" s="55"/>
      <c r="BY807" s="55"/>
      <c r="BZ807" s="55"/>
      <c r="CA807" s="55"/>
      <c r="CB807" s="55"/>
      <c r="CC807" s="55"/>
      <c r="CD807" s="55"/>
      <c r="CE807" s="55"/>
      <c r="CF807" s="55"/>
      <c r="CG807" s="55"/>
      <c r="CH807" s="55"/>
      <c r="CI807" s="55"/>
    </row>
    <row r="808" spans="1:87" customFormat="1" ht="15" customHeight="1" x14ac:dyDescent="0.25">
      <c r="A808" s="55"/>
      <c r="B808" s="58"/>
      <c r="C808" s="58"/>
      <c r="E808" s="57"/>
      <c r="F808" s="21"/>
      <c r="G808" s="59"/>
      <c r="H808" s="56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55"/>
      <c r="AL808" s="55"/>
      <c r="AM808" s="55"/>
      <c r="AN808" s="55"/>
      <c r="AO808" s="55"/>
      <c r="AP808" s="55"/>
      <c r="AQ808" s="55"/>
      <c r="AR808" s="55"/>
      <c r="AS808" s="55"/>
      <c r="AT808" s="55"/>
      <c r="AU808" s="55"/>
      <c r="AV808" s="55"/>
      <c r="AW808" s="55"/>
      <c r="AX808" s="55"/>
      <c r="AY808" s="55"/>
      <c r="AZ808" s="55"/>
      <c r="BA808" s="55"/>
      <c r="BB808" s="55"/>
      <c r="BC808" s="55"/>
      <c r="BD808" s="55"/>
      <c r="BE808" s="55"/>
      <c r="BF808" s="55"/>
      <c r="BG808" s="55"/>
      <c r="BH808" s="55"/>
      <c r="BI808" s="55"/>
      <c r="BJ808" s="55"/>
      <c r="BK808" s="55"/>
      <c r="BL808" s="55"/>
      <c r="BM808" s="55"/>
      <c r="BN808" s="55"/>
      <c r="BO808" s="55"/>
      <c r="BP808" s="55"/>
      <c r="BQ808" s="55"/>
      <c r="BR808" s="55"/>
      <c r="BS808" s="55"/>
      <c r="BT808" s="55"/>
      <c r="BU808" s="55"/>
      <c r="BV808" s="55"/>
      <c r="BW808" s="55"/>
      <c r="BX808" s="55"/>
      <c r="BY808" s="55"/>
      <c r="BZ808" s="55"/>
      <c r="CA808" s="55"/>
      <c r="CB808" s="55"/>
      <c r="CC808" s="55"/>
      <c r="CD808" s="55"/>
      <c r="CE808" s="55"/>
      <c r="CF808" s="55"/>
      <c r="CG808" s="55"/>
      <c r="CH808" s="55"/>
      <c r="CI808" s="55"/>
    </row>
    <row r="809" spans="1:87" customFormat="1" ht="15" customHeight="1" x14ac:dyDescent="0.25">
      <c r="A809" s="55"/>
      <c r="B809" s="58"/>
      <c r="C809" s="58"/>
      <c r="E809" s="57"/>
      <c r="F809" s="21"/>
      <c r="G809" s="59"/>
      <c r="H809" s="56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  <c r="AQ809" s="55"/>
      <c r="AR809" s="55"/>
      <c r="AS809" s="55"/>
      <c r="AT809" s="55"/>
      <c r="AU809" s="55"/>
      <c r="AV809" s="55"/>
      <c r="AW809" s="55"/>
      <c r="AX809" s="55"/>
      <c r="AY809" s="55"/>
      <c r="AZ809" s="55"/>
      <c r="BA809" s="55"/>
      <c r="BB809" s="55"/>
      <c r="BC809" s="55"/>
      <c r="BD809" s="55"/>
      <c r="BE809" s="55"/>
      <c r="BF809" s="55"/>
      <c r="BG809" s="55"/>
      <c r="BH809" s="55"/>
      <c r="BI809" s="55"/>
      <c r="BJ809" s="55"/>
      <c r="BK809" s="55"/>
      <c r="BL809" s="55"/>
      <c r="BM809" s="55"/>
      <c r="BN809" s="55"/>
      <c r="BO809" s="55"/>
      <c r="BP809" s="55"/>
      <c r="BQ809" s="55"/>
      <c r="BR809" s="55"/>
      <c r="BS809" s="55"/>
      <c r="BT809" s="55"/>
      <c r="BU809" s="55"/>
      <c r="BV809" s="55"/>
      <c r="BW809" s="55"/>
      <c r="BX809" s="55"/>
      <c r="BY809" s="55"/>
      <c r="BZ809" s="55"/>
      <c r="CA809" s="55"/>
      <c r="CB809" s="55"/>
      <c r="CC809" s="55"/>
      <c r="CD809" s="55"/>
      <c r="CE809" s="55"/>
      <c r="CF809" s="55"/>
      <c r="CG809" s="55"/>
      <c r="CH809" s="55"/>
      <c r="CI809" s="55"/>
    </row>
    <row r="810" spans="1:87" customFormat="1" ht="15" customHeight="1" x14ac:dyDescent="0.25">
      <c r="A810" s="55"/>
      <c r="B810" s="58"/>
      <c r="C810" s="58"/>
      <c r="E810" s="57"/>
      <c r="F810" s="21"/>
      <c r="G810" s="59"/>
      <c r="H810" s="56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  <c r="AQ810" s="55"/>
      <c r="AR810" s="55"/>
      <c r="AS810" s="55"/>
      <c r="AT810" s="55"/>
      <c r="AU810" s="55"/>
      <c r="AV810" s="55"/>
      <c r="AW810" s="55"/>
      <c r="AX810" s="55"/>
      <c r="AY810" s="55"/>
      <c r="AZ810" s="55"/>
      <c r="BA810" s="55"/>
      <c r="BB810" s="55"/>
      <c r="BC810" s="55"/>
      <c r="BD810" s="55"/>
      <c r="BE810" s="55"/>
      <c r="BF810" s="55"/>
      <c r="BG810" s="55"/>
      <c r="BH810" s="55"/>
      <c r="BI810" s="55"/>
      <c r="BJ810" s="55"/>
      <c r="BK810" s="55"/>
      <c r="BL810" s="55"/>
      <c r="BM810" s="55"/>
      <c r="BN810" s="55"/>
      <c r="BO810" s="55"/>
      <c r="BP810" s="55"/>
      <c r="BQ810" s="55"/>
      <c r="BR810" s="55"/>
      <c r="BS810" s="55"/>
      <c r="BT810" s="55"/>
      <c r="BU810" s="55"/>
      <c r="BV810" s="55"/>
      <c r="BW810" s="55"/>
      <c r="BX810" s="55"/>
      <c r="BY810" s="55"/>
      <c r="BZ810" s="55"/>
      <c r="CA810" s="55"/>
      <c r="CB810" s="55"/>
      <c r="CC810" s="55"/>
      <c r="CD810" s="55"/>
      <c r="CE810" s="55"/>
      <c r="CF810" s="55"/>
      <c r="CG810" s="55"/>
      <c r="CH810" s="55"/>
      <c r="CI810" s="55"/>
    </row>
    <row r="811" spans="1:87" customFormat="1" ht="15" customHeight="1" x14ac:dyDescent="0.25">
      <c r="A811" s="55"/>
      <c r="B811" s="58"/>
      <c r="C811" s="58"/>
      <c r="E811" s="57"/>
      <c r="F811" s="21"/>
      <c r="G811" s="59"/>
      <c r="H811" s="56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  <c r="AQ811" s="55"/>
      <c r="AR811" s="55"/>
      <c r="AS811" s="55"/>
      <c r="AT811" s="55"/>
      <c r="AU811" s="55"/>
      <c r="AV811" s="55"/>
      <c r="AW811" s="55"/>
      <c r="AX811" s="55"/>
      <c r="AY811" s="55"/>
      <c r="AZ811" s="55"/>
      <c r="BA811" s="55"/>
      <c r="BB811" s="55"/>
      <c r="BC811" s="55"/>
      <c r="BD811" s="55"/>
      <c r="BE811" s="55"/>
      <c r="BF811" s="55"/>
      <c r="BG811" s="55"/>
      <c r="BH811" s="55"/>
      <c r="BI811" s="55"/>
      <c r="BJ811" s="55"/>
      <c r="BK811" s="55"/>
      <c r="BL811" s="55"/>
      <c r="BM811" s="55"/>
      <c r="BN811" s="55"/>
      <c r="BO811" s="55"/>
      <c r="BP811" s="55"/>
      <c r="BQ811" s="55"/>
      <c r="BR811" s="55"/>
      <c r="BS811" s="55"/>
      <c r="BT811" s="55"/>
      <c r="BU811" s="55"/>
      <c r="BV811" s="55"/>
      <c r="BW811" s="55"/>
      <c r="BX811" s="55"/>
      <c r="BY811" s="55"/>
      <c r="BZ811" s="55"/>
      <c r="CA811" s="55"/>
      <c r="CB811" s="55"/>
      <c r="CC811" s="55"/>
      <c r="CD811" s="55"/>
      <c r="CE811" s="55"/>
      <c r="CF811" s="55"/>
      <c r="CG811" s="55"/>
      <c r="CH811" s="55"/>
      <c r="CI811" s="55"/>
    </row>
    <row r="812" spans="1:87" customFormat="1" ht="15" customHeight="1" x14ac:dyDescent="0.25">
      <c r="A812" s="55"/>
      <c r="B812" s="58"/>
      <c r="C812" s="58"/>
      <c r="E812" s="57"/>
      <c r="F812" s="21"/>
      <c r="G812" s="59"/>
      <c r="H812" s="56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  <c r="AQ812" s="55"/>
      <c r="AR812" s="55"/>
      <c r="AS812" s="55"/>
      <c r="AT812" s="55"/>
      <c r="AU812" s="55"/>
      <c r="AV812" s="55"/>
      <c r="AW812" s="55"/>
      <c r="AX812" s="55"/>
      <c r="AY812" s="55"/>
      <c r="AZ812" s="55"/>
      <c r="BA812" s="55"/>
      <c r="BB812" s="55"/>
      <c r="BC812" s="55"/>
      <c r="BD812" s="55"/>
      <c r="BE812" s="55"/>
      <c r="BF812" s="55"/>
      <c r="BG812" s="55"/>
      <c r="BH812" s="55"/>
      <c r="BI812" s="55"/>
      <c r="BJ812" s="55"/>
      <c r="BK812" s="55"/>
      <c r="BL812" s="55"/>
      <c r="BM812" s="55"/>
      <c r="BN812" s="55"/>
      <c r="BO812" s="55"/>
      <c r="BP812" s="55"/>
      <c r="BQ812" s="55"/>
      <c r="BR812" s="55"/>
      <c r="BS812" s="55"/>
      <c r="BT812" s="55"/>
      <c r="BU812" s="55"/>
      <c r="BV812" s="55"/>
      <c r="BW812" s="55"/>
      <c r="BX812" s="55"/>
      <c r="BY812" s="55"/>
      <c r="BZ812" s="55"/>
      <c r="CA812" s="55"/>
      <c r="CB812" s="55"/>
      <c r="CC812" s="55"/>
      <c r="CD812" s="55"/>
      <c r="CE812" s="55"/>
      <c r="CF812" s="55"/>
      <c r="CG812" s="55"/>
      <c r="CH812" s="55"/>
      <c r="CI812" s="55"/>
    </row>
    <row r="813" spans="1:87" customFormat="1" ht="15" customHeight="1" x14ac:dyDescent="0.25">
      <c r="A813" s="55"/>
      <c r="B813" s="58"/>
      <c r="C813" s="58"/>
      <c r="E813" s="57"/>
      <c r="F813" s="21"/>
      <c r="G813" s="59"/>
      <c r="H813" s="56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  <c r="AQ813" s="55"/>
      <c r="AR813" s="55"/>
      <c r="AS813" s="55"/>
      <c r="AT813" s="55"/>
      <c r="AU813" s="55"/>
      <c r="AV813" s="55"/>
      <c r="AW813" s="55"/>
      <c r="AX813" s="55"/>
      <c r="AY813" s="55"/>
      <c r="AZ813" s="55"/>
      <c r="BA813" s="55"/>
      <c r="BB813" s="55"/>
      <c r="BC813" s="55"/>
      <c r="BD813" s="55"/>
      <c r="BE813" s="55"/>
      <c r="BF813" s="55"/>
      <c r="BG813" s="55"/>
      <c r="BH813" s="55"/>
      <c r="BI813" s="55"/>
      <c r="BJ813" s="55"/>
      <c r="BK813" s="55"/>
      <c r="BL813" s="55"/>
      <c r="BM813" s="55"/>
      <c r="BN813" s="55"/>
      <c r="BO813" s="55"/>
      <c r="BP813" s="55"/>
      <c r="BQ813" s="55"/>
      <c r="BR813" s="55"/>
      <c r="BS813" s="55"/>
      <c r="BT813" s="55"/>
      <c r="BU813" s="55"/>
      <c r="BV813" s="55"/>
      <c r="BW813" s="55"/>
      <c r="BX813" s="55"/>
      <c r="BY813" s="55"/>
      <c r="BZ813" s="55"/>
      <c r="CA813" s="55"/>
      <c r="CB813" s="55"/>
      <c r="CC813" s="55"/>
      <c r="CD813" s="55"/>
      <c r="CE813" s="55"/>
      <c r="CF813" s="55"/>
      <c r="CG813" s="55"/>
      <c r="CH813" s="55"/>
      <c r="CI813" s="55"/>
    </row>
    <row r="814" spans="1:87" customFormat="1" ht="15" customHeight="1" x14ac:dyDescent="0.25">
      <c r="A814" s="55"/>
      <c r="B814" s="58"/>
      <c r="C814" s="58"/>
      <c r="E814" s="57"/>
      <c r="F814" s="21"/>
      <c r="G814" s="59"/>
      <c r="H814" s="56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  <c r="AQ814" s="55"/>
      <c r="AR814" s="55"/>
      <c r="AS814" s="55"/>
      <c r="AT814" s="55"/>
      <c r="AU814" s="55"/>
      <c r="AV814" s="55"/>
      <c r="AW814" s="55"/>
      <c r="AX814" s="55"/>
      <c r="AY814" s="55"/>
      <c r="AZ814" s="55"/>
      <c r="BA814" s="55"/>
      <c r="BB814" s="55"/>
      <c r="BC814" s="55"/>
      <c r="BD814" s="55"/>
      <c r="BE814" s="55"/>
      <c r="BF814" s="55"/>
      <c r="BG814" s="55"/>
      <c r="BH814" s="55"/>
      <c r="BI814" s="55"/>
      <c r="BJ814" s="55"/>
      <c r="BK814" s="55"/>
      <c r="BL814" s="55"/>
      <c r="BM814" s="55"/>
      <c r="BN814" s="55"/>
      <c r="BO814" s="55"/>
      <c r="BP814" s="55"/>
      <c r="BQ814" s="55"/>
      <c r="BR814" s="55"/>
      <c r="BS814" s="55"/>
      <c r="BT814" s="55"/>
      <c r="BU814" s="55"/>
      <c r="BV814" s="55"/>
      <c r="BW814" s="55"/>
      <c r="BX814" s="55"/>
      <c r="BY814" s="55"/>
      <c r="BZ814" s="55"/>
      <c r="CA814" s="55"/>
      <c r="CB814" s="55"/>
      <c r="CC814" s="55"/>
      <c r="CD814" s="55"/>
      <c r="CE814" s="55"/>
      <c r="CF814" s="55"/>
      <c r="CG814" s="55"/>
      <c r="CH814" s="55"/>
      <c r="CI814" s="55"/>
    </row>
    <row r="815" spans="1:87" customFormat="1" ht="15" customHeight="1" x14ac:dyDescent="0.25">
      <c r="A815" s="55"/>
      <c r="B815" s="58"/>
      <c r="C815" s="58"/>
      <c r="E815" s="57"/>
      <c r="F815" s="21"/>
      <c r="G815" s="59"/>
      <c r="H815" s="56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5"/>
      <c r="AV815" s="55"/>
      <c r="AW815" s="55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5"/>
      <c r="BJ815" s="55"/>
      <c r="BK815" s="55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5"/>
      <c r="BX815" s="55"/>
      <c r="BY815" s="55"/>
      <c r="BZ815" s="55"/>
      <c r="CA815" s="55"/>
      <c r="CB815" s="55"/>
      <c r="CC815" s="55"/>
      <c r="CD815" s="55"/>
      <c r="CE815" s="55"/>
      <c r="CF815" s="55"/>
      <c r="CG815" s="55"/>
      <c r="CH815" s="55"/>
      <c r="CI815" s="55"/>
    </row>
    <row r="816" spans="1:87" customFormat="1" ht="15" customHeight="1" x14ac:dyDescent="0.25">
      <c r="A816" s="55"/>
      <c r="B816" s="58"/>
      <c r="C816" s="58"/>
      <c r="E816" s="57"/>
      <c r="F816" s="21"/>
      <c r="G816" s="59"/>
      <c r="H816" s="56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  <c r="AQ816" s="55"/>
      <c r="AR816" s="55"/>
      <c r="AS816" s="55"/>
      <c r="AT816" s="55"/>
      <c r="AU816" s="55"/>
      <c r="AV816" s="55"/>
      <c r="AW816" s="55"/>
      <c r="AX816" s="55"/>
      <c r="AY816" s="55"/>
      <c r="AZ816" s="55"/>
      <c r="BA816" s="55"/>
      <c r="BB816" s="55"/>
      <c r="BC816" s="55"/>
      <c r="BD816" s="55"/>
      <c r="BE816" s="55"/>
      <c r="BF816" s="55"/>
      <c r="BG816" s="55"/>
      <c r="BH816" s="55"/>
      <c r="BI816" s="55"/>
      <c r="BJ816" s="55"/>
      <c r="BK816" s="55"/>
      <c r="BL816" s="55"/>
      <c r="BM816" s="55"/>
      <c r="BN816" s="55"/>
      <c r="BO816" s="55"/>
      <c r="BP816" s="55"/>
      <c r="BQ816" s="55"/>
      <c r="BR816" s="55"/>
      <c r="BS816" s="55"/>
      <c r="BT816" s="55"/>
      <c r="BU816" s="55"/>
      <c r="BV816" s="55"/>
      <c r="BW816" s="55"/>
      <c r="BX816" s="55"/>
      <c r="BY816" s="55"/>
      <c r="BZ816" s="55"/>
      <c r="CA816" s="55"/>
      <c r="CB816" s="55"/>
      <c r="CC816" s="55"/>
      <c r="CD816" s="55"/>
      <c r="CE816" s="55"/>
      <c r="CF816" s="55"/>
      <c r="CG816" s="55"/>
      <c r="CH816" s="55"/>
      <c r="CI816" s="55"/>
    </row>
    <row r="817" spans="1:87" customFormat="1" ht="15" customHeight="1" x14ac:dyDescent="0.25">
      <c r="A817" s="55"/>
      <c r="B817" s="58"/>
      <c r="C817" s="58"/>
      <c r="E817" s="57"/>
      <c r="F817" s="21"/>
      <c r="G817" s="59"/>
      <c r="H817" s="56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  <c r="AQ817" s="55"/>
      <c r="AR817" s="55"/>
      <c r="AS817" s="55"/>
      <c r="AT817" s="55"/>
      <c r="AU817" s="55"/>
      <c r="AV817" s="55"/>
      <c r="AW817" s="55"/>
      <c r="AX817" s="55"/>
      <c r="AY817" s="55"/>
      <c r="AZ817" s="55"/>
      <c r="BA817" s="55"/>
      <c r="BB817" s="55"/>
      <c r="BC817" s="55"/>
      <c r="BD817" s="55"/>
      <c r="BE817" s="55"/>
      <c r="BF817" s="55"/>
      <c r="BG817" s="55"/>
      <c r="BH817" s="55"/>
      <c r="BI817" s="55"/>
      <c r="BJ817" s="55"/>
      <c r="BK817" s="55"/>
      <c r="BL817" s="55"/>
      <c r="BM817" s="55"/>
      <c r="BN817" s="55"/>
      <c r="BO817" s="55"/>
      <c r="BP817" s="55"/>
      <c r="BQ817" s="55"/>
      <c r="BR817" s="55"/>
      <c r="BS817" s="55"/>
      <c r="BT817" s="55"/>
      <c r="BU817" s="55"/>
      <c r="BV817" s="55"/>
      <c r="BW817" s="55"/>
      <c r="BX817" s="55"/>
      <c r="BY817" s="55"/>
      <c r="BZ817" s="55"/>
      <c r="CA817" s="55"/>
      <c r="CB817" s="55"/>
      <c r="CC817" s="55"/>
      <c r="CD817" s="55"/>
      <c r="CE817" s="55"/>
      <c r="CF817" s="55"/>
      <c r="CG817" s="55"/>
      <c r="CH817" s="55"/>
      <c r="CI817" s="55"/>
    </row>
    <row r="818" spans="1:87" customFormat="1" ht="15" customHeight="1" x14ac:dyDescent="0.25">
      <c r="A818" s="55"/>
      <c r="B818" s="58"/>
      <c r="C818" s="58"/>
      <c r="E818" s="57"/>
      <c r="F818" s="21"/>
      <c r="G818" s="59"/>
      <c r="H818" s="56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  <c r="AQ818" s="55"/>
      <c r="AR818" s="55"/>
      <c r="AS818" s="55"/>
      <c r="AT818" s="55"/>
      <c r="AU818" s="55"/>
      <c r="AV818" s="55"/>
      <c r="AW818" s="55"/>
      <c r="AX818" s="55"/>
      <c r="AY818" s="55"/>
      <c r="AZ818" s="55"/>
      <c r="BA818" s="55"/>
      <c r="BB818" s="55"/>
      <c r="BC818" s="55"/>
      <c r="BD818" s="55"/>
      <c r="BE818" s="55"/>
      <c r="BF818" s="55"/>
      <c r="BG818" s="55"/>
      <c r="BH818" s="55"/>
      <c r="BI818" s="55"/>
      <c r="BJ818" s="55"/>
      <c r="BK818" s="55"/>
      <c r="BL818" s="55"/>
      <c r="BM818" s="55"/>
      <c r="BN818" s="55"/>
      <c r="BO818" s="55"/>
      <c r="BP818" s="55"/>
      <c r="BQ818" s="55"/>
      <c r="BR818" s="55"/>
      <c r="BS818" s="55"/>
      <c r="BT818" s="55"/>
      <c r="BU818" s="55"/>
      <c r="BV818" s="55"/>
      <c r="BW818" s="55"/>
      <c r="BX818" s="55"/>
      <c r="BY818" s="55"/>
      <c r="BZ818" s="55"/>
      <c r="CA818" s="55"/>
      <c r="CB818" s="55"/>
      <c r="CC818" s="55"/>
      <c r="CD818" s="55"/>
      <c r="CE818" s="55"/>
      <c r="CF818" s="55"/>
      <c r="CG818" s="55"/>
      <c r="CH818" s="55"/>
      <c r="CI818" s="55"/>
    </row>
    <row r="819" spans="1:87" customFormat="1" ht="15" customHeight="1" x14ac:dyDescent="0.25">
      <c r="A819" s="55"/>
      <c r="B819" s="58"/>
      <c r="C819" s="58"/>
      <c r="E819" s="57"/>
      <c r="F819" s="21"/>
      <c r="G819" s="59"/>
      <c r="H819" s="56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  <c r="AQ819" s="55"/>
      <c r="AR819" s="55"/>
      <c r="AS819" s="55"/>
      <c r="AT819" s="55"/>
      <c r="AU819" s="55"/>
      <c r="AV819" s="55"/>
      <c r="AW819" s="55"/>
      <c r="AX819" s="55"/>
      <c r="AY819" s="55"/>
      <c r="AZ819" s="55"/>
      <c r="BA819" s="55"/>
      <c r="BB819" s="55"/>
      <c r="BC819" s="55"/>
      <c r="BD819" s="55"/>
      <c r="BE819" s="55"/>
      <c r="BF819" s="55"/>
      <c r="BG819" s="55"/>
      <c r="BH819" s="55"/>
      <c r="BI819" s="55"/>
      <c r="BJ819" s="55"/>
      <c r="BK819" s="55"/>
      <c r="BL819" s="55"/>
      <c r="BM819" s="55"/>
      <c r="BN819" s="55"/>
      <c r="BO819" s="55"/>
      <c r="BP819" s="55"/>
      <c r="BQ819" s="55"/>
      <c r="BR819" s="55"/>
      <c r="BS819" s="55"/>
      <c r="BT819" s="55"/>
      <c r="BU819" s="55"/>
      <c r="BV819" s="55"/>
      <c r="BW819" s="55"/>
      <c r="BX819" s="55"/>
      <c r="BY819" s="55"/>
      <c r="BZ819" s="55"/>
      <c r="CA819" s="55"/>
      <c r="CB819" s="55"/>
      <c r="CC819" s="55"/>
      <c r="CD819" s="55"/>
      <c r="CE819" s="55"/>
      <c r="CF819" s="55"/>
      <c r="CG819" s="55"/>
      <c r="CH819" s="55"/>
      <c r="CI819" s="55"/>
    </row>
    <row r="820" spans="1:87" customFormat="1" ht="15" customHeight="1" x14ac:dyDescent="0.25">
      <c r="A820" s="55"/>
      <c r="B820" s="58"/>
      <c r="C820" s="58"/>
      <c r="E820" s="57"/>
      <c r="F820" s="21"/>
      <c r="G820" s="59"/>
      <c r="H820" s="56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  <c r="AQ820" s="55"/>
      <c r="AR820" s="55"/>
      <c r="AS820" s="55"/>
      <c r="AT820" s="55"/>
      <c r="AU820" s="55"/>
      <c r="AV820" s="55"/>
      <c r="AW820" s="55"/>
      <c r="AX820" s="55"/>
      <c r="AY820" s="55"/>
      <c r="AZ820" s="55"/>
      <c r="BA820" s="55"/>
      <c r="BB820" s="55"/>
      <c r="BC820" s="55"/>
      <c r="BD820" s="55"/>
      <c r="BE820" s="55"/>
      <c r="BF820" s="55"/>
      <c r="BG820" s="55"/>
      <c r="BH820" s="55"/>
      <c r="BI820" s="55"/>
      <c r="BJ820" s="55"/>
      <c r="BK820" s="55"/>
      <c r="BL820" s="55"/>
      <c r="BM820" s="55"/>
      <c r="BN820" s="55"/>
      <c r="BO820" s="55"/>
      <c r="BP820" s="55"/>
      <c r="BQ820" s="55"/>
      <c r="BR820" s="55"/>
      <c r="BS820" s="55"/>
      <c r="BT820" s="55"/>
      <c r="BU820" s="55"/>
      <c r="BV820" s="55"/>
      <c r="BW820" s="55"/>
      <c r="BX820" s="55"/>
      <c r="BY820" s="55"/>
      <c r="BZ820" s="55"/>
      <c r="CA820" s="55"/>
      <c r="CB820" s="55"/>
      <c r="CC820" s="55"/>
      <c r="CD820" s="55"/>
      <c r="CE820" s="55"/>
      <c r="CF820" s="55"/>
      <c r="CG820" s="55"/>
      <c r="CH820" s="55"/>
      <c r="CI820" s="55"/>
    </row>
    <row r="821" spans="1:87" customFormat="1" ht="15" customHeight="1" x14ac:dyDescent="0.25">
      <c r="A821" s="55"/>
      <c r="B821" s="58"/>
      <c r="C821" s="58"/>
      <c r="E821" s="57"/>
      <c r="F821" s="21"/>
      <c r="G821" s="59"/>
      <c r="H821" s="56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5"/>
      <c r="AV821" s="55"/>
      <c r="AW821" s="55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5"/>
      <c r="BJ821" s="55"/>
      <c r="BK821" s="55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5"/>
      <c r="BX821" s="55"/>
      <c r="BY821" s="55"/>
      <c r="BZ821" s="55"/>
      <c r="CA821" s="55"/>
      <c r="CB821" s="55"/>
      <c r="CC821" s="55"/>
      <c r="CD821" s="55"/>
      <c r="CE821" s="55"/>
      <c r="CF821" s="55"/>
      <c r="CG821" s="55"/>
      <c r="CH821" s="55"/>
      <c r="CI821" s="55"/>
    </row>
    <row r="822" spans="1:87" customFormat="1" ht="15" customHeight="1" x14ac:dyDescent="0.25">
      <c r="A822" s="55"/>
      <c r="B822" s="58"/>
      <c r="C822" s="58"/>
      <c r="E822" s="57"/>
      <c r="F822" s="21"/>
      <c r="G822" s="59"/>
      <c r="H822" s="56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  <c r="AQ822" s="55"/>
      <c r="AR822" s="55"/>
      <c r="AS822" s="55"/>
      <c r="AT822" s="55"/>
      <c r="AU822" s="55"/>
      <c r="AV822" s="55"/>
      <c r="AW822" s="55"/>
      <c r="AX822" s="55"/>
      <c r="AY822" s="55"/>
      <c r="AZ822" s="55"/>
      <c r="BA822" s="55"/>
      <c r="BB822" s="55"/>
      <c r="BC822" s="55"/>
      <c r="BD822" s="55"/>
      <c r="BE822" s="55"/>
      <c r="BF822" s="55"/>
      <c r="BG822" s="55"/>
      <c r="BH822" s="55"/>
      <c r="BI822" s="55"/>
      <c r="BJ822" s="55"/>
      <c r="BK822" s="55"/>
      <c r="BL822" s="55"/>
      <c r="BM822" s="55"/>
      <c r="BN822" s="55"/>
      <c r="BO822" s="55"/>
      <c r="BP822" s="55"/>
      <c r="BQ822" s="55"/>
      <c r="BR822" s="55"/>
      <c r="BS822" s="55"/>
      <c r="BT822" s="55"/>
      <c r="BU822" s="55"/>
      <c r="BV822" s="55"/>
      <c r="BW822" s="55"/>
      <c r="BX822" s="55"/>
      <c r="BY822" s="55"/>
      <c r="BZ822" s="55"/>
      <c r="CA822" s="55"/>
      <c r="CB822" s="55"/>
      <c r="CC822" s="55"/>
      <c r="CD822" s="55"/>
      <c r="CE822" s="55"/>
      <c r="CF822" s="55"/>
      <c r="CG822" s="55"/>
      <c r="CH822" s="55"/>
      <c r="CI822" s="55"/>
    </row>
    <row r="823" spans="1:87" customFormat="1" ht="15" customHeight="1" x14ac:dyDescent="0.25">
      <c r="A823" s="55"/>
      <c r="B823" s="58"/>
      <c r="C823" s="58"/>
      <c r="E823" s="57"/>
      <c r="F823" s="21"/>
      <c r="G823" s="59"/>
      <c r="H823" s="56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  <c r="AQ823" s="55"/>
      <c r="AR823" s="55"/>
      <c r="AS823" s="55"/>
      <c r="AT823" s="55"/>
      <c r="AU823" s="55"/>
      <c r="AV823" s="55"/>
      <c r="AW823" s="55"/>
      <c r="AX823" s="55"/>
      <c r="AY823" s="55"/>
      <c r="AZ823" s="55"/>
      <c r="BA823" s="55"/>
      <c r="BB823" s="55"/>
      <c r="BC823" s="55"/>
      <c r="BD823" s="55"/>
      <c r="BE823" s="55"/>
      <c r="BF823" s="55"/>
      <c r="BG823" s="55"/>
      <c r="BH823" s="55"/>
      <c r="BI823" s="55"/>
      <c r="BJ823" s="55"/>
      <c r="BK823" s="55"/>
      <c r="BL823" s="55"/>
      <c r="BM823" s="55"/>
      <c r="BN823" s="55"/>
      <c r="BO823" s="55"/>
      <c r="BP823" s="55"/>
      <c r="BQ823" s="55"/>
      <c r="BR823" s="55"/>
      <c r="BS823" s="55"/>
      <c r="BT823" s="55"/>
      <c r="BU823" s="55"/>
      <c r="BV823" s="55"/>
      <c r="BW823" s="55"/>
      <c r="BX823" s="55"/>
      <c r="BY823" s="55"/>
      <c r="BZ823" s="55"/>
      <c r="CA823" s="55"/>
      <c r="CB823" s="55"/>
      <c r="CC823" s="55"/>
      <c r="CD823" s="55"/>
      <c r="CE823" s="55"/>
      <c r="CF823" s="55"/>
      <c r="CG823" s="55"/>
      <c r="CH823" s="55"/>
      <c r="CI823" s="55"/>
    </row>
    <row r="824" spans="1:87" customFormat="1" ht="15" customHeight="1" x14ac:dyDescent="0.25">
      <c r="A824" s="55"/>
      <c r="B824" s="58"/>
      <c r="C824" s="58"/>
      <c r="E824" s="57"/>
      <c r="F824" s="21"/>
      <c r="G824" s="59"/>
      <c r="H824" s="56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  <c r="AQ824" s="55"/>
      <c r="AR824" s="55"/>
      <c r="AS824" s="55"/>
      <c r="AT824" s="55"/>
      <c r="AU824" s="55"/>
      <c r="AV824" s="55"/>
      <c r="AW824" s="55"/>
      <c r="AX824" s="55"/>
      <c r="AY824" s="55"/>
      <c r="AZ824" s="55"/>
      <c r="BA824" s="55"/>
      <c r="BB824" s="55"/>
      <c r="BC824" s="55"/>
      <c r="BD824" s="55"/>
      <c r="BE824" s="55"/>
      <c r="BF824" s="55"/>
      <c r="BG824" s="55"/>
      <c r="BH824" s="55"/>
      <c r="BI824" s="55"/>
      <c r="BJ824" s="55"/>
      <c r="BK824" s="55"/>
      <c r="BL824" s="55"/>
      <c r="BM824" s="55"/>
      <c r="BN824" s="55"/>
      <c r="BO824" s="55"/>
      <c r="BP824" s="55"/>
      <c r="BQ824" s="55"/>
      <c r="BR824" s="55"/>
      <c r="BS824" s="55"/>
      <c r="BT824" s="55"/>
      <c r="BU824" s="55"/>
      <c r="BV824" s="55"/>
      <c r="BW824" s="55"/>
      <c r="BX824" s="55"/>
      <c r="BY824" s="55"/>
      <c r="BZ824" s="55"/>
      <c r="CA824" s="55"/>
      <c r="CB824" s="55"/>
      <c r="CC824" s="55"/>
      <c r="CD824" s="55"/>
      <c r="CE824" s="55"/>
      <c r="CF824" s="55"/>
      <c r="CG824" s="55"/>
      <c r="CH824" s="55"/>
      <c r="CI824" s="55"/>
    </row>
    <row r="825" spans="1:87" customFormat="1" ht="15" customHeight="1" x14ac:dyDescent="0.25">
      <c r="A825" s="55"/>
      <c r="B825" s="58"/>
      <c r="C825" s="58"/>
      <c r="E825" s="57"/>
      <c r="F825" s="21"/>
      <c r="G825" s="59"/>
      <c r="H825" s="56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55"/>
      <c r="AL825" s="55"/>
      <c r="AM825" s="55"/>
      <c r="AN825" s="55"/>
      <c r="AO825" s="55"/>
      <c r="AP825" s="55"/>
      <c r="AQ825" s="55"/>
      <c r="AR825" s="55"/>
      <c r="AS825" s="55"/>
      <c r="AT825" s="55"/>
      <c r="AU825" s="55"/>
      <c r="AV825" s="55"/>
      <c r="AW825" s="55"/>
      <c r="AX825" s="55"/>
      <c r="AY825" s="55"/>
      <c r="AZ825" s="55"/>
      <c r="BA825" s="55"/>
      <c r="BB825" s="55"/>
      <c r="BC825" s="55"/>
      <c r="BD825" s="55"/>
      <c r="BE825" s="55"/>
      <c r="BF825" s="55"/>
      <c r="BG825" s="55"/>
      <c r="BH825" s="55"/>
      <c r="BI825" s="55"/>
      <c r="BJ825" s="55"/>
      <c r="BK825" s="55"/>
      <c r="BL825" s="55"/>
      <c r="BM825" s="55"/>
      <c r="BN825" s="55"/>
      <c r="BO825" s="55"/>
      <c r="BP825" s="55"/>
      <c r="BQ825" s="55"/>
      <c r="BR825" s="55"/>
      <c r="BS825" s="55"/>
      <c r="BT825" s="55"/>
      <c r="BU825" s="55"/>
      <c r="BV825" s="55"/>
      <c r="BW825" s="55"/>
      <c r="BX825" s="55"/>
      <c r="BY825" s="55"/>
      <c r="BZ825" s="55"/>
      <c r="CA825" s="55"/>
      <c r="CB825" s="55"/>
      <c r="CC825" s="55"/>
      <c r="CD825" s="55"/>
      <c r="CE825" s="55"/>
      <c r="CF825" s="55"/>
      <c r="CG825" s="55"/>
      <c r="CH825" s="55"/>
      <c r="CI825" s="55"/>
    </row>
    <row r="826" spans="1:87" customFormat="1" ht="15" customHeight="1" x14ac:dyDescent="0.25">
      <c r="A826" s="55"/>
      <c r="B826" s="58"/>
      <c r="C826" s="58"/>
      <c r="E826" s="57"/>
      <c r="F826" s="21"/>
      <c r="G826" s="59"/>
      <c r="H826" s="56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55"/>
      <c r="AL826" s="55"/>
      <c r="AM826" s="55"/>
      <c r="AN826" s="55"/>
      <c r="AO826" s="55"/>
      <c r="AP826" s="55"/>
      <c r="AQ826" s="55"/>
      <c r="AR826" s="55"/>
      <c r="AS826" s="55"/>
      <c r="AT826" s="55"/>
      <c r="AU826" s="55"/>
      <c r="AV826" s="55"/>
      <c r="AW826" s="55"/>
      <c r="AX826" s="55"/>
      <c r="AY826" s="55"/>
      <c r="AZ826" s="55"/>
      <c r="BA826" s="55"/>
      <c r="BB826" s="55"/>
      <c r="BC826" s="55"/>
      <c r="BD826" s="55"/>
      <c r="BE826" s="55"/>
      <c r="BF826" s="55"/>
      <c r="BG826" s="55"/>
      <c r="BH826" s="55"/>
      <c r="BI826" s="55"/>
      <c r="BJ826" s="55"/>
      <c r="BK826" s="55"/>
      <c r="BL826" s="55"/>
      <c r="BM826" s="55"/>
      <c r="BN826" s="55"/>
      <c r="BO826" s="55"/>
      <c r="BP826" s="55"/>
      <c r="BQ826" s="55"/>
      <c r="BR826" s="55"/>
      <c r="BS826" s="55"/>
      <c r="BT826" s="55"/>
      <c r="BU826" s="55"/>
      <c r="BV826" s="55"/>
      <c r="BW826" s="55"/>
      <c r="BX826" s="55"/>
      <c r="BY826" s="55"/>
      <c r="BZ826" s="55"/>
      <c r="CA826" s="55"/>
      <c r="CB826" s="55"/>
      <c r="CC826" s="55"/>
      <c r="CD826" s="55"/>
      <c r="CE826" s="55"/>
      <c r="CF826" s="55"/>
      <c r="CG826" s="55"/>
      <c r="CH826" s="55"/>
      <c r="CI826" s="55"/>
    </row>
    <row r="827" spans="1:87" customFormat="1" ht="15" customHeight="1" x14ac:dyDescent="0.25">
      <c r="A827" s="55"/>
      <c r="B827" s="58"/>
      <c r="C827" s="58"/>
      <c r="E827" s="57"/>
      <c r="F827" s="21"/>
      <c r="G827" s="59"/>
      <c r="H827" s="56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  <c r="AQ827" s="55"/>
      <c r="AR827" s="55"/>
      <c r="AS827" s="55"/>
      <c r="AT827" s="55"/>
      <c r="AU827" s="55"/>
      <c r="AV827" s="55"/>
      <c r="AW827" s="55"/>
      <c r="AX827" s="55"/>
      <c r="AY827" s="55"/>
      <c r="AZ827" s="55"/>
      <c r="BA827" s="55"/>
      <c r="BB827" s="55"/>
      <c r="BC827" s="55"/>
      <c r="BD827" s="55"/>
      <c r="BE827" s="55"/>
      <c r="BF827" s="55"/>
      <c r="BG827" s="55"/>
      <c r="BH827" s="55"/>
      <c r="BI827" s="55"/>
      <c r="BJ827" s="55"/>
      <c r="BK827" s="55"/>
      <c r="BL827" s="55"/>
      <c r="BM827" s="55"/>
      <c r="BN827" s="55"/>
      <c r="BO827" s="55"/>
      <c r="BP827" s="55"/>
      <c r="BQ827" s="55"/>
      <c r="BR827" s="55"/>
      <c r="BS827" s="55"/>
      <c r="BT827" s="55"/>
      <c r="BU827" s="55"/>
      <c r="BV827" s="55"/>
      <c r="BW827" s="55"/>
      <c r="BX827" s="55"/>
      <c r="BY827" s="55"/>
      <c r="BZ827" s="55"/>
      <c r="CA827" s="55"/>
      <c r="CB827" s="55"/>
      <c r="CC827" s="55"/>
      <c r="CD827" s="55"/>
      <c r="CE827" s="55"/>
      <c r="CF827" s="55"/>
      <c r="CG827" s="55"/>
      <c r="CH827" s="55"/>
      <c r="CI827" s="55"/>
    </row>
    <row r="828" spans="1:87" customFormat="1" ht="15" customHeight="1" x14ac:dyDescent="0.25">
      <c r="A828" s="55"/>
      <c r="B828" s="58"/>
      <c r="C828" s="58"/>
      <c r="E828" s="57"/>
      <c r="F828" s="21"/>
      <c r="G828" s="59"/>
      <c r="H828" s="56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5"/>
      <c r="AV828" s="55"/>
      <c r="AW828" s="55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5"/>
      <c r="BJ828" s="55"/>
      <c r="BK828" s="55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5"/>
      <c r="BX828" s="55"/>
      <c r="BY828" s="55"/>
      <c r="BZ828" s="55"/>
      <c r="CA828" s="55"/>
      <c r="CB828" s="55"/>
      <c r="CC828" s="55"/>
      <c r="CD828" s="55"/>
      <c r="CE828" s="55"/>
      <c r="CF828" s="55"/>
      <c r="CG828" s="55"/>
      <c r="CH828" s="55"/>
      <c r="CI828" s="55"/>
    </row>
    <row r="829" spans="1:87" customFormat="1" ht="15" customHeight="1" x14ac:dyDescent="0.25">
      <c r="A829" s="55"/>
      <c r="B829" s="58"/>
      <c r="C829" s="58"/>
      <c r="E829" s="57"/>
      <c r="F829" s="21"/>
      <c r="G829" s="59"/>
      <c r="H829" s="56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  <c r="AQ829" s="55"/>
      <c r="AR829" s="55"/>
      <c r="AS829" s="55"/>
      <c r="AT829" s="55"/>
      <c r="AU829" s="55"/>
      <c r="AV829" s="55"/>
      <c r="AW829" s="55"/>
      <c r="AX829" s="55"/>
      <c r="AY829" s="55"/>
      <c r="AZ829" s="55"/>
      <c r="BA829" s="55"/>
      <c r="BB829" s="55"/>
      <c r="BC829" s="55"/>
      <c r="BD829" s="55"/>
      <c r="BE829" s="55"/>
      <c r="BF829" s="55"/>
      <c r="BG829" s="55"/>
      <c r="BH829" s="55"/>
      <c r="BI829" s="55"/>
      <c r="BJ829" s="55"/>
      <c r="BK829" s="55"/>
      <c r="BL829" s="55"/>
      <c r="BM829" s="55"/>
      <c r="BN829" s="55"/>
      <c r="BO829" s="55"/>
      <c r="BP829" s="55"/>
      <c r="BQ829" s="55"/>
      <c r="BR829" s="55"/>
      <c r="BS829" s="55"/>
      <c r="BT829" s="55"/>
      <c r="BU829" s="55"/>
      <c r="BV829" s="55"/>
      <c r="BW829" s="55"/>
      <c r="BX829" s="55"/>
      <c r="BY829" s="55"/>
      <c r="BZ829" s="55"/>
      <c r="CA829" s="55"/>
      <c r="CB829" s="55"/>
      <c r="CC829" s="55"/>
      <c r="CD829" s="55"/>
      <c r="CE829" s="55"/>
      <c r="CF829" s="55"/>
      <c r="CG829" s="55"/>
      <c r="CH829" s="55"/>
      <c r="CI829" s="55"/>
    </row>
    <row r="830" spans="1:87" customFormat="1" ht="15" customHeight="1" x14ac:dyDescent="0.25">
      <c r="A830" s="55"/>
      <c r="B830" s="58"/>
      <c r="C830" s="58"/>
      <c r="E830" s="57"/>
      <c r="F830" s="21"/>
      <c r="G830" s="59"/>
      <c r="H830" s="56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  <c r="AQ830" s="55"/>
      <c r="AR830" s="55"/>
      <c r="AS830" s="55"/>
      <c r="AT830" s="55"/>
      <c r="AU830" s="55"/>
      <c r="AV830" s="55"/>
      <c r="AW830" s="55"/>
      <c r="AX830" s="55"/>
      <c r="AY830" s="55"/>
      <c r="AZ830" s="55"/>
      <c r="BA830" s="55"/>
      <c r="BB830" s="55"/>
      <c r="BC830" s="55"/>
      <c r="BD830" s="55"/>
      <c r="BE830" s="55"/>
      <c r="BF830" s="55"/>
      <c r="BG830" s="55"/>
      <c r="BH830" s="55"/>
      <c r="BI830" s="55"/>
      <c r="BJ830" s="55"/>
      <c r="BK830" s="55"/>
      <c r="BL830" s="55"/>
      <c r="BM830" s="55"/>
      <c r="BN830" s="55"/>
      <c r="BO830" s="55"/>
      <c r="BP830" s="55"/>
      <c r="BQ830" s="55"/>
      <c r="BR830" s="55"/>
      <c r="BS830" s="55"/>
      <c r="BT830" s="55"/>
      <c r="BU830" s="55"/>
      <c r="BV830" s="55"/>
      <c r="BW830" s="55"/>
      <c r="BX830" s="55"/>
      <c r="BY830" s="55"/>
      <c r="BZ830" s="55"/>
      <c r="CA830" s="55"/>
      <c r="CB830" s="55"/>
      <c r="CC830" s="55"/>
      <c r="CD830" s="55"/>
      <c r="CE830" s="55"/>
      <c r="CF830" s="55"/>
      <c r="CG830" s="55"/>
      <c r="CH830" s="55"/>
      <c r="CI830" s="55"/>
    </row>
    <row r="831" spans="1:87" customFormat="1" ht="15" customHeight="1" x14ac:dyDescent="0.25">
      <c r="A831" s="55"/>
      <c r="B831" s="58"/>
      <c r="C831" s="58"/>
      <c r="E831" s="57"/>
      <c r="F831" s="21"/>
      <c r="G831" s="59"/>
      <c r="H831" s="56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  <c r="AQ831" s="55"/>
      <c r="AR831" s="55"/>
      <c r="AS831" s="55"/>
      <c r="AT831" s="55"/>
      <c r="AU831" s="55"/>
      <c r="AV831" s="55"/>
      <c r="AW831" s="55"/>
      <c r="AX831" s="55"/>
      <c r="AY831" s="55"/>
      <c r="AZ831" s="55"/>
      <c r="BA831" s="55"/>
      <c r="BB831" s="55"/>
      <c r="BC831" s="55"/>
      <c r="BD831" s="55"/>
      <c r="BE831" s="55"/>
      <c r="BF831" s="55"/>
      <c r="BG831" s="55"/>
      <c r="BH831" s="55"/>
      <c r="BI831" s="55"/>
      <c r="BJ831" s="55"/>
      <c r="BK831" s="55"/>
      <c r="BL831" s="55"/>
      <c r="BM831" s="55"/>
      <c r="BN831" s="55"/>
      <c r="BO831" s="55"/>
      <c r="BP831" s="55"/>
      <c r="BQ831" s="55"/>
      <c r="BR831" s="55"/>
      <c r="BS831" s="55"/>
      <c r="BT831" s="55"/>
      <c r="BU831" s="55"/>
      <c r="BV831" s="55"/>
      <c r="BW831" s="55"/>
      <c r="BX831" s="55"/>
      <c r="BY831" s="55"/>
      <c r="BZ831" s="55"/>
      <c r="CA831" s="55"/>
      <c r="CB831" s="55"/>
      <c r="CC831" s="55"/>
      <c r="CD831" s="55"/>
      <c r="CE831" s="55"/>
      <c r="CF831" s="55"/>
      <c r="CG831" s="55"/>
      <c r="CH831" s="55"/>
      <c r="CI831" s="55"/>
    </row>
    <row r="832" spans="1:87" customFormat="1" ht="15" customHeight="1" x14ac:dyDescent="0.25">
      <c r="A832" s="55"/>
      <c r="B832" s="58"/>
      <c r="C832" s="58"/>
      <c r="E832" s="57"/>
      <c r="F832" s="21"/>
      <c r="G832" s="59"/>
      <c r="H832" s="56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55"/>
      <c r="BE832" s="55"/>
      <c r="BF832" s="55"/>
      <c r="BG832" s="55"/>
      <c r="BH832" s="55"/>
      <c r="BI832" s="55"/>
      <c r="BJ832" s="55"/>
      <c r="BK832" s="55"/>
      <c r="BL832" s="55"/>
      <c r="BM832" s="55"/>
      <c r="BN832" s="55"/>
      <c r="BO832" s="55"/>
      <c r="BP832" s="55"/>
      <c r="BQ832" s="55"/>
      <c r="BR832" s="55"/>
      <c r="BS832" s="55"/>
      <c r="BT832" s="55"/>
      <c r="BU832" s="55"/>
      <c r="BV832" s="55"/>
      <c r="BW832" s="55"/>
      <c r="BX832" s="55"/>
      <c r="BY832" s="55"/>
      <c r="BZ832" s="55"/>
      <c r="CA832" s="55"/>
      <c r="CB832" s="55"/>
      <c r="CC832" s="55"/>
      <c r="CD832" s="55"/>
      <c r="CE832" s="55"/>
      <c r="CF832" s="55"/>
      <c r="CG832" s="55"/>
      <c r="CH832" s="55"/>
      <c r="CI832" s="55"/>
    </row>
    <row r="833" spans="1:87" customFormat="1" ht="15" customHeight="1" x14ac:dyDescent="0.25">
      <c r="A833" s="55"/>
      <c r="B833" s="58"/>
      <c r="C833" s="58"/>
      <c r="E833" s="57"/>
      <c r="F833" s="21"/>
      <c r="G833" s="59"/>
      <c r="H833" s="56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  <c r="AQ833" s="55"/>
      <c r="AR833" s="55"/>
      <c r="AS833" s="55"/>
      <c r="AT833" s="55"/>
      <c r="AU833" s="55"/>
      <c r="AV833" s="55"/>
      <c r="AW833" s="55"/>
      <c r="AX833" s="55"/>
      <c r="AY833" s="55"/>
      <c r="AZ833" s="55"/>
      <c r="BA833" s="55"/>
      <c r="BB833" s="55"/>
      <c r="BC833" s="55"/>
      <c r="BD833" s="55"/>
      <c r="BE833" s="55"/>
      <c r="BF833" s="55"/>
      <c r="BG833" s="55"/>
      <c r="BH833" s="55"/>
      <c r="BI833" s="55"/>
      <c r="BJ833" s="55"/>
      <c r="BK833" s="55"/>
      <c r="BL833" s="55"/>
      <c r="BM833" s="55"/>
      <c r="BN833" s="55"/>
      <c r="BO833" s="55"/>
      <c r="BP833" s="55"/>
      <c r="BQ833" s="55"/>
      <c r="BR833" s="55"/>
      <c r="BS833" s="55"/>
      <c r="BT833" s="55"/>
      <c r="BU833" s="55"/>
      <c r="BV833" s="55"/>
      <c r="BW833" s="55"/>
      <c r="BX833" s="55"/>
      <c r="BY833" s="55"/>
      <c r="BZ833" s="55"/>
      <c r="CA833" s="55"/>
      <c r="CB833" s="55"/>
      <c r="CC833" s="55"/>
      <c r="CD833" s="55"/>
      <c r="CE833" s="55"/>
      <c r="CF833" s="55"/>
      <c r="CG833" s="55"/>
      <c r="CH833" s="55"/>
      <c r="CI833" s="55"/>
    </row>
    <row r="834" spans="1:87" customFormat="1" ht="15" customHeight="1" x14ac:dyDescent="0.25">
      <c r="A834" s="55"/>
      <c r="B834" s="58"/>
      <c r="C834" s="58"/>
      <c r="E834" s="57"/>
      <c r="F834" s="21"/>
      <c r="G834" s="59"/>
      <c r="H834" s="56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5"/>
      <c r="AV834" s="55"/>
      <c r="AW834" s="55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5"/>
      <c r="BJ834" s="55"/>
      <c r="BK834" s="55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5"/>
      <c r="BX834" s="55"/>
      <c r="BY834" s="55"/>
      <c r="BZ834" s="55"/>
      <c r="CA834" s="55"/>
      <c r="CB834" s="55"/>
      <c r="CC834" s="55"/>
      <c r="CD834" s="55"/>
      <c r="CE834" s="55"/>
      <c r="CF834" s="55"/>
      <c r="CG834" s="55"/>
      <c r="CH834" s="55"/>
      <c r="CI834" s="55"/>
    </row>
    <row r="835" spans="1:87" customFormat="1" ht="15" customHeight="1" x14ac:dyDescent="0.25">
      <c r="A835" s="55"/>
      <c r="B835" s="58"/>
      <c r="C835" s="58"/>
      <c r="E835" s="57"/>
      <c r="F835" s="21"/>
      <c r="G835" s="59"/>
      <c r="H835" s="56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  <c r="AQ835" s="55"/>
      <c r="AR835" s="55"/>
      <c r="AS835" s="55"/>
      <c r="AT835" s="55"/>
      <c r="AU835" s="55"/>
      <c r="AV835" s="55"/>
      <c r="AW835" s="55"/>
      <c r="AX835" s="55"/>
      <c r="AY835" s="55"/>
      <c r="AZ835" s="55"/>
      <c r="BA835" s="55"/>
      <c r="BB835" s="55"/>
      <c r="BC835" s="55"/>
      <c r="BD835" s="55"/>
      <c r="BE835" s="55"/>
      <c r="BF835" s="55"/>
      <c r="BG835" s="55"/>
      <c r="BH835" s="55"/>
      <c r="BI835" s="55"/>
      <c r="BJ835" s="55"/>
      <c r="BK835" s="55"/>
      <c r="BL835" s="55"/>
      <c r="BM835" s="55"/>
      <c r="BN835" s="55"/>
      <c r="BO835" s="55"/>
      <c r="BP835" s="55"/>
      <c r="BQ835" s="55"/>
      <c r="BR835" s="55"/>
      <c r="BS835" s="55"/>
      <c r="BT835" s="55"/>
      <c r="BU835" s="55"/>
      <c r="BV835" s="55"/>
      <c r="BW835" s="55"/>
      <c r="BX835" s="55"/>
      <c r="BY835" s="55"/>
      <c r="BZ835" s="55"/>
      <c r="CA835" s="55"/>
      <c r="CB835" s="55"/>
      <c r="CC835" s="55"/>
      <c r="CD835" s="55"/>
      <c r="CE835" s="55"/>
      <c r="CF835" s="55"/>
      <c r="CG835" s="55"/>
      <c r="CH835" s="55"/>
      <c r="CI835" s="55"/>
    </row>
    <row r="836" spans="1:87" customFormat="1" ht="15" customHeight="1" x14ac:dyDescent="0.25">
      <c r="A836" s="55"/>
      <c r="B836" s="58"/>
      <c r="C836" s="58"/>
      <c r="E836" s="57"/>
      <c r="F836" s="21"/>
      <c r="G836" s="59"/>
      <c r="H836" s="56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  <c r="AQ836" s="55"/>
      <c r="AR836" s="55"/>
      <c r="AS836" s="55"/>
      <c r="AT836" s="55"/>
      <c r="AU836" s="55"/>
      <c r="AV836" s="55"/>
      <c r="AW836" s="55"/>
      <c r="AX836" s="55"/>
      <c r="AY836" s="55"/>
      <c r="AZ836" s="55"/>
      <c r="BA836" s="55"/>
      <c r="BB836" s="55"/>
      <c r="BC836" s="55"/>
      <c r="BD836" s="55"/>
      <c r="BE836" s="55"/>
      <c r="BF836" s="55"/>
      <c r="BG836" s="55"/>
      <c r="BH836" s="55"/>
      <c r="BI836" s="55"/>
      <c r="BJ836" s="55"/>
      <c r="BK836" s="55"/>
      <c r="BL836" s="55"/>
      <c r="BM836" s="55"/>
      <c r="BN836" s="55"/>
      <c r="BO836" s="55"/>
      <c r="BP836" s="55"/>
      <c r="BQ836" s="55"/>
      <c r="BR836" s="55"/>
      <c r="BS836" s="55"/>
      <c r="BT836" s="55"/>
      <c r="BU836" s="55"/>
      <c r="BV836" s="55"/>
      <c r="BW836" s="55"/>
      <c r="BX836" s="55"/>
      <c r="BY836" s="55"/>
      <c r="BZ836" s="55"/>
      <c r="CA836" s="55"/>
      <c r="CB836" s="55"/>
      <c r="CC836" s="55"/>
      <c r="CD836" s="55"/>
      <c r="CE836" s="55"/>
      <c r="CF836" s="55"/>
      <c r="CG836" s="55"/>
      <c r="CH836" s="55"/>
      <c r="CI836" s="55"/>
    </row>
    <row r="837" spans="1:87" customFormat="1" ht="15" customHeight="1" x14ac:dyDescent="0.25">
      <c r="A837" s="55"/>
      <c r="B837" s="58"/>
      <c r="C837" s="58"/>
      <c r="E837" s="57"/>
      <c r="F837" s="21"/>
      <c r="G837" s="59"/>
      <c r="H837" s="56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  <c r="AQ837" s="55"/>
      <c r="AR837" s="55"/>
      <c r="AS837" s="55"/>
      <c r="AT837" s="55"/>
      <c r="AU837" s="55"/>
      <c r="AV837" s="55"/>
      <c r="AW837" s="55"/>
      <c r="AX837" s="55"/>
      <c r="AY837" s="55"/>
      <c r="AZ837" s="55"/>
      <c r="BA837" s="55"/>
      <c r="BB837" s="55"/>
      <c r="BC837" s="55"/>
      <c r="BD837" s="55"/>
      <c r="BE837" s="55"/>
      <c r="BF837" s="55"/>
      <c r="BG837" s="55"/>
      <c r="BH837" s="55"/>
      <c r="BI837" s="55"/>
      <c r="BJ837" s="55"/>
      <c r="BK837" s="55"/>
      <c r="BL837" s="55"/>
      <c r="BM837" s="55"/>
      <c r="BN837" s="55"/>
      <c r="BO837" s="55"/>
      <c r="BP837" s="55"/>
      <c r="BQ837" s="55"/>
      <c r="BR837" s="55"/>
      <c r="BS837" s="55"/>
      <c r="BT837" s="55"/>
      <c r="BU837" s="55"/>
      <c r="BV837" s="55"/>
      <c r="BW837" s="55"/>
      <c r="BX837" s="55"/>
      <c r="BY837" s="55"/>
      <c r="BZ837" s="55"/>
      <c r="CA837" s="55"/>
      <c r="CB837" s="55"/>
      <c r="CC837" s="55"/>
      <c r="CD837" s="55"/>
      <c r="CE837" s="55"/>
      <c r="CF837" s="55"/>
      <c r="CG837" s="55"/>
      <c r="CH837" s="55"/>
      <c r="CI837" s="55"/>
    </row>
    <row r="838" spans="1:87" customFormat="1" ht="15" customHeight="1" x14ac:dyDescent="0.25">
      <c r="A838" s="55"/>
      <c r="B838" s="58"/>
      <c r="C838" s="58"/>
      <c r="E838" s="57"/>
      <c r="F838" s="21"/>
      <c r="G838" s="59"/>
      <c r="H838" s="56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  <c r="AQ838" s="55"/>
      <c r="AR838" s="55"/>
      <c r="AS838" s="55"/>
      <c r="AT838" s="55"/>
      <c r="AU838" s="55"/>
      <c r="AV838" s="55"/>
      <c r="AW838" s="55"/>
      <c r="AX838" s="55"/>
      <c r="AY838" s="55"/>
      <c r="AZ838" s="55"/>
      <c r="BA838" s="55"/>
      <c r="BB838" s="55"/>
      <c r="BC838" s="55"/>
      <c r="BD838" s="55"/>
      <c r="BE838" s="55"/>
      <c r="BF838" s="55"/>
      <c r="BG838" s="55"/>
      <c r="BH838" s="55"/>
      <c r="BI838" s="55"/>
      <c r="BJ838" s="55"/>
      <c r="BK838" s="55"/>
      <c r="BL838" s="55"/>
      <c r="BM838" s="55"/>
      <c r="BN838" s="55"/>
      <c r="BO838" s="55"/>
      <c r="BP838" s="55"/>
      <c r="BQ838" s="55"/>
      <c r="BR838" s="55"/>
      <c r="BS838" s="55"/>
      <c r="BT838" s="55"/>
      <c r="BU838" s="55"/>
      <c r="BV838" s="55"/>
      <c r="BW838" s="55"/>
      <c r="BX838" s="55"/>
      <c r="BY838" s="55"/>
      <c r="BZ838" s="55"/>
      <c r="CA838" s="55"/>
      <c r="CB838" s="55"/>
      <c r="CC838" s="55"/>
      <c r="CD838" s="55"/>
      <c r="CE838" s="55"/>
      <c r="CF838" s="55"/>
      <c r="CG838" s="55"/>
      <c r="CH838" s="55"/>
      <c r="CI838" s="55"/>
    </row>
    <row r="839" spans="1:87" customFormat="1" ht="15" customHeight="1" x14ac:dyDescent="0.25">
      <c r="A839" s="55"/>
      <c r="B839" s="58"/>
      <c r="C839" s="58"/>
      <c r="E839" s="57"/>
      <c r="F839" s="21"/>
      <c r="G839" s="59"/>
      <c r="H839" s="56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  <c r="AQ839" s="55"/>
      <c r="AR839" s="55"/>
      <c r="AS839" s="55"/>
      <c r="AT839" s="55"/>
      <c r="AU839" s="55"/>
      <c r="AV839" s="55"/>
      <c r="AW839" s="55"/>
      <c r="AX839" s="55"/>
      <c r="AY839" s="55"/>
      <c r="AZ839" s="55"/>
      <c r="BA839" s="55"/>
      <c r="BB839" s="55"/>
      <c r="BC839" s="55"/>
      <c r="BD839" s="55"/>
      <c r="BE839" s="55"/>
      <c r="BF839" s="55"/>
      <c r="BG839" s="55"/>
      <c r="BH839" s="55"/>
      <c r="BI839" s="55"/>
      <c r="BJ839" s="55"/>
      <c r="BK839" s="55"/>
      <c r="BL839" s="55"/>
      <c r="BM839" s="55"/>
      <c r="BN839" s="55"/>
      <c r="BO839" s="55"/>
      <c r="BP839" s="55"/>
      <c r="BQ839" s="55"/>
      <c r="BR839" s="55"/>
      <c r="BS839" s="55"/>
      <c r="BT839" s="55"/>
      <c r="BU839" s="55"/>
      <c r="BV839" s="55"/>
      <c r="BW839" s="55"/>
      <c r="BX839" s="55"/>
      <c r="BY839" s="55"/>
      <c r="BZ839" s="55"/>
      <c r="CA839" s="55"/>
      <c r="CB839" s="55"/>
      <c r="CC839" s="55"/>
      <c r="CD839" s="55"/>
      <c r="CE839" s="55"/>
      <c r="CF839" s="55"/>
      <c r="CG839" s="55"/>
      <c r="CH839" s="55"/>
      <c r="CI839" s="55"/>
    </row>
    <row r="840" spans="1:87" customFormat="1" ht="15" customHeight="1" x14ac:dyDescent="0.25">
      <c r="A840" s="55"/>
      <c r="B840" s="58"/>
      <c r="C840" s="58"/>
      <c r="E840" s="57"/>
      <c r="F840" s="21"/>
      <c r="G840" s="59"/>
      <c r="H840" s="56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  <c r="AQ840" s="55"/>
      <c r="AR840" s="55"/>
      <c r="AS840" s="55"/>
      <c r="AT840" s="55"/>
      <c r="AU840" s="55"/>
      <c r="AV840" s="55"/>
      <c r="AW840" s="55"/>
      <c r="AX840" s="55"/>
      <c r="AY840" s="55"/>
      <c r="AZ840" s="55"/>
      <c r="BA840" s="55"/>
      <c r="BB840" s="55"/>
      <c r="BC840" s="55"/>
      <c r="BD840" s="55"/>
      <c r="BE840" s="55"/>
      <c r="BF840" s="55"/>
      <c r="BG840" s="55"/>
      <c r="BH840" s="55"/>
      <c r="BI840" s="55"/>
      <c r="BJ840" s="55"/>
      <c r="BK840" s="55"/>
      <c r="BL840" s="55"/>
      <c r="BM840" s="55"/>
      <c r="BN840" s="55"/>
      <c r="BO840" s="55"/>
      <c r="BP840" s="55"/>
      <c r="BQ840" s="55"/>
      <c r="BR840" s="55"/>
      <c r="BS840" s="55"/>
      <c r="BT840" s="55"/>
      <c r="BU840" s="55"/>
      <c r="BV840" s="55"/>
      <c r="BW840" s="55"/>
      <c r="BX840" s="55"/>
      <c r="BY840" s="55"/>
      <c r="BZ840" s="55"/>
      <c r="CA840" s="55"/>
      <c r="CB840" s="55"/>
      <c r="CC840" s="55"/>
      <c r="CD840" s="55"/>
      <c r="CE840" s="55"/>
      <c r="CF840" s="55"/>
      <c r="CG840" s="55"/>
      <c r="CH840" s="55"/>
      <c r="CI840" s="55"/>
    </row>
    <row r="841" spans="1:87" customFormat="1" ht="15" customHeight="1" x14ac:dyDescent="0.25">
      <c r="A841" s="55"/>
      <c r="B841" s="58"/>
      <c r="C841" s="58"/>
      <c r="E841" s="57"/>
      <c r="F841" s="21"/>
      <c r="G841" s="59"/>
      <c r="H841" s="56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  <c r="AQ841" s="55"/>
      <c r="AR841" s="55"/>
      <c r="AS841" s="55"/>
      <c r="AT841" s="55"/>
      <c r="AU841" s="55"/>
      <c r="AV841" s="55"/>
      <c r="AW841" s="55"/>
      <c r="AX841" s="55"/>
      <c r="AY841" s="55"/>
      <c r="AZ841" s="55"/>
      <c r="BA841" s="55"/>
      <c r="BB841" s="55"/>
      <c r="BC841" s="55"/>
      <c r="BD841" s="55"/>
      <c r="BE841" s="55"/>
      <c r="BF841" s="55"/>
      <c r="BG841" s="55"/>
      <c r="BH841" s="55"/>
      <c r="BI841" s="55"/>
      <c r="BJ841" s="55"/>
      <c r="BK841" s="55"/>
      <c r="BL841" s="55"/>
      <c r="BM841" s="55"/>
      <c r="BN841" s="55"/>
      <c r="BO841" s="55"/>
      <c r="BP841" s="55"/>
      <c r="BQ841" s="55"/>
      <c r="BR841" s="55"/>
      <c r="BS841" s="55"/>
      <c r="BT841" s="55"/>
      <c r="BU841" s="55"/>
      <c r="BV841" s="55"/>
      <c r="BW841" s="55"/>
      <c r="BX841" s="55"/>
      <c r="BY841" s="55"/>
      <c r="BZ841" s="55"/>
      <c r="CA841" s="55"/>
      <c r="CB841" s="55"/>
      <c r="CC841" s="55"/>
      <c r="CD841" s="55"/>
      <c r="CE841" s="55"/>
      <c r="CF841" s="55"/>
      <c r="CG841" s="55"/>
      <c r="CH841" s="55"/>
      <c r="CI841" s="55"/>
    </row>
    <row r="842" spans="1:87" customFormat="1" ht="15" customHeight="1" x14ac:dyDescent="0.25">
      <c r="A842" s="55"/>
      <c r="B842" s="58"/>
      <c r="C842" s="58"/>
      <c r="E842" s="57"/>
      <c r="F842" s="21"/>
      <c r="G842" s="59"/>
      <c r="H842" s="56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  <c r="AQ842" s="55"/>
      <c r="AR842" s="55"/>
      <c r="AS842" s="55"/>
      <c r="AT842" s="55"/>
      <c r="AU842" s="55"/>
      <c r="AV842" s="55"/>
      <c r="AW842" s="55"/>
      <c r="AX842" s="55"/>
      <c r="AY842" s="55"/>
      <c r="AZ842" s="55"/>
      <c r="BA842" s="55"/>
      <c r="BB842" s="55"/>
      <c r="BC842" s="55"/>
      <c r="BD842" s="55"/>
      <c r="BE842" s="55"/>
      <c r="BF842" s="55"/>
      <c r="BG842" s="55"/>
      <c r="BH842" s="55"/>
      <c r="BI842" s="55"/>
      <c r="BJ842" s="55"/>
      <c r="BK842" s="55"/>
      <c r="BL842" s="55"/>
      <c r="BM842" s="55"/>
      <c r="BN842" s="55"/>
      <c r="BO842" s="55"/>
      <c r="BP842" s="55"/>
      <c r="BQ842" s="55"/>
      <c r="BR842" s="55"/>
      <c r="BS842" s="55"/>
      <c r="BT842" s="55"/>
      <c r="BU842" s="55"/>
      <c r="BV842" s="55"/>
      <c r="BW842" s="55"/>
      <c r="BX842" s="55"/>
      <c r="BY842" s="55"/>
      <c r="BZ842" s="55"/>
      <c r="CA842" s="55"/>
      <c r="CB842" s="55"/>
      <c r="CC842" s="55"/>
      <c r="CD842" s="55"/>
      <c r="CE842" s="55"/>
      <c r="CF842" s="55"/>
      <c r="CG842" s="55"/>
      <c r="CH842" s="55"/>
      <c r="CI842" s="55"/>
    </row>
    <row r="843" spans="1:87" customFormat="1" ht="15" customHeight="1" x14ac:dyDescent="0.25">
      <c r="A843" s="55"/>
      <c r="B843" s="58"/>
      <c r="C843" s="58"/>
      <c r="E843" s="57"/>
      <c r="F843" s="21"/>
      <c r="G843" s="59"/>
      <c r="H843" s="56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  <c r="AQ843" s="55"/>
      <c r="AR843" s="55"/>
      <c r="AS843" s="55"/>
      <c r="AT843" s="55"/>
      <c r="AU843" s="55"/>
      <c r="AV843" s="55"/>
      <c r="AW843" s="55"/>
      <c r="AX843" s="55"/>
      <c r="AY843" s="55"/>
      <c r="AZ843" s="55"/>
      <c r="BA843" s="55"/>
      <c r="BB843" s="55"/>
      <c r="BC843" s="55"/>
      <c r="BD843" s="55"/>
      <c r="BE843" s="55"/>
      <c r="BF843" s="55"/>
      <c r="BG843" s="55"/>
      <c r="BH843" s="55"/>
      <c r="BI843" s="55"/>
      <c r="BJ843" s="55"/>
      <c r="BK843" s="55"/>
      <c r="BL843" s="55"/>
      <c r="BM843" s="55"/>
      <c r="BN843" s="55"/>
      <c r="BO843" s="55"/>
      <c r="BP843" s="55"/>
      <c r="BQ843" s="55"/>
      <c r="BR843" s="55"/>
      <c r="BS843" s="55"/>
      <c r="BT843" s="55"/>
      <c r="BU843" s="55"/>
      <c r="BV843" s="55"/>
      <c r="BW843" s="55"/>
      <c r="BX843" s="55"/>
      <c r="BY843" s="55"/>
      <c r="BZ843" s="55"/>
      <c r="CA843" s="55"/>
      <c r="CB843" s="55"/>
      <c r="CC843" s="55"/>
      <c r="CD843" s="55"/>
      <c r="CE843" s="55"/>
      <c r="CF843" s="55"/>
      <c r="CG843" s="55"/>
      <c r="CH843" s="55"/>
      <c r="CI843" s="55"/>
    </row>
    <row r="844" spans="1:87" customFormat="1" ht="15" customHeight="1" x14ac:dyDescent="0.25">
      <c r="A844" s="55"/>
      <c r="B844" s="58"/>
      <c r="C844" s="58"/>
      <c r="E844" s="57"/>
      <c r="F844" s="21"/>
      <c r="G844" s="59"/>
      <c r="H844" s="56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  <c r="AQ844" s="55"/>
      <c r="AR844" s="55"/>
      <c r="AS844" s="55"/>
      <c r="AT844" s="55"/>
      <c r="AU844" s="55"/>
      <c r="AV844" s="55"/>
      <c r="AW844" s="55"/>
      <c r="AX844" s="55"/>
      <c r="AY844" s="55"/>
      <c r="AZ844" s="55"/>
      <c r="BA844" s="55"/>
      <c r="BB844" s="55"/>
      <c r="BC844" s="55"/>
      <c r="BD844" s="55"/>
      <c r="BE844" s="55"/>
      <c r="BF844" s="55"/>
      <c r="BG844" s="55"/>
      <c r="BH844" s="55"/>
      <c r="BI844" s="55"/>
      <c r="BJ844" s="55"/>
      <c r="BK844" s="55"/>
      <c r="BL844" s="55"/>
      <c r="BM844" s="55"/>
      <c r="BN844" s="55"/>
      <c r="BO844" s="55"/>
      <c r="BP844" s="55"/>
      <c r="BQ844" s="55"/>
      <c r="BR844" s="55"/>
      <c r="BS844" s="55"/>
      <c r="BT844" s="55"/>
      <c r="BU844" s="55"/>
      <c r="BV844" s="55"/>
      <c r="BW844" s="55"/>
      <c r="BX844" s="55"/>
      <c r="BY844" s="55"/>
      <c r="BZ844" s="55"/>
      <c r="CA844" s="55"/>
      <c r="CB844" s="55"/>
      <c r="CC844" s="55"/>
      <c r="CD844" s="55"/>
      <c r="CE844" s="55"/>
      <c r="CF844" s="55"/>
      <c r="CG844" s="55"/>
      <c r="CH844" s="55"/>
      <c r="CI844" s="55"/>
    </row>
    <row r="845" spans="1:87" customFormat="1" ht="15" customHeight="1" x14ac:dyDescent="0.25">
      <c r="A845" s="55"/>
      <c r="B845" s="58"/>
      <c r="C845" s="58"/>
      <c r="E845" s="57"/>
      <c r="F845" s="21"/>
      <c r="G845" s="59"/>
      <c r="H845" s="56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  <c r="AQ845" s="55"/>
      <c r="AR845" s="55"/>
      <c r="AS845" s="55"/>
      <c r="AT845" s="55"/>
      <c r="AU845" s="55"/>
      <c r="AV845" s="55"/>
      <c r="AW845" s="55"/>
      <c r="AX845" s="55"/>
      <c r="AY845" s="55"/>
      <c r="AZ845" s="55"/>
      <c r="BA845" s="55"/>
      <c r="BB845" s="55"/>
      <c r="BC845" s="55"/>
      <c r="BD845" s="55"/>
      <c r="BE845" s="55"/>
      <c r="BF845" s="55"/>
      <c r="BG845" s="55"/>
      <c r="BH845" s="55"/>
      <c r="BI845" s="55"/>
      <c r="BJ845" s="55"/>
      <c r="BK845" s="55"/>
      <c r="BL845" s="55"/>
      <c r="BM845" s="55"/>
      <c r="BN845" s="55"/>
      <c r="BO845" s="55"/>
      <c r="BP845" s="55"/>
      <c r="BQ845" s="55"/>
      <c r="BR845" s="55"/>
      <c r="BS845" s="55"/>
      <c r="BT845" s="55"/>
      <c r="BU845" s="55"/>
      <c r="BV845" s="55"/>
      <c r="BW845" s="55"/>
      <c r="BX845" s="55"/>
      <c r="BY845" s="55"/>
      <c r="BZ845" s="55"/>
      <c r="CA845" s="55"/>
      <c r="CB845" s="55"/>
      <c r="CC845" s="55"/>
      <c r="CD845" s="55"/>
      <c r="CE845" s="55"/>
      <c r="CF845" s="55"/>
      <c r="CG845" s="55"/>
      <c r="CH845" s="55"/>
      <c r="CI845" s="55"/>
    </row>
    <row r="846" spans="1:87" customFormat="1" ht="15" customHeight="1" x14ac:dyDescent="0.25">
      <c r="A846" s="55"/>
      <c r="B846" s="58"/>
      <c r="C846" s="58"/>
      <c r="E846" s="57"/>
      <c r="F846" s="21"/>
      <c r="G846" s="59"/>
      <c r="H846" s="56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  <c r="AQ846" s="55"/>
      <c r="AR846" s="55"/>
      <c r="AS846" s="55"/>
      <c r="AT846" s="55"/>
      <c r="AU846" s="55"/>
      <c r="AV846" s="55"/>
      <c r="AW846" s="55"/>
      <c r="AX846" s="55"/>
      <c r="AY846" s="55"/>
      <c r="AZ846" s="55"/>
      <c r="BA846" s="55"/>
      <c r="BB846" s="55"/>
      <c r="BC846" s="55"/>
      <c r="BD846" s="55"/>
      <c r="BE846" s="55"/>
      <c r="BF846" s="55"/>
      <c r="BG846" s="55"/>
      <c r="BH846" s="55"/>
      <c r="BI846" s="55"/>
      <c r="BJ846" s="55"/>
      <c r="BK846" s="55"/>
      <c r="BL846" s="55"/>
      <c r="BM846" s="55"/>
      <c r="BN846" s="55"/>
      <c r="BO846" s="55"/>
      <c r="BP846" s="55"/>
      <c r="BQ846" s="55"/>
      <c r="BR846" s="55"/>
      <c r="BS846" s="55"/>
      <c r="BT846" s="55"/>
      <c r="BU846" s="55"/>
      <c r="BV846" s="55"/>
      <c r="BW846" s="55"/>
      <c r="BX846" s="55"/>
      <c r="BY846" s="55"/>
      <c r="BZ846" s="55"/>
      <c r="CA846" s="55"/>
      <c r="CB846" s="55"/>
      <c r="CC846" s="55"/>
      <c r="CD846" s="55"/>
      <c r="CE846" s="55"/>
      <c r="CF846" s="55"/>
      <c r="CG846" s="55"/>
      <c r="CH846" s="55"/>
      <c r="CI846" s="55"/>
    </row>
    <row r="847" spans="1:87" customFormat="1" ht="15" customHeight="1" x14ac:dyDescent="0.25">
      <c r="A847" s="55"/>
      <c r="B847" s="58"/>
      <c r="C847" s="58"/>
      <c r="E847" s="57"/>
      <c r="F847" s="21"/>
      <c r="G847" s="59"/>
      <c r="H847" s="56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5"/>
      <c r="AV847" s="55"/>
      <c r="AW847" s="55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5"/>
      <c r="BJ847" s="55"/>
      <c r="BK847" s="55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5"/>
      <c r="BX847" s="55"/>
      <c r="BY847" s="55"/>
      <c r="BZ847" s="55"/>
      <c r="CA847" s="55"/>
      <c r="CB847" s="55"/>
      <c r="CC847" s="55"/>
      <c r="CD847" s="55"/>
      <c r="CE847" s="55"/>
      <c r="CF847" s="55"/>
      <c r="CG847" s="55"/>
      <c r="CH847" s="55"/>
      <c r="CI847" s="55"/>
    </row>
    <row r="848" spans="1:87" customFormat="1" ht="15" customHeight="1" x14ac:dyDescent="0.25">
      <c r="A848" s="55"/>
      <c r="B848" s="58"/>
      <c r="C848" s="58"/>
      <c r="E848" s="57"/>
      <c r="F848" s="21"/>
      <c r="G848" s="59"/>
      <c r="H848" s="56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  <c r="AQ848" s="55"/>
      <c r="AR848" s="55"/>
      <c r="AS848" s="55"/>
      <c r="AT848" s="55"/>
      <c r="AU848" s="55"/>
      <c r="AV848" s="55"/>
      <c r="AW848" s="55"/>
      <c r="AX848" s="55"/>
      <c r="AY848" s="55"/>
      <c r="AZ848" s="55"/>
      <c r="BA848" s="55"/>
      <c r="BB848" s="55"/>
      <c r="BC848" s="55"/>
      <c r="BD848" s="55"/>
      <c r="BE848" s="55"/>
      <c r="BF848" s="55"/>
      <c r="BG848" s="55"/>
      <c r="BH848" s="55"/>
      <c r="BI848" s="55"/>
      <c r="BJ848" s="55"/>
      <c r="BK848" s="55"/>
      <c r="BL848" s="55"/>
      <c r="BM848" s="55"/>
      <c r="BN848" s="55"/>
      <c r="BO848" s="55"/>
      <c r="BP848" s="55"/>
      <c r="BQ848" s="55"/>
      <c r="BR848" s="55"/>
      <c r="BS848" s="55"/>
      <c r="BT848" s="55"/>
      <c r="BU848" s="55"/>
      <c r="BV848" s="55"/>
      <c r="BW848" s="55"/>
      <c r="BX848" s="55"/>
      <c r="BY848" s="55"/>
      <c r="BZ848" s="55"/>
      <c r="CA848" s="55"/>
      <c r="CB848" s="55"/>
      <c r="CC848" s="55"/>
      <c r="CD848" s="55"/>
      <c r="CE848" s="55"/>
      <c r="CF848" s="55"/>
      <c r="CG848" s="55"/>
      <c r="CH848" s="55"/>
      <c r="CI848" s="55"/>
    </row>
    <row r="849" spans="1:87" customFormat="1" ht="15" customHeight="1" x14ac:dyDescent="0.25">
      <c r="A849" s="55"/>
      <c r="B849" s="58"/>
      <c r="C849" s="58"/>
      <c r="E849" s="57"/>
      <c r="F849" s="21"/>
      <c r="G849" s="59"/>
      <c r="H849" s="56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55"/>
      <c r="AL849" s="55"/>
      <c r="AM849" s="55"/>
      <c r="AN849" s="55"/>
      <c r="AO849" s="55"/>
      <c r="AP849" s="55"/>
      <c r="AQ849" s="55"/>
      <c r="AR849" s="55"/>
      <c r="AS849" s="55"/>
      <c r="AT849" s="55"/>
      <c r="AU849" s="55"/>
      <c r="AV849" s="55"/>
      <c r="AW849" s="55"/>
      <c r="AX849" s="55"/>
      <c r="AY849" s="55"/>
      <c r="AZ849" s="55"/>
      <c r="BA849" s="55"/>
      <c r="BB849" s="55"/>
      <c r="BC849" s="55"/>
      <c r="BD849" s="55"/>
      <c r="BE849" s="55"/>
      <c r="BF849" s="55"/>
      <c r="BG849" s="55"/>
      <c r="BH849" s="55"/>
      <c r="BI849" s="55"/>
      <c r="BJ849" s="55"/>
      <c r="BK849" s="55"/>
      <c r="BL849" s="55"/>
      <c r="BM849" s="55"/>
      <c r="BN849" s="55"/>
      <c r="BO849" s="55"/>
      <c r="BP849" s="55"/>
      <c r="BQ849" s="55"/>
      <c r="BR849" s="55"/>
      <c r="BS849" s="55"/>
      <c r="BT849" s="55"/>
      <c r="BU849" s="55"/>
      <c r="BV849" s="55"/>
      <c r="BW849" s="55"/>
      <c r="BX849" s="55"/>
      <c r="BY849" s="55"/>
      <c r="BZ849" s="55"/>
      <c r="CA849" s="55"/>
      <c r="CB849" s="55"/>
      <c r="CC849" s="55"/>
      <c r="CD849" s="55"/>
      <c r="CE849" s="55"/>
      <c r="CF849" s="55"/>
      <c r="CG849" s="55"/>
      <c r="CH849" s="55"/>
      <c r="CI849" s="55"/>
    </row>
    <row r="850" spans="1:87" customFormat="1" ht="15" customHeight="1" x14ac:dyDescent="0.25">
      <c r="A850" s="55"/>
      <c r="B850" s="58"/>
      <c r="C850" s="58"/>
      <c r="E850" s="57"/>
      <c r="F850" s="21"/>
      <c r="G850" s="59"/>
      <c r="H850" s="56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55"/>
      <c r="AL850" s="55"/>
      <c r="AM850" s="55"/>
      <c r="AN850" s="55"/>
      <c r="AO850" s="55"/>
      <c r="AP850" s="55"/>
      <c r="AQ850" s="55"/>
      <c r="AR850" s="55"/>
      <c r="AS850" s="55"/>
      <c r="AT850" s="55"/>
      <c r="AU850" s="55"/>
      <c r="AV850" s="55"/>
      <c r="AW850" s="55"/>
      <c r="AX850" s="55"/>
      <c r="AY850" s="55"/>
      <c r="AZ850" s="55"/>
      <c r="BA850" s="55"/>
      <c r="BB850" s="55"/>
      <c r="BC850" s="55"/>
      <c r="BD850" s="55"/>
      <c r="BE850" s="55"/>
      <c r="BF850" s="55"/>
      <c r="BG850" s="55"/>
      <c r="BH850" s="55"/>
      <c r="BI850" s="55"/>
      <c r="BJ850" s="55"/>
      <c r="BK850" s="55"/>
      <c r="BL850" s="55"/>
      <c r="BM850" s="55"/>
      <c r="BN850" s="55"/>
      <c r="BO850" s="55"/>
      <c r="BP850" s="55"/>
      <c r="BQ850" s="55"/>
      <c r="BR850" s="55"/>
      <c r="BS850" s="55"/>
      <c r="BT850" s="55"/>
      <c r="BU850" s="55"/>
      <c r="BV850" s="55"/>
      <c r="BW850" s="55"/>
      <c r="BX850" s="55"/>
      <c r="BY850" s="55"/>
      <c r="BZ850" s="55"/>
      <c r="CA850" s="55"/>
      <c r="CB850" s="55"/>
      <c r="CC850" s="55"/>
      <c r="CD850" s="55"/>
      <c r="CE850" s="55"/>
      <c r="CF850" s="55"/>
      <c r="CG850" s="55"/>
      <c r="CH850" s="55"/>
      <c r="CI850" s="55"/>
    </row>
    <row r="851" spans="1:87" customFormat="1" ht="15" customHeight="1" x14ac:dyDescent="0.25">
      <c r="A851" s="55"/>
      <c r="B851" s="58"/>
      <c r="C851" s="58"/>
      <c r="E851" s="57"/>
      <c r="F851" s="21"/>
      <c r="G851" s="59"/>
      <c r="H851" s="56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  <c r="AQ851" s="55"/>
      <c r="AR851" s="55"/>
      <c r="AS851" s="55"/>
      <c r="AT851" s="55"/>
      <c r="AU851" s="55"/>
      <c r="AV851" s="55"/>
      <c r="AW851" s="55"/>
      <c r="AX851" s="55"/>
      <c r="AY851" s="55"/>
      <c r="AZ851" s="55"/>
      <c r="BA851" s="55"/>
      <c r="BB851" s="55"/>
      <c r="BC851" s="55"/>
      <c r="BD851" s="55"/>
      <c r="BE851" s="55"/>
      <c r="BF851" s="55"/>
      <c r="BG851" s="55"/>
      <c r="BH851" s="55"/>
      <c r="BI851" s="55"/>
      <c r="BJ851" s="55"/>
      <c r="BK851" s="55"/>
      <c r="BL851" s="55"/>
      <c r="BM851" s="55"/>
      <c r="BN851" s="55"/>
      <c r="BO851" s="55"/>
      <c r="BP851" s="55"/>
      <c r="BQ851" s="55"/>
      <c r="BR851" s="55"/>
      <c r="BS851" s="55"/>
      <c r="BT851" s="55"/>
      <c r="BU851" s="55"/>
      <c r="BV851" s="55"/>
      <c r="BW851" s="55"/>
      <c r="BX851" s="55"/>
      <c r="BY851" s="55"/>
      <c r="BZ851" s="55"/>
      <c r="CA851" s="55"/>
      <c r="CB851" s="55"/>
      <c r="CC851" s="55"/>
      <c r="CD851" s="55"/>
      <c r="CE851" s="55"/>
      <c r="CF851" s="55"/>
      <c r="CG851" s="55"/>
      <c r="CH851" s="55"/>
      <c r="CI851" s="55"/>
    </row>
    <row r="852" spans="1:87" customFormat="1" ht="15" customHeight="1" x14ac:dyDescent="0.25">
      <c r="A852" s="55"/>
      <c r="B852" s="58"/>
      <c r="C852" s="58"/>
      <c r="E852" s="57"/>
      <c r="F852" s="21"/>
      <c r="G852" s="59"/>
      <c r="H852" s="56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  <c r="AQ852" s="55"/>
      <c r="AR852" s="55"/>
      <c r="AS852" s="55"/>
      <c r="AT852" s="55"/>
      <c r="AU852" s="55"/>
      <c r="AV852" s="55"/>
      <c r="AW852" s="55"/>
      <c r="AX852" s="55"/>
      <c r="AY852" s="55"/>
      <c r="AZ852" s="55"/>
      <c r="BA852" s="55"/>
      <c r="BB852" s="55"/>
      <c r="BC852" s="55"/>
      <c r="BD852" s="55"/>
      <c r="BE852" s="55"/>
      <c r="BF852" s="55"/>
      <c r="BG852" s="55"/>
      <c r="BH852" s="55"/>
      <c r="BI852" s="55"/>
      <c r="BJ852" s="55"/>
      <c r="BK852" s="55"/>
      <c r="BL852" s="55"/>
      <c r="BM852" s="55"/>
      <c r="BN852" s="55"/>
      <c r="BO852" s="55"/>
      <c r="BP852" s="55"/>
      <c r="BQ852" s="55"/>
      <c r="BR852" s="55"/>
      <c r="BS852" s="55"/>
      <c r="BT852" s="55"/>
      <c r="BU852" s="55"/>
      <c r="BV852" s="55"/>
      <c r="BW852" s="55"/>
      <c r="BX852" s="55"/>
      <c r="BY852" s="55"/>
      <c r="BZ852" s="55"/>
      <c r="CA852" s="55"/>
      <c r="CB852" s="55"/>
      <c r="CC852" s="55"/>
      <c r="CD852" s="55"/>
      <c r="CE852" s="55"/>
      <c r="CF852" s="55"/>
      <c r="CG852" s="55"/>
      <c r="CH852" s="55"/>
      <c r="CI852" s="55"/>
    </row>
    <row r="853" spans="1:87" customFormat="1" ht="15" customHeight="1" x14ac:dyDescent="0.25">
      <c r="A853" s="55"/>
      <c r="B853" s="58"/>
      <c r="C853" s="58"/>
      <c r="E853" s="57"/>
      <c r="F853" s="21"/>
      <c r="G853" s="59"/>
      <c r="H853" s="56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5"/>
      <c r="AV853" s="55"/>
      <c r="AW853" s="55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5"/>
      <c r="BJ853" s="55"/>
      <c r="BK853" s="55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5"/>
      <c r="BX853" s="55"/>
      <c r="BY853" s="55"/>
      <c r="BZ853" s="55"/>
      <c r="CA853" s="55"/>
      <c r="CB853" s="55"/>
      <c r="CC853" s="55"/>
      <c r="CD853" s="55"/>
      <c r="CE853" s="55"/>
      <c r="CF853" s="55"/>
      <c r="CG853" s="55"/>
      <c r="CH853" s="55"/>
      <c r="CI853" s="55"/>
    </row>
    <row r="854" spans="1:87" customFormat="1" ht="15" customHeight="1" x14ac:dyDescent="0.25">
      <c r="A854" s="55"/>
      <c r="B854" s="58"/>
      <c r="C854" s="58"/>
      <c r="E854" s="57"/>
      <c r="F854" s="21"/>
      <c r="G854" s="59"/>
      <c r="H854" s="56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  <c r="AQ854" s="55"/>
      <c r="AR854" s="55"/>
      <c r="AS854" s="55"/>
      <c r="AT854" s="55"/>
      <c r="AU854" s="55"/>
      <c r="AV854" s="55"/>
      <c r="AW854" s="55"/>
      <c r="AX854" s="55"/>
      <c r="AY854" s="55"/>
      <c r="AZ854" s="55"/>
      <c r="BA854" s="55"/>
      <c r="BB854" s="55"/>
      <c r="BC854" s="55"/>
      <c r="BD854" s="55"/>
      <c r="BE854" s="55"/>
      <c r="BF854" s="55"/>
      <c r="BG854" s="55"/>
      <c r="BH854" s="55"/>
      <c r="BI854" s="55"/>
      <c r="BJ854" s="55"/>
      <c r="BK854" s="55"/>
      <c r="BL854" s="55"/>
      <c r="BM854" s="55"/>
      <c r="BN854" s="55"/>
      <c r="BO854" s="55"/>
      <c r="BP854" s="55"/>
      <c r="BQ854" s="55"/>
      <c r="BR854" s="55"/>
      <c r="BS854" s="55"/>
      <c r="BT854" s="55"/>
      <c r="BU854" s="55"/>
      <c r="BV854" s="55"/>
      <c r="BW854" s="55"/>
      <c r="BX854" s="55"/>
      <c r="BY854" s="55"/>
      <c r="BZ854" s="55"/>
      <c r="CA854" s="55"/>
      <c r="CB854" s="55"/>
      <c r="CC854" s="55"/>
      <c r="CD854" s="55"/>
      <c r="CE854" s="55"/>
      <c r="CF854" s="55"/>
      <c r="CG854" s="55"/>
      <c r="CH854" s="55"/>
      <c r="CI854" s="55"/>
    </row>
    <row r="855" spans="1:87" customFormat="1" ht="15" customHeight="1" x14ac:dyDescent="0.25">
      <c r="A855" s="55"/>
      <c r="B855" s="58"/>
      <c r="C855" s="58"/>
      <c r="E855" s="57"/>
      <c r="F855" s="21"/>
      <c r="G855" s="59"/>
      <c r="H855" s="56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  <c r="AQ855" s="55"/>
      <c r="AR855" s="55"/>
      <c r="AS855" s="55"/>
      <c r="AT855" s="55"/>
      <c r="AU855" s="55"/>
      <c r="AV855" s="55"/>
      <c r="AW855" s="55"/>
      <c r="AX855" s="55"/>
      <c r="AY855" s="55"/>
      <c r="AZ855" s="55"/>
      <c r="BA855" s="55"/>
      <c r="BB855" s="55"/>
      <c r="BC855" s="55"/>
      <c r="BD855" s="55"/>
      <c r="BE855" s="55"/>
      <c r="BF855" s="55"/>
      <c r="BG855" s="55"/>
      <c r="BH855" s="55"/>
      <c r="BI855" s="55"/>
      <c r="BJ855" s="55"/>
      <c r="BK855" s="55"/>
      <c r="BL855" s="55"/>
      <c r="BM855" s="55"/>
      <c r="BN855" s="55"/>
      <c r="BO855" s="55"/>
      <c r="BP855" s="55"/>
      <c r="BQ855" s="55"/>
      <c r="BR855" s="55"/>
      <c r="BS855" s="55"/>
      <c r="BT855" s="55"/>
      <c r="BU855" s="55"/>
      <c r="BV855" s="55"/>
      <c r="BW855" s="55"/>
      <c r="BX855" s="55"/>
      <c r="BY855" s="55"/>
      <c r="BZ855" s="55"/>
      <c r="CA855" s="55"/>
      <c r="CB855" s="55"/>
      <c r="CC855" s="55"/>
      <c r="CD855" s="55"/>
      <c r="CE855" s="55"/>
      <c r="CF855" s="55"/>
      <c r="CG855" s="55"/>
      <c r="CH855" s="55"/>
      <c r="CI855" s="55"/>
    </row>
    <row r="856" spans="1:87" customFormat="1" ht="15" customHeight="1" x14ac:dyDescent="0.25">
      <c r="A856" s="55"/>
      <c r="B856" s="58"/>
      <c r="C856" s="58"/>
      <c r="E856" s="57"/>
      <c r="F856" s="21"/>
      <c r="G856" s="59"/>
      <c r="H856" s="56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  <c r="AQ856" s="55"/>
      <c r="AR856" s="55"/>
      <c r="AS856" s="55"/>
      <c r="AT856" s="55"/>
      <c r="AU856" s="55"/>
      <c r="AV856" s="55"/>
      <c r="AW856" s="55"/>
      <c r="AX856" s="55"/>
      <c r="AY856" s="55"/>
      <c r="AZ856" s="55"/>
      <c r="BA856" s="55"/>
      <c r="BB856" s="55"/>
      <c r="BC856" s="55"/>
      <c r="BD856" s="55"/>
      <c r="BE856" s="55"/>
      <c r="BF856" s="55"/>
      <c r="BG856" s="55"/>
      <c r="BH856" s="55"/>
      <c r="BI856" s="55"/>
      <c r="BJ856" s="55"/>
      <c r="BK856" s="55"/>
      <c r="BL856" s="55"/>
      <c r="BM856" s="55"/>
      <c r="BN856" s="55"/>
      <c r="BO856" s="55"/>
      <c r="BP856" s="55"/>
      <c r="BQ856" s="55"/>
      <c r="BR856" s="55"/>
      <c r="BS856" s="55"/>
      <c r="BT856" s="55"/>
      <c r="BU856" s="55"/>
      <c r="BV856" s="55"/>
      <c r="BW856" s="55"/>
      <c r="BX856" s="55"/>
      <c r="BY856" s="55"/>
      <c r="BZ856" s="55"/>
      <c r="CA856" s="55"/>
      <c r="CB856" s="55"/>
      <c r="CC856" s="55"/>
      <c r="CD856" s="55"/>
      <c r="CE856" s="55"/>
      <c r="CF856" s="55"/>
      <c r="CG856" s="55"/>
      <c r="CH856" s="55"/>
      <c r="CI856" s="55"/>
    </row>
    <row r="857" spans="1:87" customFormat="1" ht="15" customHeight="1" x14ac:dyDescent="0.25">
      <c r="A857" s="55"/>
      <c r="B857" s="58"/>
      <c r="C857" s="58"/>
      <c r="E857" s="57"/>
      <c r="F857" s="21"/>
      <c r="G857" s="59"/>
      <c r="H857" s="56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  <c r="AQ857" s="55"/>
      <c r="AR857" s="55"/>
      <c r="AS857" s="55"/>
      <c r="AT857" s="55"/>
      <c r="AU857" s="55"/>
      <c r="AV857" s="55"/>
      <c r="AW857" s="55"/>
      <c r="AX857" s="55"/>
      <c r="AY857" s="55"/>
      <c r="AZ857" s="55"/>
      <c r="BA857" s="55"/>
      <c r="BB857" s="55"/>
      <c r="BC857" s="55"/>
      <c r="BD857" s="55"/>
      <c r="BE857" s="55"/>
      <c r="BF857" s="55"/>
      <c r="BG857" s="55"/>
      <c r="BH857" s="55"/>
      <c r="BI857" s="55"/>
      <c r="BJ857" s="55"/>
      <c r="BK857" s="55"/>
      <c r="BL857" s="55"/>
      <c r="BM857" s="55"/>
      <c r="BN857" s="55"/>
      <c r="BO857" s="55"/>
      <c r="BP857" s="55"/>
      <c r="BQ857" s="55"/>
      <c r="BR857" s="55"/>
      <c r="BS857" s="55"/>
      <c r="BT857" s="55"/>
      <c r="BU857" s="55"/>
      <c r="BV857" s="55"/>
      <c r="BW857" s="55"/>
      <c r="BX857" s="55"/>
      <c r="BY857" s="55"/>
      <c r="BZ857" s="55"/>
      <c r="CA857" s="55"/>
      <c r="CB857" s="55"/>
      <c r="CC857" s="55"/>
      <c r="CD857" s="55"/>
      <c r="CE857" s="55"/>
      <c r="CF857" s="55"/>
      <c r="CG857" s="55"/>
      <c r="CH857" s="55"/>
      <c r="CI857" s="55"/>
    </row>
    <row r="858" spans="1:87" customFormat="1" ht="15" customHeight="1" x14ac:dyDescent="0.25">
      <c r="A858" s="55"/>
      <c r="B858" s="58"/>
      <c r="C858" s="58"/>
      <c r="E858" s="57"/>
      <c r="F858" s="21"/>
      <c r="G858" s="59"/>
      <c r="H858" s="56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  <c r="AQ858" s="55"/>
      <c r="AR858" s="55"/>
      <c r="AS858" s="55"/>
      <c r="AT858" s="55"/>
      <c r="AU858" s="55"/>
      <c r="AV858" s="55"/>
      <c r="AW858" s="55"/>
      <c r="AX858" s="55"/>
      <c r="AY858" s="55"/>
      <c r="AZ858" s="55"/>
      <c r="BA858" s="55"/>
      <c r="BB858" s="55"/>
      <c r="BC858" s="55"/>
      <c r="BD858" s="55"/>
      <c r="BE858" s="55"/>
      <c r="BF858" s="55"/>
      <c r="BG858" s="55"/>
      <c r="BH858" s="55"/>
      <c r="BI858" s="55"/>
      <c r="BJ858" s="55"/>
      <c r="BK858" s="55"/>
      <c r="BL858" s="55"/>
      <c r="BM858" s="55"/>
      <c r="BN858" s="55"/>
      <c r="BO858" s="55"/>
      <c r="BP858" s="55"/>
      <c r="BQ858" s="55"/>
      <c r="BR858" s="55"/>
      <c r="BS858" s="55"/>
      <c r="BT858" s="55"/>
      <c r="BU858" s="55"/>
      <c r="BV858" s="55"/>
      <c r="BW858" s="55"/>
      <c r="BX858" s="55"/>
      <c r="BY858" s="55"/>
      <c r="BZ858" s="55"/>
      <c r="CA858" s="55"/>
      <c r="CB858" s="55"/>
      <c r="CC858" s="55"/>
      <c r="CD858" s="55"/>
      <c r="CE858" s="55"/>
      <c r="CF858" s="55"/>
      <c r="CG858" s="55"/>
      <c r="CH858" s="55"/>
      <c r="CI858" s="55"/>
    </row>
    <row r="859" spans="1:87" customFormat="1" ht="15" customHeight="1" x14ac:dyDescent="0.25">
      <c r="A859" s="55"/>
      <c r="B859" s="58"/>
      <c r="C859" s="58"/>
      <c r="E859" s="57"/>
      <c r="F859" s="21"/>
      <c r="G859" s="59"/>
      <c r="H859" s="56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  <c r="AQ859" s="55"/>
      <c r="AR859" s="55"/>
      <c r="AS859" s="55"/>
      <c r="AT859" s="55"/>
      <c r="AU859" s="55"/>
      <c r="AV859" s="55"/>
      <c r="AW859" s="55"/>
      <c r="AX859" s="55"/>
      <c r="AY859" s="55"/>
      <c r="AZ859" s="55"/>
      <c r="BA859" s="55"/>
      <c r="BB859" s="55"/>
      <c r="BC859" s="55"/>
      <c r="BD859" s="55"/>
      <c r="BE859" s="55"/>
      <c r="BF859" s="55"/>
      <c r="BG859" s="55"/>
      <c r="BH859" s="55"/>
      <c r="BI859" s="55"/>
      <c r="BJ859" s="55"/>
      <c r="BK859" s="55"/>
      <c r="BL859" s="55"/>
      <c r="BM859" s="55"/>
      <c r="BN859" s="55"/>
      <c r="BO859" s="55"/>
      <c r="BP859" s="55"/>
      <c r="BQ859" s="55"/>
      <c r="BR859" s="55"/>
      <c r="BS859" s="55"/>
      <c r="BT859" s="55"/>
      <c r="BU859" s="55"/>
      <c r="BV859" s="55"/>
      <c r="BW859" s="55"/>
      <c r="BX859" s="55"/>
      <c r="BY859" s="55"/>
      <c r="BZ859" s="55"/>
      <c r="CA859" s="55"/>
      <c r="CB859" s="55"/>
      <c r="CC859" s="55"/>
      <c r="CD859" s="55"/>
      <c r="CE859" s="55"/>
      <c r="CF859" s="55"/>
      <c r="CG859" s="55"/>
      <c r="CH859" s="55"/>
      <c r="CI859" s="55"/>
    </row>
    <row r="860" spans="1:87" customFormat="1" ht="15" customHeight="1" x14ac:dyDescent="0.25">
      <c r="A860" s="55"/>
      <c r="B860" s="58"/>
      <c r="C860" s="58"/>
      <c r="E860" s="57"/>
      <c r="F860" s="21"/>
      <c r="G860" s="59"/>
      <c r="H860" s="56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5"/>
      <c r="AV860" s="55"/>
      <c r="AW860" s="55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5"/>
      <c r="BJ860" s="55"/>
      <c r="BK860" s="55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5"/>
      <c r="BX860" s="55"/>
      <c r="BY860" s="55"/>
      <c r="BZ860" s="55"/>
      <c r="CA860" s="55"/>
      <c r="CB860" s="55"/>
      <c r="CC860" s="55"/>
      <c r="CD860" s="55"/>
      <c r="CE860" s="55"/>
      <c r="CF860" s="55"/>
      <c r="CG860" s="55"/>
      <c r="CH860" s="55"/>
      <c r="CI860" s="55"/>
    </row>
    <row r="861" spans="1:87" customFormat="1" ht="15" customHeight="1" x14ac:dyDescent="0.25">
      <c r="A861" s="55"/>
      <c r="B861" s="58"/>
      <c r="C861" s="58"/>
      <c r="E861" s="57"/>
      <c r="F861" s="21"/>
      <c r="G861" s="59"/>
      <c r="H861" s="56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  <c r="AQ861" s="55"/>
      <c r="AR861" s="55"/>
      <c r="AS861" s="55"/>
      <c r="AT861" s="55"/>
      <c r="AU861" s="55"/>
      <c r="AV861" s="55"/>
      <c r="AW861" s="55"/>
      <c r="AX861" s="55"/>
      <c r="AY861" s="55"/>
      <c r="AZ861" s="55"/>
      <c r="BA861" s="55"/>
      <c r="BB861" s="55"/>
      <c r="BC861" s="55"/>
      <c r="BD861" s="55"/>
      <c r="BE861" s="55"/>
      <c r="BF861" s="55"/>
      <c r="BG861" s="55"/>
      <c r="BH861" s="55"/>
      <c r="BI861" s="55"/>
      <c r="BJ861" s="55"/>
      <c r="BK861" s="55"/>
      <c r="BL861" s="55"/>
      <c r="BM861" s="55"/>
      <c r="BN861" s="55"/>
      <c r="BO861" s="55"/>
      <c r="BP861" s="55"/>
      <c r="BQ861" s="55"/>
      <c r="BR861" s="55"/>
      <c r="BS861" s="55"/>
      <c r="BT861" s="55"/>
      <c r="BU861" s="55"/>
      <c r="BV861" s="55"/>
      <c r="BW861" s="55"/>
      <c r="BX861" s="55"/>
      <c r="BY861" s="55"/>
      <c r="BZ861" s="55"/>
      <c r="CA861" s="55"/>
      <c r="CB861" s="55"/>
      <c r="CC861" s="55"/>
      <c r="CD861" s="55"/>
      <c r="CE861" s="55"/>
      <c r="CF861" s="55"/>
      <c r="CG861" s="55"/>
      <c r="CH861" s="55"/>
      <c r="CI861" s="55"/>
    </row>
    <row r="862" spans="1:87" customFormat="1" ht="15" customHeight="1" x14ac:dyDescent="0.25">
      <c r="A862" s="55"/>
      <c r="B862" s="58"/>
      <c r="C862" s="58"/>
      <c r="E862" s="57"/>
      <c r="F862" s="21"/>
      <c r="G862" s="59"/>
      <c r="H862" s="56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  <c r="AQ862" s="55"/>
      <c r="AR862" s="55"/>
      <c r="AS862" s="55"/>
      <c r="AT862" s="55"/>
      <c r="AU862" s="55"/>
      <c r="AV862" s="55"/>
      <c r="AW862" s="55"/>
      <c r="AX862" s="55"/>
      <c r="AY862" s="55"/>
      <c r="AZ862" s="55"/>
      <c r="BA862" s="55"/>
      <c r="BB862" s="55"/>
      <c r="BC862" s="55"/>
      <c r="BD862" s="55"/>
      <c r="BE862" s="55"/>
      <c r="BF862" s="55"/>
      <c r="BG862" s="55"/>
      <c r="BH862" s="55"/>
      <c r="BI862" s="55"/>
      <c r="BJ862" s="55"/>
      <c r="BK862" s="55"/>
      <c r="BL862" s="55"/>
      <c r="BM862" s="55"/>
      <c r="BN862" s="55"/>
      <c r="BO862" s="55"/>
      <c r="BP862" s="55"/>
      <c r="BQ862" s="55"/>
      <c r="BR862" s="55"/>
      <c r="BS862" s="55"/>
      <c r="BT862" s="55"/>
      <c r="BU862" s="55"/>
      <c r="BV862" s="55"/>
      <c r="BW862" s="55"/>
      <c r="BX862" s="55"/>
      <c r="BY862" s="55"/>
      <c r="BZ862" s="55"/>
      <c r="CA862" s="55"/>
      <c r="CB862" s="55"/>
      <c r="CC862" s="55"/>
      <c r="CD862" s="55"/>
      <c r="CE862" s="55"/>
      <c r="CF862" s="55"/>
      <c r="CG862" s="55"/>
      <c r="CH862" s="55"/>
      <c r="CI862" s="55"/>
    </row>
    <row r="863" spans="1:87" customFormat="1" ht="15" customHeight="1" x14ac:dyDescent="0.25">
      <c r="A863" s="55"/>
      <c r="B863" s="58"/>
      <c r="C863" s="58"/>
      <c r="E863" s="57"/>
      <c r="F863" s="21"/>
      <c r="G863" s="59"/>
      <c r="H863" s="56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  <c r="AQ863" s="55"/>
      <c r="AR863" s="55"/>
      <c r="AS863" s="55"/>
      <c r="AT863" s="55"/>
      <c r="AU863" s="55"/>
      <c r="AV863" s="55"/>
      <c r="AW863" s="55"/>
      <c r="AX863" s="55"/>
      <c r="AY863" s="55"/>
      <c r="AZ863" s="55"/>
      <c r="BA863" s="55"/>
      <c r="BB863" s="55"/>
      <c r="BC863" s="55"/>
      <c r="BD863" s="55"/>
      <c r="BE863" s="55"/>
      <c r="BF863" s="55"/>
      <c r="BG863" s="55"/>
      <c r="BH863" s="55"/>
      <c r="BI863" s="55"/>
      <c r="BJ863" s="55"/>
      <c r="BK863" s="55"/>
      <c r="BL863" s="55"/>
      <c r="BM863" s="55"/>
      <c r="BN863" s="55"/>
      <c r="BO863" s="55"/>
      <c r="BP863" s="55"/>
      <c r="BQ863" s="55"/>
      <c r="BR863" s="55"/>
      <c r="BS863" s="55"/>
      <c r="BT863" s="55"/>
      <c r="BU863" s="55"/>
      <c r="BV863" s="55"/>
      <c r="BW863" s="55"/>
      <c r="BX863" s="55"/>
      <c r="BY863" s="55"/>
      <c r="BZ863" s="55"/>
      <c r="CA863" s="55"/>
      <c r="CB863" s="55"/>
      <c r="CC863" s="55"/>
      <c r="CD863" s="55"/>
      <c r="CE863" s="55"/>
      <c r="CF863" s="55"/>
      <c r="CG863" s="55"/>
      <c r="CH863" s="55"/>
      <c r="CI863" s="55"/>
    </row>
    <row r="864" spans="1:87" customFormat="1" ht="15" customHeight="1" x14ac:dyDescent="0.25">
      <c r="A864" s="55"/>
      <c r="B864" s="58"/>
      <c r="C864" s="58"/>
      <c r="E864" s="57"/>
      <c r="F864" s="21"/>
      <c r="G864" s="59"/>
      <c r="H864" s="56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  <c r="AQ864" s="55"/>
      <c r="AR864" s="55"/>
      <c r="AS864" s="55"/>
      <c r="AT864" s="55"/>
      <c r="AU864" s="55"/>
      <c r="AV864" s="55"/>
      <c r="AW864" s="55"/>
      <c r="AX864" s="55"/>
      <c r="AY864" s="55"/>
      <c r="AZ864" s="55"/>
      <c r="BA864" s="55"/>
      <c r="BB864" s="55"/>
      <c r="BC864" s="55"/>
      <c r="BD864" s="55"/>
      <c r="BE864" s="55"/>
      <c r="BF864" s="55"/>
      <c r="BG864" s="55"/>
      <c r="BH864" s="55"/>
      <c r="BI864" s="55"/>
      <c r="BJ864" s="55"/>
      <c r="BK864" s="55"/>
      <c r="BL864" s="55"/>
      <c r="BM864" s="55"/>
      <c r="BN864" s="55"/>
      <c r="BO864" s="55"/>
      <c r="BP864" s="55"/>
      <c r="BQ864" s="55"/>
      <c r="BR864" s="55"/>
      <c r="BS864" s="55"/>
      <c r="BT864" s="55"/>
      <c r="BU864" s="55"/>
      <c r="BV864" s="55"/>
      <c r="BW864" s="55"/>
      <c r="BX864" s="55"/>
      <c r="BY864" s="55"/>
      <c r="BZ864" s="55"/>
      <c r="CA864" s="55"/>
      <c r="CB864" s="55"/>
      <c r="CC864" s="55"/>
      <c r="CD864" s="55"/>
      <c r="CE864" s="55"/>
      <c r="CF864" s="55"/>
      <c r="CG864" s="55"/>
      <c r="CH864" s="55"/>
      <c r="CI864" s="55"/>
    </row>
    <row r="865" spans="1:87" customFormat="1" ht="15" customHeight="1" x14ac:dyDescent="0.25">
      <c r="A865" s="55"/>
      <c r="B865" s="58"/>
      <c r="C865" s="58"/>
      <c r="E865" s="57"/>
      <c r="F865" s="21"/>
      <c r="G865" s="59"/>
      <c r="H865" s="56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  <c r="AQ865" s="55"/>
      <c r="AR865" s="55"/>
      <c r="AS865" s="55"/>
      <c r="AT865" s="55"/>
      <c r="AU865" s="55"/>
      <c r="AV865" s="55"/>
      <c r="AW865" s="55"/>
      <c r="AX865" s="55"/>
      <c r="AY865" s="55"/>
      <c r="AZ865" s="55"/>
      <c r="BA865" s="55"/>
      <c r="BB865" s="55"/>
      <c r="BC865" s="55"/>
      <c r="BD865" s="55"/>
      <c r="BE865" s="55"/>
      <c r="BF865" s="55"/>
      <c r="BG865" s="55"/>
      <c r="BH865" s="55"/>
      <c r="BI865" s="55"/>
      <c r="BJ865" s="55"/>
      <c r="BK865" s="55"/>
      <c r="BL865" s="55"/>
      <c r="BM865" s="55"/>
      <c r="BN865" s="55"/>
      <c r="BO865" s="55"/>
      <c r="BP865" s="55"/>
      <c r="BQ865" s="55"/>
      <c r="BR865" s="55"/>
      <c r="BS865" s="55"/>
      <c r="BT865" s="55"/>
      <c r="BU865" s="55"/>
      <c r="BV865" s="55"/>
      <c r="BW865" s="55"/>
      <c r="BX865" s="55"/>
      <c r="BY865" s="55"/>
      <c r="BZ865" s="55"/>
      <c r="CA865" s="55"/>
      <c r="CB865" s="55"/>
      <c r="CC865" s="55"/>
      <c r="CD865" s="55"/>
      <c r="CE865" s="55"/>
      <c r="CF865" s="55"/>
      <c r="CG865" s="55"/>
      <c r="CH865" s="55"/>
      <c r="CI865" s="55"/>
    </row>
    <row r="866" spans="1:87" customFormat="1" ht="15" customHeight="1" x14ac:dyDescent="0.25">
      <c r="A866" s="55"/>
      <c r="B866" s="58"/>
      <c r="C866" s="58"/>
      <c r="E866" s="57"/>
      <c r="F866" s="21"/>
      <c r="G866" s="59"/>
      <c r="H866" s="56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5"/>
      <c r="AV866" s="55"/>
      <c r="AW866" s="55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5"/>
      <c r="BJ866" s="55"/>
      <c r="BK866" s="55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5"/>
      <c r="BX866" s="55"/>
      <c r="BY866" s="55"/>
      <c r="BZ866" s="55"/>
      <c r="CA866" s="55"/>
      <c r="CB866" s="55"/>
      <c r="CC866" s="55"/>
      <c r="CD866" s="55"/>
      <c r="CE866" s="55"/>
      <c r="CF866" s="55"/>
      <c r="CG866" s="55"/>
      <c r="CH866" s="55"/>
      <c r="CI866" s="55"/>
    </row>
    <row r="867" spans="1:87" customFormat="1" ht="15" customHeight="1" x14ac:dyDescent="0.25">
      <c r="A867" s="55"/>
      <c r="B867" s="58"/>
      <c r="C867" s="58"/>
      <c r="E867" s="57"/>
      <c r="F867" s="21"/>
      <c r="G867" s="59"/>
      <c r="H867" s="56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  <c r="AQ867" s="55"/>
      <c r="AR867" s="55"/>
      <c r="AS867" s="55"/>
      <c r="AT867" s="55"/>
      <c r="AU867" s="55"/>
      <c r="AV867" s="55"/>
      <c r="AW867" s="55"/>
      <c r="AX867" s="55"/>
      <c r="AY867" s="55"/>
      <c r="AZ867" s="55"/>
      <c r="BA867" s="55"/>
      <c r="BB867" s="55"/>
      <c r="BC867" s="55"/>
      <c r="BD867" s="55"/>
      <c r="BE867" s="55"/>
      <c r="BF867" s="55"/>
      <c r="BG867" s="55"/>
      <c r="BH867" s="55"/>
      <c r="BI867" s="55"/>
      <c r="BJ867" s="55"/>
      <c r="BK867" s="55"/>
      <c r="BL867" s="55"/>
      <c r="BM867" s="55"/>
      <c r="BN867" s="55"/>
      <c r="BO867" s="55"/>
      <c r="BP867" s="55"/>
      <c r="BQ867" s="55"/>
      <c r="BR867" s="55"/>
      <c r="BS867" s="55"/>
      <c r="BT867" s="55"/>
      <c r="BU867" s="55"/>
      <c r="BV867" s="55"/>
      <c r="BW867" s="55"/>
      <c r="BX867" s="55"/>
      <c r="BY867" s="55"/>
      <c r="BZ867" s="55"/>
      <c r="CA867" s="55"/>
      <c r="CB867" s="55"/>
      <c r="CC867" s="55"/>
      <c r="CD867" s="55"/>
      <c r="CE867" s="55"/>
      <c r="CF867" s="55"/>
      <c r="CG867" s="55"/>
      <c r="CH867" s="55"/>
      <c r="CI867" s="55"/>
    </row>
    <row r="868" spans="1:87" customFormat="1" ht="15" customHeight="1" x14ac:dyDescent="0.25">
      <c r="A868" s="55"/>
      <c r="B868" s="58"/>
      <c r="C868" s="58"/>
      <c r="E868" s="57"/>
      <c r="F868" s="21"/>
      <c r="G868" s="59"/>
      <c r="H868" s="56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  <c r="AQ868" s="55"/>
      <c r="AR868" s="55"/>
      <c r="AS868" s="55"/>
      <c r="AT868" s="55"/>
      <c r="AU868" s="55"/>
      <c r="AV868" s="55"/>
      <c r="AW868" s="55"/>
      <c r="AX868" s="55"/>
      <c r="AY868" s="55"/>
      <c r="AZ868" s="55"/>
      <c r="BA868" s="55"/>
      <c r="BB868" s="55"/>
      <c r="BC868" s="55"/>
      <c r="BD868" s="55"/>
      <c r="BE868" s="55"/>
      <c r="BF868" s="55"/>
      <c r="BG868" s="55"/>
      <c r="BH868" s="55"/>
      <c r="BI868" s="55"/>
      <c r="BJ868" s="55"/>
      <c r="BK868" s="55"/>
      <c r="BL868" s="55"/>
      <c r="BM868" s="55"/>
      <c r="BN868" s="55"/>
      <c r="BO868" s="55"/>
      <c r="BP868" s="55"/>
      <c r="BQ868" s="55"/>
      <c r="BR868" s="55"/>
      <c r="BS868" s="55"/>
      <c r="BT868" s="55"/>
      <c r="BU868" s="55"/>
      <c r="BV868" s="55"/>
      <c r="BW868" s="55"/>
      <c r="BX868" s="55"/>
      <c r="BY868" s="55"/>
      <c r="BZ868" s="55"/>
      <c r="CA868" s="55"/>
      <c r="CB868" s="55"/>
      <c r="CC868" s="55"/>
      <c r="CD868" s="55"/>
      <c r="CE868" s="55"/>
      <c r="CF868" s="55"/>
      <c r="CG868" s="55"/>
      <c r="CH868" s="55"/>
      <c r="CI868" s="55"/>
    </row>
    <row r="869" spans="1:87" customFormat="1" ht="15" customHeight="1" x14ac:dyDescent="0.25">
      <c r="A869" s="55"/>
      <c r="B869" s="58"/>
      <c r="C869" s="58"/>
      <c r="E869" s="57"/>
      <c r="F869" s="21"/>
      <c r="G869" s="59"/>
      <c r="H869" s="56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  <c r="AQ869" s="55"/>
      <c r="AR869" s="55"/>
      <c r="AS869" s="55"/>
      <c r="AT869" s="55"/>
      <c r="AU869" s="55"/>
      <c r="AV869" s="55"/>
      <c r="AW869" s="55"/>
      <c r="AX869" s="55"/>
      <c r="AY869" s="55"/>
      <c r="AZ869" s="55"/>
      <c r="BA869" s="55"/>
      <c r="BB869" s="55"/>
      <c r="BC869" s="55"/>
      <c r="BD869" s="55"/>
      <c r="BE869" s="55"/>
      <c r="BF869" s="55"/>
      <c r="BG869" s="55"/>
      <c r="BH869" s="55"/>
      <c r="BI869" s="55"/>
      <c r="BJ869" s="55"/>
      <c r="BK869" s="55"/>
      <c r="BL869" s="55"/>
      <c r="BM869" s="55"/>
      <c r="BN869" s="55"/>
      <c r="BO869" s="55"/>
      <c r="BP869" s="55"/>
      <c r="BQ869" s="55"/>
      <c r="BR869" s="55"/>
      <c r="BS869" s="55"/>
      <c r="BT869" s="55"/>
      <c r="BU869" s="55"/>
      <c r="BV869" s="55"/>
      <c r="BW869" s="55"/>
      <c r="BX869" s="55"/>
      <c r="BY869" s="55"/>
      <c r="BZ869" s="55"/>
      <c r="CA869" s="55"/>
      <c r="CB869" s="55"/>
      <c r="CC869" s="55"/>
      <c r="CD869" s="55"/>
      <c r="CE869" s="55"/>
      <c r="CF869" s="55"/>
      <c r="CG869" s="55"/>
      <c r="CH869" s="55"/>
      <c r="CI869" s="55"/>
    </row>
    <row r="870" spans="1:87" customFormat="1" ht="15" customHeight="1" x14ac:dyDescent="0.25">
      <c r="A870" s="55"/>
      <c r="B870" s="58"/>
      <c r="C870" s="58"/>
      <c r="E870" s="57"/>
      <c r="F870" s="21"/>
      <c r="G870" s="59"/>
      <c r="H870" s="56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55"/>
      <c r="AL870" s="55"/>
      <c r="AM870" s="55"/>
      <c r="AN870" s="55"/>
      <c r="AO870" s="55"/>
      <c r="AP870" s="55"/>
      <c r="AQ870" s="55"/>
      <c r="AR870" s="55"/>
      <c r="AS870" s="55"/>
      <c r="AT870" s="55"/>
      <c r="AU870" s="55"/>
      <c r="AV870" s="55"/>
      <c r="AW870" s="55"/>
      <c r="AX870" s="55"/>
      <c r="AY870" s="55"/>
      <c r="AZ870" s="55"/>
      <c r="BA870" s="55"/>
      <c r="BB870" s="55"/>
      <c r="BC870" s="55"/>
      <c r="BD870" s="55"/>
      <c r="BE870" s="55"/>
      <c r="BF870" s="55"/>
      <c r="BG870" s="55"/>
      <c r="BH870" s="55"/>
      <c r="BI870" s="55"/>
      <c r="BJ870" s="55"/>
      <c r="BK870" s="55"/>
      <c r="BL870" s="55"/>
      <c r="BM870" s="55"/>
      <c r="BN870" s="55"/>
      <c r="BO870" s="55"/>
      <c r="BP870" s="55"/>
      <c r="BQ870" s="55"/>
      <c r="BR870" s="55"/>
      <c r="BS870" s="55"/>
      <c r="BT870" s="55"/>
      <c r="BU870" s="55"/>
      <c r="BV870" s="55"/>
      <c r="BW870" s="55"/>
      <c r="BX870" s="55"/>
      <c r="BY870" s="55"/>
      <c r="BZ870" s="55"/>
      <c r="CA870" s="55"/>
      <c r="CB870" s="55"/>
      <c r="CC870" s="55"/>
      <c r="CD870" s="55"/>
      <c r="CE870" s="55"/>
      <c r="CF870" s="55"/>
      <c r="CG870" s="55"/>
      <c r="CH870" s="55"/>
      <c r="CI870" s="55"/>
    </row>
    <row r="871" spans="1:87" customFormat="1" ht="15" customHeight="1" x14ac:dyDescent="0.25">
      <c r="A871" s="55"/>
      <c r="B871" s="58"/>
      <c r="C871" s="58"/>
      <c r="E871" s="57"/>
      <c r="F871" s="21"/>
      <c r="G871" s="59"/>
      <c r="H871" s="56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55"/>
      <c r="AL871" s="55"/>
      <c r="AM871" s="55"/>
      <c r="AN871" s="55"/>
      <c r="AO871" s="55"/>
      <c r="AP871" s="55"/>
      <c r="AQ871" s="55"/>
      <c r="AR871" s="55"/>
      <c r="AS871" s="55"/>
      <c r="AT871" s="55"/>
      <c r="AU871" s="55"/>
      <c r="AV871" s="55"/>
      <c r="AW871" s="55"/>
      <c r="AX871" s="55"/>
      <c r="AY871" s="55"/>
      <c r="AZ871" s="55"/>
      <c r="BA871" s="55"/>
      <c r="BB871" s="55"/>
      <c r="BC871" s="55"/>
      <c r="BD871" s="55"/>
      <c r="BE871" s="55"/>
      <c r="BF871" s="55"/>
      <c r="BG871" s="55"/>
      <c r="BH871" s="55"/>
      <c r="BI871" s="55"/>
      <c r="BJ871" s="55"/>
      <c r="BK871" s="55"/>
      <c r="BL871" s="55"/>
      <c r="BM871" s="55"/>
      <c r="BN871" s="55"/>
      <c r="BO871" s="55"/>
      <c r="BP871" s="55"/>
      <c r="BQ871" s="55"/>
      <c r="BR871" s="55"/>
      <c r="BS871" s="55"/>
      <c r="BT871" s="55"/>
      <c r="BU871" s="55"/>
      <c r="BV871" s="55"/>
      <c r="BW871" s="55"/>
      <c r="BX871" s="55"/>
      <c r="BY871" s="55"/>
      <c r="BZ871" s="55"/>
      <c r="CA871" s="55"/>
      <c r="CB871" s="55"/>
      <c r="CC871" s="55"/>
      <c r="CD871" s="55"/>
      <c r="CE871" s="55"/>
      <c r="CF871" s="55"/>
      <c r="CG871" s="55"/>
      <c r="CH871" s="55"/>
      <c r="CI871" s="55"/>
    </row>
    <row r="872" spans="1:87" customFormat="1" ht="15" customHeight="1" x14ac:dyDescent="0.25">
      <c r="A872" s="55"/>
      <c r="B872" s="58"/>
      <c r="C872" s="58"/>
      <c r="E872" s="57"/>
      <c r="F872" s="21"/>
      <c r="G872" s="59"/>
      <c r="H872" s="56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  <c r="AQ872" s="55"/>
      <c r="AR872" s="55"/>
      <c r="AS872" s="55"/>
      <c r="AT872" s="55"/>
      <c r="AU872" s="55"/>
      <c r="AV872" s="55"/>
      <c r="AW872" s="55"/>
      <c r="AX872" s="55"/>
      <c r="AY872" s="55"/>
      <c r="AZ872" s="55"/>
      <c r="BA872" s="55"/>
      <c r="BB872" s="55"/>
      <c r="BC872" s="55"/>
      <c r="BD872" s="55"/>
      <c r="BE872" s="55"/>
      <c r="BF872" s="55"/>
      <c r="BG872" s="55"/>
      <c r="BH872" s="55"/>
      <c r="BI872" s="55"/>
      <c r="BJ872" s="55"/>
      <c r="BK872" s="55"/>
      <c r="BL872" s="55"/>
      <c r="BM872" s="55"/>
      <c r="BN872" s="55"/>
      <c r="BO872" s="55"/>
      <c r="BP872" s="55"/>
      <c r="BQ872" s="55"/>
      <c r="BR872" s="55"/>
      <c r="BS872" s="55"/>
      <c r="BT872" s="55"/>
      <c r="BU872" s="55"/>
      <c r="BV872" s="55"/>
      <c r="BW872" s="55"/>
      <c r="BX872" s="55"/>
      <c r="BY872" s="55"/>
      <c r="BZ872" s="55"/>
      <c r="CA872" s="55"/>
      <c r="CB872" s="55"/>
      <c r="CC872" s="55"/>
      <c r="CD872" s="55"/>
      <c r="CE872" s="55"/>
      <c r="CF872" s="55"/>
      <c r="CG872" s="55"/>
      <c r="CH872" s="55"/>
      <c r="CI872" s="55"/>
    </row>
    <row r="873" spans="1:87" customFormat="1" ht="15" customHeight="1" x14ac:dyDescent="0.25">
      <c r="A873" s="55"/>
      <c r="B873" s="58"/>
      <c r="C873" s="58"/>
      <c r="E873" s="57"/>
      <c r="F873" s="21"/>
      <c r="G873" s="59"/>
      <c r="H873" s="56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  <c r="AQ873" s="55"/>
      <c r="AR873" s="55"/>
      <c r="AS873" s="55"/>
      <c r="AT873" s="55"/>
      <c r="AU873" s="55"/>
      <c r="AV873" s="55"/>
      <c r="AW873" s="55"/>
      <c r="AX873" s="55"/>
      <c r="AY873" s="55"/>
      <c r="AZ873" s="55"/>
      <c r="BA873" s="55"/>
      <c r="BB873" s="55"/>
      <c r="BC873" s="55"/>
      <c r="BD873" s="55"/>
      <c r="BE873" s="55"/>
      <c r="BF873" s="55"/>
      <c r="BG873" s="55"/>
      <c r="BH873" s="55"/>
      <c r="BI873" s="55"/>
      <c r="BJ873" s="55"/>
      <c r="BK873" s="55"/>
      <c r="BL873" s="55"/>
      <c r="BM873" s="55"/>
      <c r="BN873" s="55"/>
      <c r="BO873" s="55"/>
      <c r="BP873" s="55"/>
      <c r="BQ873" s="55"/>
      <c r="BR873" s="55"/>
      <c r="BS873" s="55"/>
      <c r="BT873" s="55"/>
      <c r="BU873" s="55"/>
      <c r="BV873" s="55"/>
      <c r="BW873" s="55"/>
      <c r="BX873" s="55"/>
      <c r="BY873" s="55"/>
      <c r="BZ873" s="55"/>
      <c r="CA873" s="55"/>
      <c r="CB873" s="55"/>
      <c r="CC873" s="55"/>
      <c r="CD873" s="55"/>
      <c r="CE873" s="55"/>
      <c r="CF873" s="55"/>
      <c r="CG873" s="55"/>
      <c r="CH873" s="55"/>
      <c r="CI873" s="55"/>
    </row>
    <row r="874" spans="1:87" customFormat="1" ht="15" customHeight="1" x14ac:dyDescent="0.25">
      <c r="A874" s="55"/>
      <c r="B874" s="58"/>
      <c r="C874" s="58"/>
      <c r="E874" s="57"/>
      <c r="F874" s="21"/>
      <c r="G874" s="59"/>
      <c r="H874" s="56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  <c r="AQ874" s="55"/>
      <c r="AR874" s="55"/>
      <c r="AS874" s="55"/>
      <c r="AT874" s="55"/>
      <c r="AU874" s="55"/>
      <c r="AV874" s="55"/>
      <c r="AW874" s="55"/>
      <c r="AX874" s="55"/>
      <c r="AY874" s="55"/>
      <c r="AZ874" s="55"/>
      <c r="BA874" s="55"/>
      <c r="BB874" s="55"/>
      <c r="BC874" s="55"/>
      <c r="BD874" s="55"/>
      <c r="BE874" s="55"/>
      <c r="BF874" s="55"/>
      <c r="BG874" s="55"/>
      <c r="BH874" s="55"/>
      <c r="BI874" s="55"/>
      <c r="BJ874" s="55"/>
      <c r="BK874" s="55"/>
      <c r="BL874" s="55"/>
      <c r="BM874" s="55"/>
      <c r="BN874" s="55"/>
      <c r="BO874" s="55"/>
      <c r="BP874" s="55"/>
      <c r="BQ874" s="55"/>
      <c r="BR874" s="55"/>
      <c r="BS874" s="55"/>
      <c r="BT874" s="55"/>
      <c r="BU874" s="55"/>
      <c r="BV874" s="55"/>
      <c r="BW874" s="55"/>
      <c r="BX874" s="55"/>
      <c r="BY874" s="55"/>
      <c r="BZ874" s="55"/>
      <c r="CA874" s="55"/>
      <c r="CB874" s="55"/>
      <c r="CC874" s="55"/>
      <c r="CD874" s="55"/>
      <c r="CE874" s="55"/>
      <c r="CF874" s="55"/>
      <c r="CG874" s="55"/>
      <c r="CH874" s="55"/>
      <c r="CI874" s="55"/>
    </row>
    <row r="875" spans="1:87" customFormat="1" ht="15" customHeight="1" x14ac:dyDescent="0.25">
      <c r="A875" s="55"/>
      <c r="B875" s="58"/>
      <c r="C875" s="58"/>
      <c r="E875" s="57"/>
      <c r="F875" s="21"/>
      <c r="G875" s="59"/>
      <c r="H875" s="56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  <c r="AQ875" s="55"/>
      <c r="AR875" s="55"/>
      <c r="AS875" s="55"/>
      <c r="AT875" s="55"/>
      <c r="AU875" s="55"/>
      <c r="AV875" s="55"/>
      <c r="AW875" s="55"/>
      <c r="AX875" s="55"/>
      <c r="AY875" s="55"/>
      <c r="AZ875" s="55"/>
      <c r="BA875" s="55"/>
      <c r="BB875" s="55"/>
      <c r="BC875" s="55"/>
      <c r="BD875" s="55"/>
      <c r="BE875" s="55"/>
      <c r="BF875" s="55"/>
      <c r="BG875" s="55"/>
      <c r="BH875" s="55"/>
      <c r="BI875" s="55"/>
      <c r="BJ875" s="55"/>
      <c r="BK875" s="55"/>
      <c r="BL875" s="55"/>
      <c r="BM875" s="55"/>
      <c r="BN875" s="55"/>
      <c r="BO875" s="55"/>
      <c r="BP875" s="55"/>
      <c r="BQ875" s="55"/>
      <c r="BR875" s="55"/>
      <c r="BS875" s="55"/>
      <c r="BT875" s="55"/>
      <c r="BU875" s="55"/>
      <c r="BV875" s="55"/>
      <c r="BW875" s="55"/>
      <c r="BX875" s="55"/>
      <c r="BY875" s="55"/>
      <c r="BZ875" s="55"/>
      <c r="CA875" s="55"/>
      <c r="CB875" s="55"/>
      <c r="CC875" s="55"/>
      <c r="CD875" s="55"/>
      <c r="CE875" s="55"/>
      <c r="CF875" s="55"/>
      <c r="CG875" s="55"/>
      <c r="CH875" s="55"/>
      <c r="CI875" s="55"/>
    </row>
    <row r="876" spans="1:87" customFormat="1" ht="15" customHeight="1" x14ac:dyDescent="0.25">
      <c r="A876" s="55"/>
      <c r="B876" s="58"/>
      <c r="C876" s="58"/>
      <c r="E876" s="57"/>
      <c r="F876" s="21"/>
      <c r="G876" s="59"/>
      <c r="H876" s="56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  <c r="AQ876" s="55"/>
      <c r="AR876" s="55"/>
      <c r="AS876" s="55"/>
      <c r="AT876" s="55"/>
      <c r="AU876" s="55"/>
      <c r="AV876" s="55"/>
      <c r="AW876" s="55"/>
      <c r="AX876" s="55"/>
      <c r="AY876" s="55"/>
      <c r="AZ876" s="55"/>
      <c r="BA876" s="55"/>
      <c r="BB876" s="55"/>
      <c r="BC876" s="55"/>
      <c r="BD876" s="55"/>
      <c r="BE876" s="55"/>
      <c r="BF876" s="55"/>
      <c r="BG876" s="55"/>
      <c r="BH876" s="55"/>
      <c r="BI876" s="55"/>
      <c r="BJ876" s="55"/>
      <c r="BK876" s="55"/>
      <c r="BL876" s="55"/>
      <c r="BM876" s="55"/>
      <c r="BN876" s="55"/>
      <c r="BO876" s="55"/>
      <c r="BP876" s="55"/>
      <c r="BQ876" s="55"/>
      <c r="BR876" s="55"/>
      <c r="BS876" s="55"/>
      <c r="BT876" s="55"/>
      <c r="BU876" s="55"/>
      <c r="BV876" s="55"/>
      <c r="BW876" s="55"/>
      <c r="BX876" s="55"/>
      <c r="BY876" s="55"/>
      <c r="BZ876" s="55"/>
      <c r="CA876" s="55"/>
      <c r="CB876" s="55"/>
      <c r="CC876" s="55"/>
      <c r="CD876" s="55"/>
      <c r="CE876" s="55"/>
      <c r="CF876" s="55"/>
      <c r="CG876" s="55"/>
      <c r="CH876" s="55"/>
      <c r="CI876" s="55"/>
    </row>
    <row r="877" spans="1:87" customFormat="1" ht="15" customHeight="1" x14ac:dyDescent="0.25">
      <c r="A877" s="55"/>
      <c r="B877" s="58"/>
      <c r="C877" s="58"/>
      <c r="E877" s="57"/>
      <c r="F877" s="21"/>
      <c r="G877" s="59"/>
      <c r="H877" s="56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  <c r="AQ877" s="55"/>
      <c r="AR877" s="55"/>
      <c r="AS877" s="55"/>
      <c r="AT877" s="55"/>
      <c r="AU877" s="55"/>
      <c r="AV877" s="55"/>
      <c r="AW877" s="55"/>
      <c r="AX877" s="55"/>
      <c r="AY877" s="55"/>
      <c r="AZ877" s="55"/>
      <c r="BA877" s="55"/>
      <c r="BB877" s="55"/>
      <c r="BC877" s="55"/>
      <c r="BD877" s="55"/>
      <c r="BE877" s="55"/>
      <c r="BF877" s="55"/>
      <c r="BG877" s="55"/>
      <c r="BH877" s="55"/>
      <c r="BI877" s="55"/>
      <c r="BJ877" s="55"/>
      <c r="BK877" s="55"/>
      <c r="BL877" s="55"/>
      <c r="BM877" s="55"/>
      <c r="BN877" s="55"/>
      <c r="BO877" s="55"/>
      <c r="BP877" s="55"/>
      <c r="BQ877" s="55"/>
      <c r="BR877" s="55"/>
      <c r="BS877" s="55"/>
      <c r="BT877" s="55"/>
      <c r="BU877" s="55"/>
      <c r="BV877" s="55"/>
      <c r="BW877" s="55"/>
      <c r="BX877" s="55"/>
      <c r="BY877" s="55"/>
      <c r="BZ877" s="55"/>
      <c r="CA877" s="55"/>
      <c r="CB877" s="55"/>
      <c r="CC877" s="55"/>
      <c r="CD877" s="55"/>
      <c r="CE877" s="55"/>
      <c r="CF877" s="55"/>
      <c r="CG877" s="55"/>
      <c r="CH877" s="55"/>
      <c r="CI877" s="55"/>
    </row>
    <row r="878" spans="1:87" customFormat="1" ht="15" customHeight="1" x14ac:dyDescent="0.25">
      <c r="A878" s="55"/>
      <c r="B878" s="58"/>
      <c r="C878" s="58"/>
      <c r="E878" s="57"/>
      <c r="F878" s="21"/>
      <c r="G878" s="59"/>
      <c r="H878" s="56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  <c r="AQ878" s="55"/>
      <c r="AR878" s="55"/>
      <c r="AS878" s="55"/>
      <c r="AT878" s="55"/>
      <c r="AU878" s="55"/>
      <c r="AV878" s="55"/>
      <c r="AW878" s="55"/>
      <c r="AX878" s="55"/>
      <c r="AY878" s="55"/>
      <c r="AZ878" s="55"/>
      <c r="BA878" s="55"/>
      <c r="BB878" s="55"/>
      <c r="BC878" s="55"/>
      <c r="BD878" s="55"/>
      <c r="BE878" s="55"/>
      <c r="BF878" s="55"/>
      <c r="BG878" s="55"/>
      <c r="BH878" s="55"/>
      <c r="BI878" s="55"/>
      <c r="BJ878" s="55"/>
      <c r="BK878" s="55"/>
      <c r="BL878" s="55"/>
      <c r="BM878" s="55"/>
      <c r="BN878" s="55"/>
      <c r="BO878" s="55"/>
      <c r="BP878" s="55"/>
      <c r="BQ878" s="55"/>
      <c r="BR878" s="55"/>
      <c r="BS878" s="55"/>
      <c r="BT878" s="55"/>
      <c r="BU878" s="55"/>
      <c r="BV878" s="55"/>
      <c r="BW878" s="55"/>
      <c r="BX878" s="55"/>
      <c r="BY878" s="55"/>
      <c r="BZ878" s="55"/>
      <c r="CA878" s="55"/>
      <c r="CB878" s="55"/>
      <c r="CC878" s="55"/>
      <c r="CD878" s="55"/>
      <c r="CE878" s="55"/>
      <c r="CF878" s="55"/>
      <c r="CG878" s="55"/>
      <c r="CH878" s="55"/>
      <c r="CI878" s="55"/>
    </row>
    <row r="879" spans="1:87" customFormat="1" ht="15" customHeight="1" x14ac:dyDescent="0.25">
      <c r="A879" s="55"/>
      <c r="B879" s="58"/>
      <c r="C879" s="58"/>
      <c r="E879" s="57"/>
      <c r="F879" s="21"/>
      <c r="G879" s="59"/>
      <c r="H879" s="56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  <c r="AQ879" s="55"/>
      <c r="AR879" s="55"/>
      <c r="AS879" s="55"/>
      <c r="AT879" s="55"/>
      <c r="AU879" s="55"/>
      <c r="AV879" s="55"/>
      <c r="AW879" s="55"/>
      <c r="AX879" s="55"/>
      <c r="AY879" s="55"/>
      <c r="AZ879" s="55"/>
      <c r="BA879" s="55"/>
      <c r="BB879" s="55"/>
      <c r="BC879" s="55"/>
      <c r="BD879" s="55"/>
      <c r="BE879" s="55"/>
      <c r="BF879" s="55"/>
      <c r="BG879" s="55"/>
      <c r="BH879" s="55"/>
      <c r="BI879" s="55"/>
      <c r="BJ879" s="55"/>
      <c r="BK879" s="55"/>
      <c r="BL879" s="55"/>
      <c r="BM879" s="55"/>
      <c r="BN879" s="55"/>
      <c r="BO879" s="55"/>
      <c r="BP879" s="55"/>
      <c r="BQ879" s="55"/>
      <c r="BR879" s="55"/>
      <c r="BS879" s="55"/>
      <c r="BT879" s="55"/>
      <c r="BU879" s="55"/>
      <c r="BV879" s="55"/>
      <c r="BW879" s="55"/>
      <c r="BX879" s="55"/>
      <c r="BY879" s="55"/>
      <c r="BZ879" s="55"/>
      <c r="CA879" s="55"/>
      <c r="CB879" s="55"/>
      <c r="CC879" s="55"/>
      <c r="CD879" s="55"/>
      <c r="CE879" s="55"/>
      <c r="CF879" s="55"/>
      <c r="CG879" s="55"/>
      <c r="CH879" s="55"/>
      <c r="CI879" s="55"/>
    </row>
    <row r="880" spans="1:87" customFormat="1" ht="15" customHeight="1" x14ac:dyDescent="0.25">
      <c r="A880" s="55"/>
      <c r="B880" s="58"/>
      <c r="C880" s="58"/>
      <c r="E880" s="57"/>
      <c r="F880" s="21"/>
      <c r="G880" s="59"/>
      <c r="H880" s="56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5"/>
      <c r="AV880" s="55"/>
      <c r="AW880" s="55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5"/>
      <c r="BJ880" s="55"/>
      <c r="BK880" s="55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5"/>
      <c r="BX880" s="55"/>
      <c r="BY880" s="55"/>
      <c r="BZ880" s="55"/>
      <c r="CA880" s="55"/>
      <c r="CB880" s="55"/>
      <c r="CC880" s="55"/>
      <c r="CD880" s="55"/>
      <c r="CE880" s="55"/>
      <c r="CF880" s="55"/>
      <c r="CG880" s="55"/>
      <c r="CH880" s="55"/>
      <c r="CI880" s="55"/>
    </row>
    <row r="881" spans="1:87" customFormat="1" ht="15" customHeight="1" x14ac:dyDescent="0.25">
      <c r="A881" s="55"/>
      <c r="B881" s="58"/>
      <c r="C881" s="58"/>
      <c r="E881" s="57"/>
      <c r="F881" s="21"/>
      <c r="G881" s="59"/>
      <c r="H881" s="56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  <c r="AQ881" s="55"/>
      <c r="AR881" s="55"/>
      <c r="AS881" s="55"/>
      <c r="AT881" s="55"/>
      <c r="AU881" s="55"/>
      <c r="AV881" s="55"/>
      <c r="AW881" s="55"/>
      <c r="AX881" s="55"/>
      <c r="AY881" s="55"/>
      <c r="AZ881" s="55"/>
      <c r="BA881" s="55"/>
      <c r="BB881" s="55"/>
      <c r="BC881" s="55"/>
      <c r="BD881" s="55"/>
      <c r="BE881" s="55"/>
      <c r="BF881" s="55"/>
      <c r="BG881" s="55"/>
      <c r="BH881" s="55"/>
      <c r="BI881" s="55"/>
      <c r="BJ881" s="55"/>
      <c r="BK881" s="55"/>
      <c r="BL881" s="55"/>
      <c r="BM881" s="55"/>
      <c r="BN881" s="55"/>
      <c r="BO881" s="55"/>
      <c r="BP881" s="55"/>
      <c r="BQ881" s="55"/>
      <c r="BR881" s="55"/>
      <c r="BS881" s="55"/>
      <c r="BT881" s="55"/>
      <c r="BU881" s="55"/>
      <c r="BV881" s="55"/>
      <c r="BW881" s="55"/>
      <c r="BX881" s="55"/>
      <c r="BY881" s="55"/>
      <c r="BZ881" s="55"/>
      <c r="CA881" s="55"/>
      <c r="CB881" s="55"/>
      <c r="CC881" s="55"/>
      <c r="CD881" s="55"/>
      <c r="CE881" s="55"/>
      <c r="CF881" s="55"/>
      <c r="CG881" s="55"/>
      <c r="CH881" s="55"/>
      <c r="CI881" s="55"/>
    </row>
    <row r="882" spans="1:87" customFormat="1" ht="15" customHeight="1" x14ac:dyDescent="0.25">
      <c r="A882" s="55"/>
      <c r="B882" s="58"/>
      <c r="C882" s="58"/>
      <c r="E882" s="57"/>
      <c r="F882" s="21"/>
      <c r="G882" s="59"/>
      <c r="H882" s="56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  <c r="AQ882" s="55"/>
      <c r="AR882" s="55"/>
      <c r="AS882" s="55"/>
      <c r="AT882" s="55"/>
      <c r="AU882" s="55"/>
      <c r="AV882" s="55"/>
      <c r="AW882" s="55"/>
      <c r="AX882" s="55"/>
      <c r="AY882" s="55"/>
      <c r="AZ882" s="55"/>
      <c r="BA882" s="55"/>
      <c r="BB882" s="55"/>
      <c r="BC882" s="55"/>
      <c r="BD882" s="55"/>
      <c r="BE882" s="55"/>
      <c r="BF882" s="55"/>
      <c r="BG882" s="55"/>
      <c r="BH882" s="55"/>
      <c r="BI882" s="55"/>
      <c r="BJ882" s="55"/>
      <c r="BK882" s="55"/>
      <c r="BL882" s="55"/>
      <c r="BM882" s="55"/>
      <c r="BN882" s="55"/>
      <c r="BO882" s="55"/>
      <c r="BP882" s="55"/>
      <c r="BQ882" s="55"/>
      <c r="BR882" s="55"/>
      <c r="BS882" s="55"/>
      <c r="BT882" s="55"/>
      <c r="BU882" s="55"/>
      <c r="BV882" s="55"/>
      <c r="BW882" s="55"/>
      <c r="BX882" s="55"/>
      <c r="BY882" s="55"/>
      <c r="BZ882" s="55"/>
      <c r="CA882" s="55"/>
      <c r="CB882" s="55"/>
      <c r="CC882" s="55"/>
      <c r="CD882" s="55"/>
      <c r="CE882" s="55"/>
      <c r="CF882" s="55"/>
      <c r="CG882" s="55"/>
      <c r="CH882" s="55"/>
      <c r="CI882" s="55"/>
    </row>
    <row r="883" spans="1:87" customFormat="1" ht="15" customHeight="1" x14ac:dyDescent="0.25">
      <c r="A883" s="55"/>
      <c r="B883" s="58"/>
      <c r="C883" s="58"/>
      <c r="E883" s="57"/>
      <c r="F883" s="21"/>
      <c r="G883" s="59"/>
      <c r="H883" s="56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  <c r="AQ883" s="55"/>
      <c r="AR883" s="55"/>
      <c r="AS883" s="55"/>
      <c r="AT883" s="55"/>
      <c r="AU883" s="55"/>
      <c r="AV883" s="55"/>
      <c r="AW883" s="55"/>
      <c r="AX883" s="55"/>
      <c r="AY883" s="55"/>
      <c r="AZ883" s="55"/>
      <c r="BA883" s="55"/>
      <c r="BB883" s="55"/>
      <c r="BC883" s="55"/>
      <c r="BD883" s="55"/>
      <c r="BE883" s="55"/>
      <c r="BF883" s="55"/>
      <c r="BG883" s="55"/>
      <c r="BH883" s="55"/>
      <c r="BI883" s="55"/>
      <c r="BJ883" s="55"/>
      <c r="BK883" s="55"/>
      <c r="BL883" s="55"/>
      <c r="BM883" s="55"/>
      <c r="BN883" s="55"/>
      <c r="BO883" s="55"/>
      <c r="BP883" s="55"/>
      <c r="BQ883" s="55"/>
      <c r="BR883" s="55"/>
      <c r="BS883" s="55"/>
      <c r="BT883" s="55"/>
      <c r="BU883" s="55"/>
      <c r="BV883" s="55"/>
      <c r="BW883" s="55"/>
      <c r="BX883" s="55"/>
      <c r="BY883" s="55"/>
      <c r="BZ883" s="55"/>
      <c r="CA883" s="55"/>
      <c r="CB883" s="55"/>
      <c r="CC883" s="55"/>
      <c r="CD883" s="55"/>
      <c r="CE883" s="55"/>
      <c r="CF883" s="55"/>
      <c r="CG883" s="55"/>
      <c r="CH883" s="55"/>
      <c r="CI883" s="55"/>
    </row>
    <row r="884" spans="1:87" customFormat="1" ht="15" customHeight="1" x14ac:dyDescent="0.25">
      <c r="A884" s="55"/>
      <c r="B884" s="58"/>
      <c r="C884" s="58"/>
      <c r="E884" s="57"/>
      <c r="F884" s="21"/>
      <c r="G884" s="59"/>
      <c r="H884" s="56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  <c r="AQ884" s="55"/>
      <c r="AR884" s="55"/>
      <c r="AS884" s="55"/>
      <c r="AT884" s="55"/>
      <c r="AU884" s="55"/>
      <c r="AV884" s="55"/>
      <c r="AW884" s="55"/>
      <c r="AX884" s="55"/>
      <c r="AY884" s="55"/>
      <c r="AZ884" s="55"/>
      <c r="BA884" s="55"/>
      <c r="BB884" s="55"/>
      <c r="BC884" s="55"/>
      <c r="BD884" s="55"/>
      <c r="BE884" s="55"/>
      <c r="BF884" s="55"/>
      <c r="BG884" s="55"/>
      <c r="BH884" s="55"/>
      <c r="BI884" s="55"/>
      <c r="BJ884" s="55"/>
      <c r="BK884" s="55"/>
      <c r="BL884" s="55"/>
      <c r="BM884" s="55"/>
      <c r="BN884" s="55"/>
      <c r="BO884" s="55"/>
      <c r="BP884" s="55"/>
      <c r="BQ884" s="55"/>
      <c r="BR884" s="55"/>
      <c r="BS884" s="55"/>
      <c r="BT884" s="55"/>
      <c r="BU884" s="55"/>
      <c r="BV884" s="55"/>
      <c r="BW884" s="55"/>
      <c r="BX884" s="55"/>
      <c r="BY884" s="55"/>
      <c r="BZ884" s="55"/>
      <c r="CA884" s="55"/>
      <c r="CB884" s="55"/>
      <c r="CC884" s="55"/>
      <c r="CD884" s="55"/>
      <c r="CE884" s="55"/>
      <c r="CF884" s="55"/>
      <c r="CG884" s="55"/>
      <c r="CH884" s="55"/>
      <c r="CI884" s="55"/>
    </row>
    <row r="885" spans="1:87" customFormat="1" ht="15" customHeight="1" x14ac:dyDescent="0.25">
      <c r="A885" s="55"/>
      <c r="B885" s="58"/>
      <c r="C885" s="58"/>
      <c r="E885" s="57"/>
      <c r="F885" s="21"/>
      <c r="G885" s="59"/>
      <c r="H885" s="56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  <c r="AQ885" s="55"/>
      <c r="AR885" s="55"/>
      <c r="AS885" s="55"/>
      <c r="AT885" s="55"/>
      <c r="AU885" s="55"/>
      <c r="AV885" s="55"/>
      <c r="AW885" s="55"/>
      <c r="AX885" s="55"/>
      <c r="AY885" s="55"/>
      <c r="AZ885" s="55"/>
      <c r="BA885" s="55"/>
      <c r="BB885" s="55"/>
      <c r="BC885" s="55"/>
      <c r="BD885" s="55"/>
      <c r="BE885" s="55"/>
      <c r="BF885" s="55"/>
      <c r="BG885" s="55"/>
      <c r="BH885" s="55"/>
      <c r="BI885" s="55"/>
      <c r="BJ885" s="55"/>
      <c r="BK885" s="55"/>
      <c r="BL885" s="55"/>
      <c r="BM885" s="55"/>
      <c r="BN885" s="55"/>
      <c r="BO885" s="55"/>
      <c r="BP885" s="55"/>
      <c r="BQ885" s="55"/>
      <c r="BR885" s="55"/>
      <c r="BS885" s="55"/>
      <c r="BT885" s="55"/>
      <c r="BU885" s="55"/>
      <c r="BV885" s="55"/>
      <c r="BW885" s="55"/>
      <c r="BX885" s="55"/>
      <c r="BY885" s="55"/>
      <c r="BZ885" s="55"/>
      <c r="CA885" s="55"/>
      <c r="CB885" s="55"/>
      <c r="CC885" s="55"/>
      <c r="CD885" s="55"/>
      <c r="CE885" s="55"/>
      <c r="CF885" s="55"/>
      <c r="CG885" s="55"/>
      <c r="CH885" s="55"/>
      <c r="CI885" s="55"/>
    </row>
    <row r="886" spans="1:87" customFormat="1" ht="15" customHeight="1" x14ac:dyDescent="0.25">
      <c r="A886" s="55"/>
      <c r="B886" s="58"/>
      <c r="C886" s="58"/>
      <c r="E886" s="57"/>
      <c r="F886" s="21"/>
      <c r="G886" s="59"/>
      <c r="H886" s="56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  <c r="AQ886" s="55"/>
      <c r="AR886" s="55"/>
      <c r="AS886" s="55"/>
      <c r="AT886" s="55"/>
      <c r="AU886" s="55"/>
      <c r="AV886" s="55"/>
      <c r="AW886" s="55"/>
      <c r="AX886" s="55"/>
      <c r="AY886" s="55"/>
      <c r="AZ886" s="55"/>
      <c r="BA886" s="55"/>
      <c r="BB886" s="55"/>
      <c r="BC886" s="55"/>
      <c r="BD886" s="55"/>
      <c r="BE886" s="55"/>
      <c r="BF886" s="55"/>
      <c r="BG886" s="55"/>
      <c r="BH886" s="55"/>
      <c r="BI886" s="55"/>
      <c r="BJ886" s="55"/>
      <c r="BK886" s="55"/>
      <c r="BL886" s="55"/>
      <c r="BM886" s="55"/>
      <c r="BN886" s="55"/>
      <c r="BO886" s="55"/>
      <c r="BP886" s="55"/>
      <c r="BQ886" s="55"/>
      <c r="BR886" s="55"/>
      <c r="BS886" s="55"/>
      <c r="BT886" s="55"/>
      <c r="BU886" s="55"/>
      <c r="BV886" s="55"/>
      <c r="BW886" s="55"/>
      <c r="BX886" s="55"/>
      <c r="BY886" s="55"/>
      <c r="BZ886" s="55"/>
      <c r="CA886" s="55"/>
      <c r="CB886" s="55"/>
      <c r="CC886" s="55"/>
      <c r="CD886" s="55"/>
      <c r="CE886" s="55"/>
      <c r="CF886" s="55"/>
      <c r="CG886" s="55"/>
      <c r="CH886" s="55"/>
      <c r="CI886" s="55"/>
    </row>
    <row r="887" spans="1:87" customFormat="1" ht="15" customHeight="1" x14ac:dyDescent="0.25">
      <c r="A887" s="55"/>
      <c r="B887" s="58"/>
      <c r="C887" s="58"/>
      <c r="E887" s="57"/>
      <c r="F887" s="21"/>
      <c r="G887" s="59"/>
      <c r="H887" s="56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5"/>
      <c r="AV887" s="55"/>
      <c r="AW887" s="55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5"/>
      <c r="BJ887" s="55"/>
      <c r="BK887" s="55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5"/>
      <c r="BX887" s="55"/>
      <c r="BY887" s="55"/>
      <c r="BZ887" s="55"/>
      <c r="CA887" s="55"/>
      <c r="CB887" s="55"/>
      <c r="CC887" s="55"/>
      <c r="CD887" s="55"/>
      <c r="CE887" s="55"/>
      <c r="CF887" s="55"/>
      <c r="CG887" s="55"/>
      <c r="CH887" s="55"/>
      <c r="CI887" s="55"/>
    </row>
    <row r="888" spans="1:87" customFormat="1" ht="15" customHeight="1" x14ac:dyDescent="0.25">
      <c r="A888" s="55"/>
      <c r="B888" s="58"/>
      <c r="C888" s="58"/>
      <c r="E888" s="57"/>
      <c r="F888" s="21"/>
      <c r="G888" s="59"/>
      <c r="H888" s="56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  <c r="AQ888" s="55"/>
      <c r="AR888" s="55"/>
      <c r="AS888" s="55"/>
      <c r="AT888" s="55"/>
      <c r="AU888" s="55"/>
      <c r="AV888" s="55"/>
      <c r="AW888" s="55"/>
      <c r="AX888" s="55"/>
      <c r="AY888" s="55"/>
      <c r="AZ888" s="55"/>
      <c r="BA888" s="55"/>
      <c r="BB888" s="55"/>
      <c r="BC888" s="55"/>
      <c r="BD888" s="55"/>
      <c r="BE888" s="55"/>
      <c r="BF888" s="55"/>
      <c r="BG888" s="55"/>
      <c r="BH888" s="55"/>
      <c r="BI888" s="55"/>
      <c r="BJ888" s="55"/>
      <c r="BK888" s="55"/>
      <c r="BL888" s="55"/>
      <c r="BM888" s="55"/>
      <c r="BN888" s="55"/>
      <c r="BO888" s="55"/>
      <c r="BP888" s="55"/>
      <c r="BQ888" s="55"/>
      <c r="BR888" s="55"/>
      <c r="BS888" s="55"/>
      <c r="BT888" s="55"/>
      <c r="BU888" s="55"/>
      <c r="BV888" s="55"/>
      <c r="BW888" s="55"/>
      <c r="BX888" s="55"/>
      <c r="BY888" s="55"/>
      <c r="BZ888" s="55"/>
      <c r="CA888" s="55"/>
      <c r="CB888" s="55"/>
      <c r="CC888" s="55"/>
      <c r="CD888" s="55"/>
      <c r="CE888" s="55"/>
      <c r="CF888" s="55"/>
      <c r="CG888" s="55"/>
      <c r="CH888" s="55"/>
      <c r="CI888" s="55"/>
    </row>
    <row r="889" spans="1:87" customFormat="1" ht="15" customHeight="1" x14ac:dyDescent="0.25">
      <c r="A889" s="55"/>
      <c r="B889" s="58"/>
      <c r="C889" s="58"/>
      <c r="E889" s="57"/>
      <c r="F889" s="21"/>
      <c r="G889" s="59"/>
      <c r="H889" s="56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  <c r="AQ889" s="55"/>
      <c r="AR889" s="55"/>
      <c r="AS889" s="55"/>
      <c r="AT889" s="55"/>
      <c r="AU889" s="55"/>
      <c r="AV889" s="55"/>
      <c r="AW889" s="55"/>
      <c r="AX889" s="55"/>
      <c r="AY889" s="55"/>
      <c r="AZ889" s="55"/>
      <c r="BA889" s="55"/>
      <c r="BB889" s="55"/>
      <c r="BC889" s="55"/>
      <c r="BD889" s="55"/>
      <c r="BE889" s="55"/>
      <c r="BF889" s="55"/>
      <c r="BG889" s="55"/>
      <c r="BH889" s="55"/>
      <c r="BI889" s="55"/>
      <c r="BJ889" s="55"/>
      <c r="BK889" s="55"/>
      <c r="BL889" s="55"/>
      <c r="BM889" s="55"/>
      <c r="BN889" s="55"/>
      <c r="BO889" s="55"/>
      <c r="BP889" s="55"/>
      <c r="BQ889" s="55"/>
      <c r="BR889" s="55"/>
      <c r="BS889" s="55"/>
      <c r="BT889" s="55"/>
      <c r="BU889" s="55"/>
      <c r="BV889" s="55"/>
      <c r="BW889" s="55"/>
      <c r="BX889" s="55"/>
      <c r="BY889" s="55"/>
      <c r="BZ889" s="55"/>
      <c r="CA889" s="55"/>
      <c r="CB889" s="55"/>
      <c r="CC889" s="55"/>
      <c r="CD889" s="55"/>
      <c r="CE889" s="55"/>
      <c r="CF889" s="55"/>
      <c r="CG889" s="55"/>
      <c r="CH889" s="55"/>
      <c r="CI889" s="55"/>
    </row>
    <row r="890" spans="1:87" customFormat="1" ht="15" customHeight="1" x14ac:dyDescent="0.25">
      <c r="A890" s="55"/>
      <c r="B890" s="58"/>
      <c r="C890" s="58"/>
      <c r="E890" s="57"/>
      <c r="F890" s="21"/>
      <c r="G890" s="59"/>
      <c r="H890" s="56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  <c r="AQ890" s="55"/>
      <c r="AR890" s="55"/>
      <c r="AS890" s="55"/>
      <c r="AT890" s="55"/>
      <c r="AU890" s="55"/>
      <c r="AV890" s="55"/>
      <c r="AW890" s="55"/>
      <c r="AX890" s="55"/>
      <c r="AY890" s="55"/>
      <c r="AZ890" s="55"/>
      <c r="BA890" s="55"/>
      <c r="BB890" s="55"/>
      <c r="BC890" s="55"/>
      <c r="BD890" s="55"/>
      <c r="BE890" s="55"/>
      <c r="BF890" s="55"/>
      <c r="BG890" s="55"/>
      <c r="BH890" s="55"/>
      <c r="BI890" s="55"/>
      <c r="BJ890" s="55"/>
      <c r="BK890" s="55"/>
      <c r="BL890" s="55"/>
      <c r="BM890" s="55"/>
      <c r="BN890" s="55"/>
      <c r="BO890" s="55"/>
      <c r="BP890" s="55"/>
      <c r="BQ890" s="55"/>
      <c r="BR890" s="55"/>
      <c r="BS890" s="55"/>
      <c r="BT890" s="55"/>
      <c r="BU890" s="55"/>
      <c r="BV890" s="55"/>
      <c r="BW890" s="55"/>
      <c r="BX890" s="55"/>
      <c r="BY890" s="55"/>
      <c r="BZ890" s="55"/>
      <c r="CA890" s="55"/>
      <c r="CB890" s="55"/>
      <c r="CC890" s="55"/>
      <c r="CD890" s="55"/>
      <c r="CE890" s="55"/>
      <c r="CF890" s="55"/>
      <c r="CG890" s="55"/>
      <c r="CH890" s="55"/>
      <c r="CI890" s="55"/>
    </row>
    <row r="891" spans="1:87" customFormat="1" ht="15" customHeight="1" x14ac:dyDescent="0.25">
      <c r="A891" s="55"/>
      <c r="B891" s="58"/>
      <c r="C891" s="58"/>
      <c r="E891" s="57"/>
      <c r="F891" s="21"/>
      <c r="G891" s="59"/>
      <c r="H891" s="56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  <c r="AQ891" s="55"/>
      <c r="AR891" s="55"/>
      <c r="AS891" s="55"/>
      <c r="AT891" s="55"/>
      <c r="AU891" s="55"/>
      <c r="AV891" s="55"/>
      <c r="AW891" s="55"/>
      <c r="AX891" s="55"/>
      <c r="AY891" s="55"/>
      <c r="AZ891" s="55"/>
      <c r="BA891" s="55"/>
      <c r="BB891" s="55"/>
      <c r="BC891" s="55"/>
      <c r="BD891" s="55"/>
      <c r="BE891" s="55"/>
      <c r="BF891" s="55"/>
      <c r="BG891" s="55"/>
      <c r="BH891" s="55"/>
      <c r="BI891" s="55"/>
      <c r="BJ891" s="55"/>
      <c r="BK891" s="55"/>
      <c r="BL891" s="55"/>
      <c r="BM891" s="55"/>
      <c r="BN891" s="55"/>
      <c r="BO891" s="55"/>
      <c r="BP891" s="55"/>
      <c r="BQ891" s="55"/>
      <c r="BR891" s="55"/>
      <c r="BS891" s="55"/>
      <c r="BT891" s="55"/>
      <c r="BU891" s="55"/>
      <c r="BV891" s="55"/>
      <c r="BW891" s="55"/>
      <c r="BX891" s="55"/>
      <c r="BY891" s="55"/>
      <c r="BZ891" s="55"/>
      <c r="CA891" s="55"/>
      <c r="CB891" s="55"/>
      <c r="CC891" s="55"/>
      <c r="CD891" s="55"/>
      <c r="CE891" s="55"/>
      <c r="CF891" s="55"/>
      <c r="CG891" s="55"/>
      <c r="CH891" s="55"/>
      <c r="CI891" s="55"/>
    </row>
    <row r="892" spans="1:87" customFormat="1" ht="15" customHeight="1" x14ac:dyDescent="0.25">
      <c r="A892" s="55"/>
      <c r="B892" s="58"/>
      <c r="C892" s="58"/>
      <c r="E892" s="57"/>
      <c r="F892" s="21"/>
      <c r="G892" s="59"/>
      <c r="H892" s="56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  <c r="AQ892" s="55"/>
      <c r="AR892" s="55"/>
      <c r="AS892" s="55"/>
      <c r="AT892" s="55"/>
      <c r="AU892" s="55"/>
      <c r="AV892" s="55"/>
      <c r="AW892" s="55"/>
      <c r="AX892" s="55"/>
      <c r="AY892" s="55"/>
      <c r="AZ892" s="55"/>
      <c r="BA892" s="55"/>
      <c r="BB892" s="55"/>
      <c r="BC892" s="55"/>
      <c r="BD892" s="55"/>
      <c r="BE892" s="55"/>
      <c r="BF892" s="55"/>
      <c r="BG892" s="55"/>
      <c r="BH892" s="55"/>
      <c r="BI892" s="55"/>
      <c r="BJ892" s="55"/>
      <c r="BK892" s="55"/>
      <c r="BL892" s="55"/>
      <c r="BM892" s="55"/>
      <c r="BN892" s="55"/>
      <c r="BO892" s="55"/>
      <c r="BP892" s="55"/>
      <c r="BQ892" s="55"/>
      <c r="BR892" s="55"/>
      <c r="BS892" s="55"/>
      <c r="BT892" s="55"/>
      <c r="BU892" s="55"/>
      <c r="BV892" s="55"/>
      <c r="BW892" s="55"/>
      <c r="BX892" s="55"/>
      <c r="BY892" s="55"/>
      <c r="BZ892" s="55"/>
      <c r="CA892" s="55"/>
      <c r="CB892" s="55"/>
      <c r="CC892" s="55"/>
      <c r="CD892" s="55"/>
      <c r="CE892" s="55"/>
      <c r="CF892" s="55"/>
      <c r="CG892" s="55"/>
      <c r="CH892" s="55"/>
      <c r="CI892" s="55"/>
    </row>
    <row r="893" spans="1:87" customFormat="1" ht="15" customHeight="1" x14ac:dyDescent="0.25">
      <c r="A893" s="55"/>
      <c r="B893" s="58"/>
      <c r="C893" s="58"/>
      <c r="E893" s="57"/>
      <c r="F893" s="21"/>
      <c r="G893" s="59"/>
      <c r="H893" s="56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  <c r="AQ893" s="55"/>
      <c r="AR893" s="55"/>
      <c r="AS893" s="55"/>
      <c r="AT893" s="55"/>
      <c r="AU893" s="55"/>
      <c r="AV893" s="55"/>
      <c r="AW893" s="55"/>
      <c r="AX893" s="55"/>
      <c r="AY893" s="55"/>
      <c r="AZ893" s="55"/>
      <c r="BA893" s="55"/>
      <c r="BB893" s="55"/>
      <c r="BC893" s="55"/>
      <c r="BD893" s="55"/>
      <c r="BE893" s="55"/>
      <c r="BF893" s="55"/>
      <c r="BG893" s="55"/>
      <c r="BH893" s="55"/>
      <c r="BI893" s="55"/>
      <c r="BJ893" s="55"/>
      <c r="BK893" s="55"/>
      <c r="BL893" s="55"/>
      <c r="BM893" s="55"/>
      <c r="BN893" s="55"/>
      <c r="BO893" s="55"/>
      <c r="BP893" s="55"/>
      <c r="BQ893" s="55"/>
      <c r="BR893" s="55"/>
      <c r="BS893" s="55"/>
      <c r="BT893" s="55"/>
      <c r="BU893" s="55"/>
      <c r="BV893" s="55"/>
      <c r="BW893" s="55"/>
      <c r="BX893" s="55"/>
      <c r="BY893" s="55"/>
      <c r="BZ893" s="55"/>
      <c r="CA893" s="55"/>
      <c r="CB893" s="55"/>
      <c r="CC893" s="55"/>
      <c r="CD893" s="55"/>
      <c r="CE893" s="55"/>
      <c r="CF893" s="55"/>
      <c r="CG893" s="55"/>
      <c r="CH893" s="55"/>
      <c r="CI893" s="55"/>
    </row>
    <row r="894" spans="1:87" customFormat="1" ht="15" customHeight="1" x14ac:dyDescent="0.25">
      <c r="A894" s="55"/>
      <c r="B894" s="58"/>
      <c r="C894" s="58"/>
      <c r="E894" s="57"/>
      <c r="F894" s="21"/>
      <c r="G894" s="59"/>
      <c r="H894" s="56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55"/>
      <c r="AL894" s="55"/>
      <c r="AM894" s="55"/>
      <c r="AN894" s="55"/>
      <c r="AO894" s="55"/>
      <c r="AP894" s="55"/>
      <c r="AQ894" s="55"/>
      <c r="AR894" s="55"/>
      <c r="AS894" s="55"/>
      <c r="AT894" s="55"/>
      <c r="AU894" s="55"/>
      <c r="AV894" s="55"/>
      <c r="AW894" s="55"/>
      <c r="AX894" s="55"/>
      <c r="AY894" s="55"/>
      <c r="AZ894" s="55"/>
      <c r="BA894" s="55"/>
      <c r="BB894" s="55"/>
      <c r="BC894" s="55"/>
      <c r="BD894" s="55"/>
      <c r="BE894" s="55"/>
      <c r="BF894" s="55"/>
      <c r="BG894" s="55"/>
      <c r="BH894" s="55"/>
      <c r="BI894" s="55"/>
      <c r="BJ894" s="55"/>
      <c r="BK894" s="55"/>
      <c r="BL894" s="55"/>
      <c r="BM894" s="55"/>
      <c r="BN894" s="55"/>
      <c r="BO894" s="55"/>
      <c r="BP894" s="55"/>
      <c r="BQ894" s="55"/>
      <c r="BR894" s="55"/>
      <c r="BS894" s="55"/>
      <c r="BT894" s="55"/>
      <c r="BU894" s="55"/>
      <c r="BV894" s="55"/>
      <c r="BW894" s="55"/>
      <c r="BX894" s="55"/>
      <c r="BY894" s="55"/>
      <c r="BZ894" s="55"/>
      <c r="CA894" s="55"/>
      <c r="CB894" s="55"/>
      <c r="CC894" s="55"/>
      <c r="CD894" s="55"/>
      <c r="CE894" s="55"/>
      <c r="CF894" s="55"/>
      <c r="CG894" s="55"/>
      <c r="CH894" s="55"/>
      <c r="CI894" s="55"/>
    </row>
    <row r="895" spans="1:87" customFormat="1" ht="15" customHeight="1" x14ac:dyDescent="0.25">
      <c r="A895" s="55"/>
      <c r="B895" s="58"/>
      <c r="C895" s="58"/>
      <c r="E895" s="57"/>
      <c r="F895" s="21"/>
      <c r="G895" s="59"/>
      <c r="H895" s="56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5"/>
      <c r="AV895" s="55"/>
      <c r="AW895" s="55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5"/>
      <c r="BJ895" s="55"/>
      <c r="BK895" s="55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5"/>
      <c r="BX895" s="55"/>
      <c r="BY895" s="55"/>
      <c r="BZ895" s="55"/>
      <c r="CA895" s="55"/>
      <c r="CB895" s="55"/>
      <c r="CC895" s="55"/>
      <c r="CD895" s="55"/>
      <c r="CE895" s="55"/>
      <c r="CF895" s="55"/>
      <c r="CG895" s="55"/>
      <c r="CH895" s="55"/>
      <c r="CI895" s="55"/>
    </row>
    <row r="896" spans="1:87" customFormat="1" ht="15" customHeight="1" x14ac:dyDescent="0.25">
      <c r="A896" s="55"/>
      <c r="B896" s="58"/>
      <c r="C896" s="58"/>
      <c r="E896" s="57"/>
      <c r="F896" s="21"/>
      <c r="G896" s="59"/>
      <c r="H896" s="56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55"/>
      <c r="AL896" s="55"/>
      <c r="AM896" s="55"/>
      <c r="AN896" s="55"/>
      <c r="AO896" s="55"/>
      <c r="AP896" s="55"/>
      <c r="AQ896" s="55"/>
      <c r="AR896" s="55"/>
      <c r="AS896" s="55"/>
      <c r="AT896" s="55"/>
      <c r="AU896" s="55"/>
      <c r="AV896" s="55"/>
      <c r="AW896" s="55"/>
      <c r="AX896" s="55"/>
      <c r="AY896" s="55"/>
      <c r="AZ896" s="55"/>
      <c r="BA896" s="55"/>
      <c r="BB896" s="55"/>
      <c r="BC896" s="55"/>
      <c r="BD896" s="55"/>
      <c r="BE896" s="55"/>
      <c r="BF896" s="55"/>
      <c r="BG896" s="55"/>
      <c r="BH896" s="55"/>
      <c r="BI896" s="55"/>
      <c r="BJ896" s="55"/>
      <c r="BK896" s="55"/>
      <c r="BL896" s="55"/>
      <c r="BM896" s="55"/>
      <c r="BN896" s="55"/>
      <c r="BO896" s="55"/>
      <c r="BP896" s="55"/>
      <c r="BQ896" s="55"/>
      <c r="BR896" s="55"/>
      <c r="BS896" s="55"/>
      <c r="BT896" s="55"/>
      <c r="BU896" s="55"/>
      <c r="BV896" s="55"/>
      <c r="BW896" s="55"/>
      <c r="BX896" s="55"/>
      <c r="BY896" s="55"/>
      <c r="BZ896" s="55"/>
      <c r="CA896" s="55"/>
      <c r="CB896" s="55"/>
      <c r="CC896" s="55"/>
      <c r="CD896" s="55"/>
      <c r="CE896" s="55"/>
      <c r="CF896" s="55"/>
      <c r="CG896" s="55"/>
      <c r="CH896" s="55"/>
      <c r="CI896" s="55"/>
    </row>
    <row r="897" spans="1:87" customFormat="1" ht="15" customHeight="1" x14ac:dyDescent="0.25">
      <c r="A897" s="55"/>
      <c r="B897" s="58"/>
      <c r="C897" s="58"/>
      <c r="E897" s="57"/>
      <c r="F897" s="21"/>
      <c r="G897" s="59"/>
      <c r="H897" s="56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55"/>
      <c r="AL897" s="55"/>
      <c r="AM897" s="55"/>
      <c r="AN897" s="55"/>
      <c r="AO897" s="55"/>
      <c r="AP897" s="55"/>
      <c r="AQ897" s="55"/>
      <c r="AR897" s="55"/>
      <c r="AS897" s="55"/>
      <c r="AT897" s="55"/>
      <c r="AU897" s="55"/>
      <c r="AV897" s="55"/>
      <c r="AW897" s="55"/>
      <c r="AX897" s="55"/>
      <c r="AY897" s="55"/>
      <c r="AZ897" s="55"/>
      <c r="BA897" s="55"/>
      <c r="BB897" s="55"/>
      <c r="BC897" s="55"/>
      <c r="BD897" s="55"/>
      <c r="BE897" s="55"/>
      <c r="BF897" s="55"/>
      <c r="BG897" s="55"/>
      <c r="BH897" s="55"/>
      <c r="BI897" s="55"/>
      <c r="BJ897" s="55"/>
      <c r="BK897" s="55"/>
      <c r="BL897" s="55"/>
      <c r="BM897" s="55"/>
      <c r="BN897" s="55"/>
      <c r="BO897" s="55"/>
      <c r="BP897" s="55"/>
      <c r="BQ897" s="55"/>
      <c r="BR897" s="55"/>
      <c r="BS897" s="55"/>
      <c r="BT897" s="55"/>
      <c r="BU897" s="55"/>
      <c r="BV897" s="55"/>
      <c r="BW897" s="55"/>
      <c r="BX897" s="55"/>
      <c r="BY897" s="55"/>
      <c r="BZ897" s="55"/>
      <c r="CA897" s="55"/>
      <c r="CB897" s="55"/>
      <c r="CC897" s="55"/>
      <c r="CD897" s="55"/>
      <c r="CE897" s="55"/>
      <c r="CF897" s="55"/>
      <c r="CG897" s="55"/>
      <c r="CH897" s="55"/>
      <c r="CI897" s="55"/>
    </row>
    <row r="898" spans="1:87" customFormat="1" ht="15" customHeight="1" x14ac:dyDescent="0.25">
      <c r="A898" s="55"/>
      <c r="B898" s="58"/>
      <c r="C898" s="58"/>
      <c r="E898" s="57"/>
      <c r="F898" s="21"/>
      <c r="G898" s="59"/>
      <c r="H898" s="56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55"/>
      <c r="AL898" s="55"/>
      <c r="AM898" s="55"/>
      <c r="AN898" s="55"/>
      <c r="AO898" s="55"/>
      <c r="AP898" s="55"/>
      <c r="AQ898" s="55"/>
      <c r="AR898" s="55"/>
      <c r="AS898" s="55"/>
      <c r="AT898" s="55"/>
      <c r="AU898" s="55"/>
      <c r="AV898" s="55"/>
      <c r="AW898" s="55"/>
      <c r="AX898" s="55"/>
      <c r="AY898" s="55"/>
      <c r="AZ898" s="55"/>
      <c r="BA898" s="55"/>
      <c r="BB898" s="55"/>
      <c r="BC898" s="55"/>
      <c r="BD898" s="55"/>
      <c r="BE898" s="55"/>
      <c r="BF898" s="55"/>
      <c r="BG898" s="55"/>
      <c r="BH898" s="55"/>
      <c r="BI898" s="55"/>
      <c r="BJ898" s="55"/>
      <c r="BK898" s="55"/>
      <c r="BL898" s="55"/>
      <c r="BM898" s="55"/>
      <c r="BN898" s="55"/>
      <c r="BO898" s="55"/>
      <c r="BP898" s="55"/>
      <c r="BQ898" s="55"/>
      <c r="BR898" s="55"/>
      <c r="BS898" s="55"/>
      <c r="BT898" s="55"/>
      <c r="BU898" s="55"/>
      <c r="BV898" s="55"/>
      <c r="BW898" s="55"/>
      <c r="BX898" s="55"/>
      <c r="BY898" s="55"/>
      <c r="BZ898" s="55"/>
      <c r="CA898" s="55"/>
      <c r="CB898" s="55"/>
      <c r="CC898" s="55"/>
      <c r="CD898" s="55"/>
      <c r="CE898" s="55"/>
      <c r="CF898" s="55"/>
      <c r="CG898" s="55"/>
      <c r="CH898" s="55"/>
      <c r="CI898" s="55"/>
    </row>
    <row r="899" spans="1:87" customFormat="1" ht="15" customHeight="1" x14ac:dyDescent="0.25">
      <c r="A899" s="55"/>
      <c r="B899" s="58"/>
      <c r="C899" s="58"/>
      <c r="E899" s="57"/>
      <c r="F899" s="21"/>
      <c r="G899" s="59"/>
      <c r="H899" s="56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55"/>
      <c r="AL899" s="55"/>
      <c r="AM899" s="55"/>
      <c r="AN899" s="55"/>
      <c r="AO899" s="55"/>
      <c r="AP899" s="55"/>
      <c r="AQ899" s="55"/>
      <c r="AR899" s="55"/>
      <c r="AS899" s="55"/>
      <c r="AT899" s="55"/>
      <c r="AU899" s="55"/>
      <c r="AV899" s="55"/>
      <c r="AW899" s="55"/>
      <c r="AX899" s="55"/>
      <c r="AY899" s="55"/>
      <c r="AZ899" s="55"/>
      <c r="BA899" s="55"/>
      <c r="BB899" s="55"/>
      <c r="BC899" s="55"/>
      <c r="BD899" s="55"/>
      <c r="BE899" s="55"/>
      <c r="BF899" s="55"/>
      <c r="BG899" s="55"/>
      <c r="BH899" s="55"/>
      <c r="BI899" s="55"/>
      <c r="BJ899" s="55"/>
      <c r="BK899" s="55"/>
      <c r="BL899" s="55"/>
      <c r="BM899" s="55"/>
      <c r="BN899" s="55"/>
      <c r="BO899" s="55"/>
      <c r="BP899" s="55"/>
      <c r="BQ899" s="55"/>
      <c r="BR899" s="55"/>
      <c r="BS899" s="55"/>
      <c r="BT899" s="55"/>
      <c r="BU899" s="55"/>
      <c r="BV899" s="55"/>
      <c r="BW899" s="55"/>
      <c r="BX899" s="55"/>
      <c r="BY899" s="55"/>
      <c r="BZ899" s="55"/>
      <c r="CA899" s="55"/>
      <c r="CB899" s="55"/>
      <c r="CC899" s="55"/>
      <c r="CD899" s="55"/>
      <c r="CE899" s="55"/>
      <c r="CF899" s="55"/>
      <c r="CG899" s="55"/>
      <c r="CH899" s="55"/>
      <c r="CI899" s="55"/>
    </row>
    <row r="900" spans="1:87" customFormat="1" ht="15" customHeight="1" x14ac:dyDescent="0.25">
      <c r="A900" s="55"/>
      <c r="B900" s="58"/>
      <c r="C900" s="58"/>
      <c r="E900" s="57"/>
      <c r="F900" s="21"/>
      <c r="G900" s="59"/>
      <c r="H900" s="56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5"/>
      <c r="AL900" s="55"/>
      <c r="AM900" s="55"/>
      <c r="AN900" s="55"/>
      <c r="AO900" s="55"/>
      <c r="AP900" s="55"/>
      <c r="AQ900" s="55"/>
      <c r="AR900" s="55"/>
      <c r="AS900" s="55"/>
      <c r="AT900" s="55"/>
      <c r="AU900" s="55"/>
      <c r="AV900" s="55"/>
      <c r="AW900" s="55"/>
      <c r="AX900" s="55"/>
      <c r="AY900" s="55"/>
      <c r="AZ900" s="55"/>
      <c r="BA900" s="55"/>
      <c r="BB900" s="55"/>
      <c r="BC900" s="55"/>
      <c r="BD900" s="55"/>
      <c r="BE900" s="55"/>
      <c r="BF900" s="55"/>
      <c r="BG900" s="55"/>
      <c r="BH900" s="55"/>
      <c r="BI900" s="55"/>
      <c r="BJ900" s="55"/>
      <c r="BK900" s="55"/>
      <c r="BL900" s="55"/>
      <c r="BM900" s="55"/>
      <c r="BN900" s="55"/>
      <c r="BO900" s="55"/>
      <c r="BP900" s="55"/>
      <c r="BQ900" s="55"/>
      <c r="BR900" s="55"/>
      <c r="BS900" s="55"/>
      <c r="BT900" s="55"/>
      <c r="BU900" s="55"/>
      <c r="BV900" s="55"/>
      <c r="BW900" s="55"/>
      <c r="BX900" s="55"/>
      <c r="BY900" s="55"/>
      <c r="BZ900" s="55"/>
      <c r="CA900" s="55"/>
      <c r="CB900" s="55"/>
      <c r="CC900" s="55"/>
      <c r="CD900" s="55"/>
      <c r="CE900" s="55"/>
      <c r="CF900" s="55"/>
      <c r="CG900" s="55"/>
      <c r="CH900" s="55"/>
      <c r="CI900" s="55"/>
    </row>
    <row r="901" spans="1:87" customFormat="1" ht="15" customHeight="1" x14ac:dyDescent="0.25">
      <c r="A901" s="55"/>
      <c r="B901" s="58"/>
      <c r="C901" s="58"/>
      <c r="E901" s="57"/>
      <c r="F901" s="21"/>
      <c r="G901" s="59"/>
      <c r="H901" s="56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55"/>
      <c r="AL901" s="55"/>
      <c r="AM901" s="55"/>
      <c r="AN901" s="55"/>
      <c r="AO901" s="55"/>
      <c r="AP901" s="55"/>
      <c r="AQ901" s="55"/>
      <c r="AR901" s="55"/>
      <c r="AS901" s="55"/>
      <c r="AT901" s="55"/>
      <c r="AU901" s="55"/>
      <c r="AV901" s="55"/>
      <c r="AW901" s="55"/>
      <c r="AX901" s="55"/>
      <c r="AY901" s="55"/>
      <c r="AZ901" s="55"/>
      <c r="BA901" s="55"/>
      <c r="BB901" s="55"/>
      <c r="BC901" s="55"/>
      <c r="BD901" s="55"/>
      <c r="BE901" s="55"/>
      <c r="BF901" s="55"/>
      <c r="BG901" s="55"/>
      <c r="BH901" s="55"/>
      <c r="BI901" s="55"/>
      <c r="BJ901" s="55"/>
      <c r="BK901" s="55"/>
      <c r="BL901" s="55"/>
      <c r="BM901" s="55"/>
      <c r="BN901" s="55"/>
      <c r="BO901" s="55"/>
      <c r="BP901" s="55"/>
      <c r="BQ901" s="55"/>
      <c r="BR901" s="55"/>
      <c r="BS901" s="55"/>
      <c r="BT901" s="55"/>
      <c r="BU901" s="55"/>
      <c r="BV901" s="55"/>
      <c r="BW901" s="55"/>
      <c r="BX901" s="55"/>
      <c r="BY901" s="55"/>
      <c r="BZ901" s="55"/>
      <c r="CA901" s="55"/>
      <c r="CB901" s="55"/>
      <c r="CC901" s="55"/>
      <c r="CD901" s="55"/>
      <c r="CE901" s="55"/>
      <c r="CF901" s="55"/>
      <c r="CG901" s="55"/>
      <c r="CH901" s="55"/>
      <c r="CI901" s="55"/>
    </row>
    <row r="902" spans="1:87" customFormat="1" ht="15" customHeight="1" x14ac:dyDescent="0.25">
      <c r="A902" s="55"/>
      <c r="B902" s="58"/>
      <c r="C902" s="58"/>
      <c r="E902" s="57"/>
      <c r="F902" s="21"/>
      <c r="G902" s="59"/>
      <c r="H902" s="56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5"/>
      <c r="AV902" s="55"/>
      <c r="AW902" s="55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5"/>
      <c r="BJ902" s="55"/>
      <c r="BK902" s="55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5"/>
      <c r="BX902" s="55"/>
      <c r="BY902" s="55"/>
      <c r="BZ902" s="55"/>
      <c r="CA902" s="55"/>
      <c r="CB902" s="55"/>
      <c r="CC902" s="55"/>
      <c r="CD902" s="55"/>
      <c r="CE902" s="55"/>
      <c r="CF902" s="55"/>
      <c r="CG902" s="55"/>
      <c r="CH902" s="55"/>
      <c r="CI902" s="55"/>
    </row>
    <row r="903" spans="1:87" customFormat="1" ht="15" customHeight="1" x14ac:dyDescent="0.25">
      <c r="A903" s="55"/>
      <c r="B903" s="58"/>
      <c r="C903" s="58"/>
      <c r="E903" s="57"/>
      <c r="F903" s="21"/>
      <c r="G903" s="59"/>
      <c r="H903" s="56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55"/>
      <c r="AL903" s="55"/>
      <c r="AM903" s="55"/>
      <c r="AN903" s="55"/>
      <c r="AO903" s="55"/>
      <c r="AP903" s="55"/>
      <c r="AQ903" s="55"/>
      <c r="AR903" s="55"/>
      <c r="AS903" s="55"/>
      <c r="AT903" s="55"/>
      <c r="AU903" s="55"/>
      <c r="AV903" s="55"/>
      <c r="AW903" s="55"/>
      <c r="AX903" s="55"/>
      <c r="AY903" s="55"/>
      <c r="AZ903" s="55"/>
      <c r="BA903" s="55"/>
      <c r="BB903" s="55"/>
      <c r="BC903" s="55"/>
      <c r="BD903" s="55"/>
      <c r="BE903" s="55"/>
      <c r="BF903" s="55"/>
      <c r="BG903" s="55"/>
      <c r="BH903" s="55"/>
      <c r="BI903" s="55"/>
      <c r="BJ903" s="55"/>
      <c r="BK903" s="55"/>
      <c r="BL903" s="55"/>
      <c r="BM903" s="55"/>
      <c r="BN903" s="55"/>
      <c r="BO903" s="55"/>
      <c r="BP903" s="55"/>
      <c r="BQ903" s="55"/>
      <c r="BR903" s="55"/>
      <c r="BS903" s="55"/>
      <c r="BT903" s="55"/>
      <c r="BU903" s="55"/>
      <c r="BV903" s="55"/>
      <c r="BW903" s="55"/>
      <c r="BX903" s="55"/>
      <c r="BY903" s="55"/>
      <c r="BZ903" s="55"/>
      <c r="CA903" s="55"/>
      <c r="CB903" s="55"/>
      <c r="CC903" s="55"/>
      <c r="CD903" s="55"/>
      <c r="CE903" s="55"/>
      <c r="CF903" s="55"/>
      <c r="CG903" s="55"/>
      <c r="CH903" s="55"/>
      <c r="CI903" s="55"/>
    </row>
    <row r="904" spans="1:87" customFormat="1" ht="15" customHeight="1" x14ac:dyDescent="0.25">
      <c r="A904" s="55"/>
      <c r="B904" s="58"/>
      <c r="C904" s="58"/>
      <c r="E904" s="57"/>
      <c r="F904" s="21"/>
      <c r="G904" s="59"/>
      <c r="H904" s="56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55"/>
      <c r="AL904" s="55"/>
      <c r="AM904" s="55"/>
      <c r="AN904" s="55"/>
      <c r="AO904" s="55"/>
      <c r="AP904" s="55"/>
      <c r="AQ904" s="55"/>
      <c r="AR904" s="55"/>
      <c r="AS904" s="55"/>
      <c r="AT904" s="55"/>
      <c r="AU904" s="55"/>
      <c r="AV904" s="55"/>
      <c r="AW904" s="55"/>
      <c r="AX904" s="55"/>
      <c r="AY904" s="55"/>
      <c r="AZ904" s="55"/>
      <c r="BA904" s="55"/>
      <c r="BB904" s="55"/>
      <c r="BC904" s="55"/>
      <c r="BD904" s="55"/>
      <c r="BE904" s="55"/>
      <c r="BF904" s="55"/>
      <c r="BG904" s="55"/>
      <c r="BH904" s="55"/>
      <c r="BI904" s="55"/>
      <c r="BJ904" s="55"/>
      <c r="BK904" s="55"/>
      <c r="BL904" s="55"/>
      <c r="BM904" s="55"/>
      <c r="BN904" s="55"/>
      <c r="BO904" s="55"/>
      <c r="BP904" s="55"/>
      <c r="BQ904" s="55"/>
      <c r="BR904" s="55"/>
      <c r="BS904" s="55"/>
      <c r="BT904" s="55"/>
      <c r="BU904" s="55"/>
      <c r="BV904" s="55"/>
      <c r="BW904" s="55"/>
      <c r="BX904" s="55"/>
      <c r="BY904" s="55"/>
      <c r="BZ904" s="55"/>
      <c r="CA904" s="55"/>
      <c r="CB904" s="55"/>
      <c r="CC904" s="55"/>
      <c r="CD904" s="55"/>
      <c r="CE904" s="55"/>
      <c r="CF904" s="55"/>
      <c r="CG904" s="55"/>
      <c r="CH904" s="55"/>
      <c r="CI904" s="55"/>
    </row>
    <row r="905" spans="1:87" customFormat="1" ht="15" customHeight="1" x14ac:dyDescent="0.25">
      <c r="A905" s="55"/>
      <c r="B905" s="58"/>
      <c r="C905" s="58"/>
      <c r="E905" s="57"/>
      <c r="F905" s="21"/>
      <c r="G905" s="59"/>
      <c r="H905" s="56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55"/>
      <c r="AL905" s="55"/>
      <c r="AM905" s="55"/>
      <c r="AN905" s="55"/>
      <c r="AO905" s="55"/>
      <c r="AP905" s="55"/>
      <c r="AQ905" s="55"/>
      <c r="AR905" s="55"/>
      <c r="AS905" s="55"/>
      <c r="AT905" s="55"/>
      <c r="AU905" s="55"/>
      <c r="AV905" s="55"/>
      <c r="AW905" s="55"/>
      <c r="AX905" s="55"/>
      <c r="AY905" s="55"/>
      <c r="AZ905" s="55"/>
      <c r="BA905" s="55"/>
      <c r="BB905" s="55"/>
      <c r="BC905" s="55"/>
      <c r="BD905" s="55"/>
      <c r="BE905" s="55"/>
      <c r="BF905" s="55"/>
      <c r="BG905" s="55"/>
      <c r="BH905" s="55"/>
      <c r="BI905" s="55"/>
      <c r="BJ905" s="55"/>
      <c r="BK905" s="55"/>
      <c r="BL905" s="55"/>
      <c r="BM905" s="55"/>
      <c r="BN905" s="55"/>
      <c r="BO905" s="55"/>
      <c r="BP905" s="55"/>
      <c r="BQ905" s="55"/>
      <c r="BR905" s="55"/>
      <c r="BS905" s="55"/>
      <c r="BT905" s="55"/>
      <c r="BU905" s="55"/>
      <c r="BV905" s="55"/>
      <c r="BW905" s="55"/>
      <c r="BX905" s="55"/>
      <c r="BY905" s="55"/>
      <c r="BZ905" s="55"/>
      <c r="CA905" s="55"/>
      <c r="CB905" s="55"/>
      <c r="CC905" s="55"/>
      <c r="CD905" s="55"/>
      <c r="CE905" s="55"/>
      <c r="CF905" s="55"/>
      <c r="CG905" s="55"/>
      <c r="CH905" s="55"/>
      <c r="CI905" s="55"/>
    </row>
    <row r="906" spans="1:87" customFormat="1" ht="15" customHeight="1" x14ac:dyDescent="0.25">
      <c r="A906" s="55"/>
      <c r="B906" s="58"/>
      <c r="C906" s="58"/>
      <c r="E906" s="57"/>
      <c r="F906" s="21"/>
      <c r="G906" s="59"/>
      <c r="H906" s="56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55"/>
      <c r="AL906" s="55"/>
      <c r="AM906" s="55"/>
      <c r="AN906" s="55"/>
      <c r="AO906" s="55"/>
      <c r="AP906" s="55"/>
      <c r="AQ906" s="55"/>
      <c r="AR906" s="55"/>
      <c r="AS906" s="55"/>
      <c r="AT906" s="55"/>
      <c r="AU906" s="55"/>
      <c r="AV906" s="55"/>
      <c r="AW906" s="55"/>
      <c r="AX906" s="55"/>
      <c r="AY906" s="55"/>
      <c r="AZ906" s="55"/>
      <c r="BA906" s="55"/>
      <c r="BB906" s="55"/>
      <c r="BC906" s="55"/>
      <c r="BD906" s="55"/>
      <c r="BE906" s="55"/>
      <c r="BF906" s="55"/>
      <c r="BG906" s="55"/>
      <c r="BH906" s="55"/>
      <c r="BI906" s="55"/>
      <c r="BJ906" s="55"/>
      <c r="BK906" s="55"/>
      <c r="BL906" s="55"/>
      <c r="BM906" s="55"/>
      <c r="BN906" s="55"/>
      <c r="BO906" s="55"/>
      <c r="BP906" s="55"/>
      <c r="BQ906" s="55"/>
      <c r="BR906" s="55"/>
      <c r="BS906" s="55"/>
      <c r="BT906" s="55"/>
      <c r="BU906" s="55"/>
      <c r="BV906" s="55"/>
      <c r="BW906" s="55"/>
      <c r="BX906" s="55"/>
      <c r="BY906" s="55"/>
      <c r="BZ906" s="55"/>
      <c r="CA906" s="55"/>
      <c r="CB906" s="55"/>
      <c r="CC906" s="55"/>
      <c r="CD906" s="55"/>
      <c r="CE906" s="55"/>
      <c r="CF906" s="55"/>
      <c r="CG906" s="55"/>
      <c r="CH906" s="55"/>
      <c r="CI906" s="55"/>
    </row>
    <row r="907" spans="1:87" customFormat="1" ht="15" customHeight="1" x14ac:dyDescent="0.25">
      <c r="A907" s="55"/>
      <c r="B907" s="58"/>
      <c r="C907" s="58"/>
      <c r="E907" s="57"/>
      <c r="F907" s="21"/>
      <c r="G907" s="59"/>
      <c r="H907" s="56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55"/>
      <c r="AL907" s="55"/>
      <c r="AM907" s="55"/>
      <c r="AN907" s="55"/>
      <c r="AO907" s="55"/>
      <c r="AP907" s="55"/>
      <c r="AQ907" s="55"/>
      <c r="AR907" s="55"/>
      <c r="AS907" s="55"/>
      <c r="AT907" s="55"/>
      <c r="AU907" s="55"/>
      <c r="AV907" s="55"/>
      <c r="AW907" s="55"/>
      <c r="AX907" s="55"/>
      <c r="AY907" s="55"/>
      <c r="AZ907" s="55"/>
      <c r="BA907" s="55"/>
      <c r="BB907" s="55"/>
      <c r="BC907" s="55"/>
      <c r="BD907" s="55"/>
      <c r="BE907" s="55"/>
      <c r="BF907" s="55"/>
      <c r="BG907" s="55"/>
      <c r="BH907" s="55"/>
      <c r="BI907" s="55"/>
      <c r="BJ907" s="55"/>
      <c r="BK907" s="55"/>
      <c r="BL907" s="55"/>
      <c r="BM907" s="55"/>
      <c r="BN907" s="55"/>
      <c r="BO907" s="55"/>
      <c r="BP907" s="55"/>
      <c r="BQ907" s="55"/>
      <c r="BR907" s="55"/>
      <c r="BS907" s="55"/>
      <c r="BT907" s="55"/>
      <c r="BU907" s="55"/>
      <c r="BV907" s="55"/>
      <c r="BW907" s="55"/>
      <c r="BX907" s="55"/>
      <c r="BY907" s="55"/>
      <c r="BZ907" s="55"/>
      <c r="CA907" s="55"/>
      <c r="CB907" s="55"/>
      <c r="CC907" s="55"/>
      <c r="CD907" s="55"/>
      <c r="CE907" s="55"/>
      <c r="CF907" s="55"/>
      <c r="CG907" s="55"/>
      <c r="CH907" s="55"/>
      <c r="CI907" s="55"/>
    </row>
    <row r="908" spans="1:87" customFormat="1" ht="15" customHeight="1" x14ac:dyDescent="0.25">
      <c r="A908" s="55"/>
      <c r="B908" s="58"/>
      <c r="C908" s="58"/>
      <c r="E908" s="57"/>
      <c r="F908" s="21"/>
      <c r="G908" s="59"/>
      <c r="H908" s="56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55"/>
      <c r="AL908" s="55"/>
      <c r="AM908" s="55"/>
      <c r="AN908" s="55"/>
      <c r="AO908" s="55"/>
      <c r="AP908" s="55"/>
      <c r="AQ908" s="55"/>
      <c r="AR908" s="55"/>
      <c r="AS908" s="55"/>
      <c r="AT908" s="55"/>
      <c r="AU908" s="55"/>
      <c r="AV908" s="55"/>
      <c r="AW908" s="55"/>
      <c r="AX908" s="55"/>
      <c r="AY908" s="55"/>
      <c r="AZ908" s="55"/>
      <c r="BA908" s="55"/>
      <c r="BB908" s="55"/>
      <c r="BC908" s="55"/>
      <c r="BD908" s="55"/>
      <c r="BE908" s="55"/>
      <c r="BF908" s="55"/>
      <c r="BG908" s="55"/>
      <c r="BH908" s="55"/>
      <c r="BI908" s="55"/>
      <c r="BJ908" s="55"/>
      <c r="BK908" s="55"/>
      <c r="BL908" s="55"/>
      <c r="BM908" s="55"/>
      <c r="BN908" s="55"/>
      <c r="BO908" s="55"/>
      <c r="BP908" s="55"/>
      <c r="BQ908" s="55"/>
      <c r="BR908" s="55"/>
      <c r="BS908" s="55"/>
      <c r="BT908" s="55"/>
      <c r="BU908" s="55"/>
      <c r="BV908" s="55"/>
      <c r="BW908" s="55"/>
      <c r="BX908" s="55"/>
      <c r="BY908" s="55"/>
      <c r="BZ908" s="55"/>
      <c r="CA908" s="55"/>
      <c r="CB908" s="55"/>
      <c r="CC908" s="55"/>
      <c r="CD908" s="55"/>
      <c r="CE908" s="55"/>
      <c r="CF908" s="55"/>
      <c r="CG908" s="55"/>
      <c r="CH908" s="55"/>
      <c r="CI908" s="55"/>
    </row>
    <row r="909" spans="1:87" customFormat="1" ht="15" customHeight="1" x14ac:dyDescent="0.25">
      <c r="A909" s="55"/>
      <c r="B909" s="58"/>
      <c r="C909" s="58"/>
      <c r="E909" s="57"/>
      <c r="F909" s="21"/>
      <c r="G909" s="59"/>
      <c r="H909" s="56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5"/>
      <c r="AV909" s="55"/>
      <c r="AW909" s="55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5"/>
      <c r="BJ909" s="55"/>
      <c r="BK909" s="55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5"/>
      <c r="BX909" s="55"/>
      <c r="BY909" s="55"/>
      <c r="BZ909" s="55"/>
      <c r="CA909" s="55"/>
      <c r="CB909" s="55"/>
      <c r="CC909" s="55"/>
      <c r="CD909" s="55"/>
      <c r="CE909" s="55"/>
      <c r="CF909" s="55"/>
      <c r="CG909" s="55"/>
      <c r="CH909" s="55"/>
      <c r="CI909" s="55"/>
    </row>
    <row r="910" spans="1:87" customFormat="1" ht="15" customHeight="1" x14ac:dyDescent="0.25">
      <c r="A910" s="55"/>
      <c r="B910" s="58"/>
      <c r="C910" s="58"/>
      <c r="E910" s="57"/>
      <c r="F910" s="21"/>
      <c r="G910" s="59"/>
      <c r="H910" s="56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55"/>
      <c r="AL910" s="55"/>
      <c r="AM910" s="55"/>
      <c r="AN910" s="55"/>
      <c r="AO910" s="55"/>
      <c r="AP910" s="55"/>
      <c r="AQ910" s="55"/>
      <c r="AR910" s="55"/>
      <c r="AS910" s="55"/>
      <c r="AT910" s="55"/>
      <c r="AU910" s="55"/>
      <c r="AV910" s="55"/>
      <c r="AW910" s="55"/>
      <c r="AX910" s="55"/>
      <c r="AY910" s="55"/>
      <c r="AZ910" s="55"/>
      <c r="BA910" s="55"/>
      <c r="BB910" s="55"/>
      <c r="BC910" s="55"/>
      <c r="BD910" s="55"/>
      <c r="BE910" s="55"/>
      <c r="BF910" s="55"/>
      <c r="BG910" s="55"/>
      <c r="BH910" s="55"/>
      <c r="BI910" s="55"/>
      <c r="BJ910" s="55"/>
      <c r="BK910" s="55"/>
      <c r="BL910" s="55"/>
      <c r="BM910" s="55"/>
      <c r="BN910" s="55"/>
      <c r="BO910" s="55"/>
      <c r="BP910" s="55"/>
      <c r="BQ910" s="55"/>
      <c r="BR910" s="55"/>
      <c r="BS910" s="55"/>
      <c r="BT910" s="55"/>
      <c r="BU910" s="55"/>
      <c r="BV910" s="55"/>
      <c r="BW910" s="55"/>
      <c r="BX910" s="55"/>
      <c r="BY910" s="55"/>
      <c r="BZ910" s="55"/>
      <c r="CA910" s="55"/>
      <c r="CB910" s="55"/>
      <c r="CC910" s="55"/>
      <c r="CD910" s="55"/>
      <c r="CE910" s="55"/>
      <c r="CF910" s="55"/>
      <c r="CG910" s="55"/>
      <c r="CH910" s="55"/>
      <c r="CI910" s="55"/>
    </row>
    <row r="911" spans="1:87" customFormat="1" ht="15" customHeight="1" x14ac:dyDescent="0.25">
      <c r="A911" s="55"/>
      <c r="B911" s="58"/>
      <c r="C911" s="58"/>
      <c r="E911" s="57"/>
      <c r="F911" s="21"/>
      <c r="G911" s="59"/>
      <c r="H911" s="56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55"/>
      <c r="AL911" s="55"/>
      <c r="AM911" s="55"/>
      <c r="AN911" s="55"/>
      <c r="AO911" s="55"/>
      <c r="AP911" s="55"/>
      <c r="AQ911" s="55"/>
      <c r="AR911" s="55"/>
      <c r="AS911" s="55"/>
      <c r="AT911" s="55"/>
      <c r="AU911" s="55"/>
      <c r="AV911" s="55"/>
      <c r="AW911" s="55"/>
      <c r="AX911" s="55"/>
      <c r="AY911" s="55"/>
      <c r="AZ911" s="55"/>
      <c r="BA911" s="55"/>
      <c r="BB911" s="55"/>
      <c r="BC911" s="55"/>
      <c r="BD911" s="55"/>
      <c r="BE911" s="55"/>
      <c r="BF911" s="55"/>
      <c r="BG911" s="55"/>
      <c r="BH911" s="55"/>
      <c r="BI911" s="55"/>
      <c r="BJ911" s="55"/>
      <c r="BK911" s="55"/>
      <c r="BL911" s="55"/>
      <c r="BM911" s="55"/>
      <c r="BN911" s="55"/>
      <c r="BO911" s="55"/>
      <c r="BP911" s="55"/>
      <c r="BQ911" s="55"/>
      <c r="BR911" s="55"/>
      <c r="BS911" s="55"/>
      <c r="BT911" s="55"/>
      <c r="BU911" s="55"/>
      <c r="BV911" s="55"/>
      <c r="BW911" s="55"/>
      <c r="BX911" s="55"/>
      <c r="BY911" s="55"/>
      <c r="BZ911" s="55"/>
      <c r="CA911" s="55"/>
      <c r="CB911" s="55"/>
      <c r="CC911" s="55"/>
      <c r="CD911" s="55"/>
      <c r="CE911" s="55"/>
      <c r="CF911" s="55"/>
      <c r="CG911" s="55"/>
      <c r="CH911" s="55"/>
      <c r="CI911" s="55"/>
    </row>
    <row r="912" spans="1:87" customFormat="1" ht="15" customHeight="1" x14ac:dyDescent="0.25">
      <c r="A912" s="55"/>
      <c r="B912" s="58"/>
      <c r="C912" s="58"/>
      <c r="E912" s="57"/>
      <c r="F912" s="21"/>
      <c r="G912" s="59"/>
      <c r="H912" s="56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55"/>
      <c r="AL912" s="55"/>
      <c r="AM912" s="55"/>
      <c r="AN912" s="55"/>
      <c r="AO912" s="55"/>
      <c r="AP912" s="55"/>
      <c r="AQ912" s="55"/>
      <c r="AR912" s="55"/>
      <c r="AS912" s="55"/>
      <c r="AT912" s="55"/>
      <c r="AU912" s="55"/>
      <c r="AV912" s="55"/>
      <c r="AW912" s="55"/>
      <c r="AX912" s="55"/>
      <c r="AY912" s="55"/>
      <c r="AZ912" s="55"/>
      <c r="BA912" s="55"/>
      <c r="BB912" s="55"/>
      <c r="BC912" s="55"/>
      <c r="BD912" s="55"/>
      <c r="BE912" s="55"/>
      <c r="BF912" s="55"/>
      <c r="BG912" s="55"/>
      <c r="BH912" s="55"/>
      <c r="BI912" s="55"/>
      <c r="BJ912" s="55"/>
      <c r="BK912" s="55"/>
      <c r="BL912" s="55"/>
      <c r="BM912" s="55"/>
      <c r="BN912" s="55"/>
      <c r="BO912" s="55"/>
      <c r="BP912" s="55"/>
      <c r="BQ912" s="55"/>
      <c r="BR912" s="55"/>
      <c r="BS912" s="55"/>
      <c r="BT912" s="55"/>
      <c r="BU912" s="55"/>
      <c r="BV912" s="55"/>
      <c r="BW912" s="55"/>
      <c r="BX912" s="55"/>
      <c r="BY912" s="55"/>
      <c r="BZ912" s="55"/>
      <c r="CA912" s="55"/>
      <c r="CB912" s="55"/>
      <c r="CC912" s="55"/>
      <c r="CD912" s="55"/>
      <c r="CE912" s="55"/>
      <c r="CF912" s="55"/>
      <c r="CG912" s="55"/>
      <c r="CH912" s="55"/>
      <c r="CI912" s="55"/>
    </row>
    <row r="913" spans="1:87" customFormat="1" ht="15" customHeight="1" x14ac:dyDescent="0.25">
      <c r="A913" s="55"/>
      <c r="B913" s="58"/>
      <c r="C913" s="58"/>
      <c r="E913" s="57"/>
      <c r="F913" s="21"/>
      <c r="G913" s="59"/>
      <c r="H913" s="56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55"/>
      <c r="AL913" s="55"/>
      <c r="AM913" s="55"/>
      <c r="AN913" s="55"/>
      <c r="AO913" s="55"/>
      <c r="AP913" s="55"/>
      <c r="AQ913" s="55"/>
      <c r="AR913" s="55"/>
      <c r="AS913" s="55"/>
      <c r="AT913" s="55"/>
      <c r="AU913" s="55"/>
      <c r="AV913" s="55"/>
      <c r="AW913" s="55"/>
      <c r="AX913" s="55"/>
      <c r="AY913" s="55"/>
      <c r="AZ913" s="55"/>
      <c r="BA913" s="55"/>
      <c r="BB913" s="55"/>
      <c r="BC913" s="55"/>
      <c r="BD913" s="55"/>
      <c r="BE913" s="55"/>
      <c r="BF913" s="55"/>
      <c r="BG913" s="55"/>
      <c r="BH913" s="55"/>
      <c r="BI913" s="55"/>
      <c r="BJ913" s="55"/>
      <c r="BK913" s="55"/>
      <c r="BL913" s="55"/>
      <c r="BM913" s="55"/>
      <c r="BN913" s="55"/>
      <c r="BO913" s="55"/>
      <c r="BP913" s="55"/>
      <c r="BQ913" s="55"/>
      <c r="BR913" s="55"/>
      <c r="BS913" s="55"/>
      <c r="BT913" s="55"/>
      <c r="BU913" s="55"/>
      <c r="BV913" s="55"/>
      <c r="BW913" s="55"/>
      <c r="BX913" s="55"/>
      <c r="BY913" s="55"/>
      <c r="BZ913" s="55"/>
      <c r="CA913" s="55"/>
      <c r="CB913" s="55"/>
      <c r="CC913" s="55"/>
      <c r="CD913" s="55"/>
      <c r="CE913" s="55"/>
      <c r="CF913" s="55"/>
      <c r="CG913" s="55"/>
      <c r="CH913" s="55"/>
      <c r="CI913" s="55"/>
    </row>
    <row r="914" spans="1:87" customFormat="1" ht="15" customHeight="1" x14ac:dyDescent="0.25">
      <c r="A914" s="55"/>
      <c r="B914" s="58"/>
      <c r="C914" s="58"/>
      <c r="E914" s="57"/>
      <c r="F914" s="21"/>
      <c r="G914" s="59"/>
      <c r="H914" s="56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55"/>
      <c r="AL914" s="55"/>
      <c r="AM914" s="55"/>
      <c r="AN914" s="55"/>
      <c r="AO914" s="55"/>
      <c r="AP914" s="55"/>
      <c r="AQ914" s="55"/>
      <c r="AR914" s="55"/>
      <c r="AS914" s="55"/>
      <c r="AT914" s="55"/>
      <c r="AU914" s="55"/>
      <c r="AV914" s="55"/>
      <c r="AW914" s="55"/>
      <c r="AX914" s="55"/>
      <c r="AY914" s="55"/>
      <c r="AZ914" s="55"/>
      <c r="BA914" s="55"/>
      <c r="BB914" s="55"/>
      <c r="BC914" s="55"/>
      <c r="BD914" s="55"/>
      <c r="BE914" s="55"/>
      <c r="BF914" s="55"/>
      <c r="BG914" s="55"/>
      <c r="BH914" s="55"/>
      <c r="BI914" s="55"/>
      <c r="BJ914" s="55"/>
      <c r="BK914" s="55"/>
      <c r="BL914" s="55"/>
      <c r="BM914" s="55"/>
      <c r="BN914" s="55"/>
      <c r="BO914" s="55"/>
      <c r="BP914" s="55"/>
      <c r="BQ914" s="55"/>
      <c r="BR914" s="55"/>
      <c r="BS914" s="55"/>
      <c r="BT914" s="55"/>
      <c r="BU914" s="55"/>
      <c r="BV914" s="55"/>
      <c r="BW914" s="55"/>
      <c r="BX914" s="55"/>
      <c r="BY914" s="55"/>
      <c r="BZ914" s="55"/>
      <c r="CA914" s="55"/>
      <c r="CB914" s="55"/>
      <c r="CC914" s="55"/>
      <c r="CD914" s="55"/>
      <c r="CE914" s="55"/>
      <c r="CF914" s="55"/>
      <c r="CG914" s="55"/>
      <c r="CH914" s="55"/>
      <c r="CI914" s="55"/>
    </row>
    <row r="915" spans="1:87" customFormat="1" ht="15" customHeight="1" x14ac:dyDescent="0.25">
      <c r="A915" s="55"/>
      <c r="B915" s="58"/>
      <c r="C915" s="58"/>
      <c r="E915" s="57"/>
      <c r="F915" s="21"/>
      <c r="G915" s="59"/>
      <c r="H915" s="56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55"/>
      <c r="AL915" s="55"/>
      <c r="AM915" s="55"/>
      <c r="AN915" s="55"/>
      <c r="AO915" s="55"/>
      <c r="AP915" s="55"/>
      <c r="AQ915" s="55"/>
      <c r="AR915" s="55"/>
      <c r="AS915" s="55"/>
      <c r="AT915" s="55"/>
      <c r="AU915" s="55"/>
      <c r="AV915" s="55"/>
      <c r="AW915" s="55"/>
      <c r="AX915" s="55"/>
      <c r="AY915" s="55"/>
      <c r="AZ915" s="55"/>
      <c r="BA915" s="55"/>
      <c r="BB915" s="55"/>
      <c r="BC915" s="55"/>
      <c r="BD915" s="55"/>
      <c r="BE915" s="55"/>
      <c r="BF915" s="55"/>
      <c r="BG915" s="55"/>
      <c r="BH915" s="55"/>
      <c r="BI915" s="55"/>
      <c r="BJ915" s="55"/>
      <c r="BK915" s="55"/>
      <c r="BL915" s="55"/>
      <c r="BM915" s="55"/>
      <c r="BN915" s="55"/>
      <c r="BO915" s="55"/>
      <c r="BP915" s="55"/>
      <c r="BQ915" s="55"/>
      <c r="BR915" s="55"/>
      <c r="BS915" s="55"/>
      <c r="BT915" s="55"/>
      <c r="BU915" s="55"/>
      <c r="BV915" s="55"/>
      <c r="BW915" s="55"/>
      <c r="BX915" s="55"/>
      <c r="BY915" s="55"/>
      <c r="BZ915" s="55"/>
      <c r="CA915" s="55"/>
      <c r="CB915" s="55"/>
      <c r="CC915" s="55"/>
      <c r="CD915" s="55"/>
      <c r="CE915" s="55"/>
      <c r="CF915" s="55"/>
      <c r="CG915" s="55"/>
      <c r="CH915" s="55"/>
      <c r="CI915" s="55"/>
    </row>
    <row r="916" spans="1:87" customFormat="1" ht="15" customHeight="1" x14ac:dyDescent="0.25">
      <c r="A916" s="55"/>
      <c r="B916" s="58"/>
      <c r="C916" s="58"/>
      <c r="E916" s="57"/>
      <c r="F916" s="21"/>
      <c r="G916" s="59"/>
      <c r="H916" s="56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55"/>
      <c r="AL916" s="55"/>
      <c r="AM916" s="55"/>
      <c r="AN916" s="55"/>
      <c r="AO916" s="55"/>
      <c r="AP916" s="55"/>
      <c r="AQ916" s="55"/>
      <c r="AR916" s="55"/>
      <c r="AS916" s="55"/>
      <c r="AT916" s="55"/>
      <c r="AU916" s="55"/>
      <c r="AV916" s="55"/>
      <c r="AW916" s="55"/>
      <c r="AX916" s="55"/>
      <c r="AY916" s="55"/>
      <c r="AZ916" s="55"/>
      <c r="BA916" s="55"/>
      <c r="BB916" s="55"/>
      <c r="BC916" s="55"/>
      <c r="BD916" s="55"/>
      <c r="BE916" s="55"/>
      <c r="BF916" s="55"/>
      <c r="BG916" s="55"/>
      <c r="BH916" s="55"/>
      <c r="BI916" s="55"/>
      <c r="BJ916" s="55"/>
      <c r="BK916" s="55"/>
      <c r="BL916" s="55"/>
      <c r="BM916" s="55"/>
      <c r="BN916" s="55"/>
      <c r="BO916" s="55"/>
      <c r="BP916" s="55"/>
      <c r="BQ916" s="55"/>
      <c r="BR916" s="55"/>
      <c r="BS916" s="55"/>
      <c r="BT916" s="55"/>
      <c r="BU916" s="55"/>
      <c r="BV916" s="55"/>
      <c r="BW916" s="55"/>
      <c r="BX916" s="55"/>
      <c r="BY916" s="55"/>
      <c r="BZ916" s="55"/>
      <c r="CA916" s="55"/>
      <c r="CB916" s="55"/>
      <c r="CC916" s="55"/>
      <c r="CD916" s="55"/>
      <c r="CE916" s="55"/>
      <c r="CF916" s="55"/>
      <c r="CG916" s="55"/>
      <c r="CH916" s="55"/>
      <c r="CI916" s="55"/>
    </row>
    <row r="917" spans="1:87" customFormat="1" ht="15" customHeight="1" x14ac:dyDescent="0.25">
      <c r="A917" s="55"/>
      <c r="B917" s="58"/>
      <c r="C917" s="58"/>
      <c r="E917" s="57"/>
      <c r="F917" s="21"/>
      <c r="G917" s="59"/>
      <c r="H917" s="56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5"/>
      <c r="AV917" s="55"/>
      <c r="AW917" s="55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5"/>
      <c r="BJ917" s="55"/>
      <c r="BK917" s="55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5"/>
      <c r="BX917" s="55"/>
      <c r="BY917" s="55"/>
      <c r="BZ917" s="55"/>
      <c r="CA917" s="55"/>
      <c r="CB917" s="55"/>
      <c r="CC917" s="55"/>
      <c r="CD917" s="55"/>
      <c r="CE917" s="55"/>
      <c r="CF917" s="55"/>
      <c r="CG917" s="55"/>
      <c r="CH917" s="55"/>
      <c r="CI917" s="55"/>
    </row>
    <row r="918" spans="1:87" customFormat="1" ht="15" customHeight="1" x14ac:dyDescent="0.25">
      <c r="A918" s="55"/>
      <c r="B918" s="58"/>
      <c r="C918" s="58"/>
      <c r="E918" s="57"/>
      <c r="F918" s="21"/>
      <c r="G918" s="59"/>
      <c r="H918" s="56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5"/>
      <c r="AV918" s="55"/>
      <c r="AW918" s="55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5"/>
      <c r="BJ918" s="55"/>
      <c r="BK918" s="55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5"/>
      <c r="BX918" s="55"/>
      <c r="BY918" s="55"/>
      <c r="BZ918" s="55"/>
      <c r="CA918" s="55"/>
      <c r="CB918" s="55"/>
      <c r="CC918" s="55"/>
      <c r="CD918" s="55"/>
      <c r="CE918" s="55"/>
      <c r="CF918" s="55"/>
      <c r="CG918" s="55"/>
      <c r="CH918" s="55"/>
      <c r="CI918" s="55"/>
    </row>
    <row r="919" spans="1:87" customFormat="1" ht="15" customHeight="1" x14ac:dyDescent="0.25">
      <c r="A919" s="55"/>
      <c r="B919" s="58"/>
      <c r="C919" s="58"/>
      <c r="E919" s="57"/>
      <c r="F919" s="21"/>
      <c r="G919" s="59"/>
      <c r="H919" s="56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55"/>
      <c r="AL919" s="55"/>
      <c r="AM919" s="55"/>
      <c r="AN919" s="55"/>
      <c r="AO919" s="55"/>
      <c r="AP919" s="55"/>
      <c r="AQ919" s="55"/>
      <c r="AR919" s="55"/>
      <c r="AS919" s="55"/>
      <c r="AT919" s="55"/>
      <c r="AU919" s="55"/>
      <c r="AV919" s="55"/>
      <c r="AW919" s="55"/>
      <c r="AX919" s="55"/>
      <c r="AY919" s="55"/>
      <c r="AZ919" s="55"/>
      <c r="BA919" s="55"/>
      <c r="BB919" s="55"/>
      <c r="BC919" s="55"/>
      <c r="BD919" s="55"/>
      <c r="BE919" s="55"/>
      <c r="BF919" s="55"/>
      <c r="BG919" s="55"/>
      <c r="BH919" s="55"/>
      <c r="BI919" s="55"/>
      <c r="BJ919" s="55"/>
      <c r="BK919" s="55"/>
      <c r="BL919" s="55"/>
      <c r="BM919" s="55"/>
      <c r="BN919" s="55"/>
      <c r="BO919" s="55"/>
      <c r="BP919" s="55"/>
      <c r="BQ919" s="55"/>
      <c r="BR919" s="55"/>
      <c r="BS919" s="55"/>
      <c r="BT919" s="55"/>
      <c r="BU919" s="55"/>
      <c r="BV919" s="55"/>
      <c r="BW919" s="55"/>
      <c r="BX919" s="55"/>
      <c r="BY919" s="55"/>
      <c r="BZ919" s="55"/>
      <c r="CA919" s="55"/>
      <c r="CB919" s="55"/>
      <c r="CC919" s="55"/>
      <c r="CD919" s="55"/>
      <c r="CE919" s="55"/>
      <c r="CF919" s="55"/>
      <c r="CG919" s="55"/>
      <c r="CH919" s="55"/>
      <c r="CI919" s="55"/>
    </row>
    <row r="920" spans="1:87" customFormat="1" ht="15" customHeight="1" x14ac:dyDescent="0.25">
      <c r="A920" s="55"/>
      <c r="B920" s="58"/>
      <c r="C920" s="58"/>
      <c r="E920" s="57"/>
      <c r="F920" s="21"/>
      <c r="G920" s="59"/>
      <c r="H920" s="56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55"/>
      <c r="AL920" s="55"/>
      <c r="AM920" s="55"/>
      <c r="AN920" s="55"/>
      <c r="AO920" s="55"/>
      <c r="AP920" s="55"/>
      <c r="AQ920" s="55"/>
      <c r="AR920" s="55"/>
      <c r="AS920" s="55"/>
      <c r="AT920" s="55"/>
      <c r="AU920" s="55"/>
      <c r="AV920" s="55"/>
      <c r="AW920" s="55"/>
      <c r="AX920" s="55"/>
      <c r="AY920" s="55"/>
      <c r="AZ920" s="55"/>
      <c r="BA920" s="55"/>
      <c r="BB920" s="55"/>
      <c r="BC920" s="55"/>
      <c r="BD920" s="55"/>
      <c r="BE920" s="55"/>
      <c r="BF920" s="55"/>
      <c r="BG920" s="55"/>
      <c r="BH920" s="55"/>
      <c r="BI920" s="55"/>
      <c r="BJ920" s="55"/>
      <c r="BK920" s="55"/>
      <c r="BL920" s="55"/>
      <c r="BM920" s="55"/>
      <c r="BN920" s="55"/>
      <c r="BO920" s="55"/>
      <c r="BP920" s="55"/>
      <c r="BQ920" s="55"/>
      <c r="BR920" s="55"/>
      <c r="BS920" s="55"/>
      <c r="BT920" s="55"/>
      <c r="BU920" s="55"/>
      <c r="BV920" s="55"/>
      <c r="BW920" s="55"/>
      <c r="BX920" s="55"/>
      <c r="BY920" s="55"/>
      <c r="BZ920" s="55"/>
      <c r="CA920" s="55"/>
      <c r="CB920" s="55"/>
      <c r="CC920" s="55"/>
      <c r="CD920" s="55"/>
      <c r="CE920" s="55"/>
      <c r="CF920" s="55"/>
      <c r="CG920" s="55"/>
      <c r="CH920" s="55"/>
      <c r="CI920" s="55"/>
    </row>
    <row r="921" spans="1:87" customFormat="1" ht="15" customHeight="1" x14ac:dyDescent="0.25">
      <c r="A921" s="55"/>
      <c r="B921" s="58"/>
      <c r="C921" s="58"/>
      <c r="E921" s="57"/>
      <c r="F921" s="21"/>
      <c r="G921" s="59"/>
      <c r="H921" s="56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55"/>
      <c r="AL921" s="55"/>
      <c r="AM921" s="55"/>
      <c r="AN921" s="55"/>
      <c r="AO921" s="55"/>
      <c r="AP921" s="55"/>
      <c r="AQ921" s="55"/>
      <c r="AR921" s="55"/>
      <c r="AS921" s="55"/>
      <c r="AT921" s="55"/>
      <c r="AU921" s="55"/>
      <c r="AV921" s="55"/>
      <c r="AW921" s="55"/>
      <c r="AX921" s="55"/>
      <c r="AY921" s="55"/>
      <c r="AZ921" s="55"/>
      <c r="BA921" s="55"/>
      <c r="BB921" s="55"/>
      <c r="BC921" s="55"/>
      <c r="BD921" s="55"/>
      <c r="BE921" s="55"/>
      <c r="BF921" s="55"/>
      <c r="BG921" s="55"/>
      <c r="BH921" s="55"/>
      <c r="BI921" s="55"/>
      <c r="BJ921" s="55"/>
      <c r="BK921" s="55"/>
      <c r="BL921" s="55"/>
      <c r="BM921" s="55"/>
      <c r="BN921" s="55"/>
      <c r="BO921" s="55"/>
      <c r="BP921" s="55"/>
      <c r="BQ921" s="55"/>
      <c r="BR921" s="55"/>
      <c r="BS921" s="55"/>
      <c r="BT921" s="55"/>
      <c r="BU921" s="55"/>
      <c r="BV921" s="55"/>
      <c r="BW921" s="55"/>
      <c r="BX921" s="55"/>
      <c r="BY921" s="55"/>
      <c r="BZ921" s="55"/>
      <c r="CA921" s="55"/>
      <c r="CB921" s="55"/>
      <c r="CC921" s="55"/>
      <c r="CD921" s="55"/>
      <c r="CE921" s="55"/>
      <c r="CF921" s="55"/>
      <c r="CG921" s="55"/>
      <c r="CH921" s="55"/>
      <c r="CI921" s="55"/>
    </row>
    <row r="922" spans="1:87" customFormat="1" ht="15" customHeight="1" x14ac:dyDescent="0.25">
      <c r="A922" s="55"/>
      <c r="B922" s="58"/>
      <c r="C922" s="58"/>
      <c r="E922" s="57"/>
      <c r="F922" s="21"/>
      <c r="G922" s="59"/>
      <c r="H922" s="56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55"/>
      <c r="AL922" s="55"/>
      <c r="AM922" s="55"/>
      <c r="AN922" s="55"/>
      <c r="AO922" s="55"/>
      <c r="AP922" s="55"/>
      <c r="AQ922" s="55"/>
      <c r="AR922" s="55"/>
      <c r="AS922" s="55"/>
      <c r="AT922" s="55"/>
      <c r="AU922" s="55"/>
      <c r="AV922" s="55"/>
      <c r="AW922" s="55"/>
      <c r="AX922" s="55"/>
      <c r="AY922" s="55"/>
      <c r="AZ922" s="55"/>
      <c r="BA922" s="55"/>
      <c r="BB922" s="55"/>
      <c r="BC922" s="55"/>
      <c r="BD922" s="55"/>
      <c r="BE922" s="55"/>
      <c r="BF922" s="55"/>
      <c r="BG922" s="55"/>
      <c r="BH922" s="55"/>
      <c r="BI922" s="55"/>
      <c r="BJ922" s="55"/>
      <c r="BK922" s="55"/>
      <c r="BL922" s="55"/>
      <c r="BM922" s="55"/>
      <c r="BN922" s="55"/>
      <c r="BO922" s="55"/>
      <c r="BP922" s="55"/>
      <c r="BQ922" s="55"/>
      <c r="BR922" s="55"/>
      <c r="BS922" s="55"/>
      <c r="BT922" s="55"/>
      <c r="BU922" s="55"/>
      <c r="BV922" s="55"/>
      <c r="BW922" s="55"/>
      <c r="BX922" s="55"/>
      <c r="BY922" s="55"/>
      <c r="BZ922" s="55"/>
      <c r="CA922" s="55"/>
      <c r="CB922" s="55"/>
      <c r="CC922" s="55"/>
      <c r="CD922" s="55"/>
      <c r="CE922" s="55"/>
      <c r="CF922" s="55"/>
      <c r="CG922" s="55"/>
      <c r="CH922" s="55"/>
      <c r="CI922" s="55"/>
    </row>
    <row r="923" spans="1:87" customFormat="1" ht="15" customHeight="1" x14ac:dyDescent="0.25">
      <c r="A923" s="55"/>
      <c r="B923" s="58"/>
      <c r="C923" s="58"/>
      <c r="E923" s="57"/>
      <c r="F923" s="21"/>
      <c r="G923" s="59"/>
      <c r="H923" s="56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55"/>
      <c r="AL923" s="55"/>
      <c r="AM923" s="55"/>
      <c r="AN923" s="55"/>
      <c r="AO923" s="55"/>
      <c r="AP923" s="55"/>
      <c r="AQ923" s="55"/>
      <c r="AR923" s="55"/>
      <c r="AS923" s="55"/>
      <c r="AT923" s="55"/>
      <c r="AU923" s="55"/>
      <c r="AV923" s="55"/>
      <c r="AW923" s="55"/>
      <c r="AX923" s="55"/>
      <c r="AY923" s="55"/>
      <c r="AZ923" s="55"/>
      <c r="BA923" s="55"/>
      <c r="BB923" s="55"/>
      <c r="BC923" s="55"/>
      <c r="BD923" s="55"/>
      <c r="BE923" s="55"/>
      <c r="BF923" s="55"/>
      <c r="BG923" s="55"/>
      <c r="BH923" s="55"/>
      <c r="BI923" s="55"/>
      <c r="BJ923" s="55"/>
      <c r="BK923" s="55"/>
      <c r="BL923" s="55"/>
      <c r="BM923" s="55"/>
      <c r="BN923" s="55"/>
      <c r="BO923" s="55"/>
      <c r="BP923" s="55"/>
      <c r="BQ923" s="55"/>
      <c r="BR923" s="55"/>
      <c r="BS923" s="55"/>
      <c r="BT923" s="55"/>
      <c r="BU923" s="55"/>
      <c r="BV923" s="55"/>
      <c r="BW923" s="55"/>
      <c r="BX923" s="55"/>
      <c r="BY923" s="55"/>
      <c r="BZ923" s="55"/>
      <c r="CA923" s="55"/>
      <c r="CB923" s="55"/>
      <c r="CC923" s="55"/>
      <c r="CD923" s="55"/>
      <c r="CE923" s="55"/>
      <c r="CF923" s="55"/>
      <c r="CG923" s="55"/>
      <c r="CH923" s="55"/>
      <c r="CI923" s="55"/>
    </row>
    <row r="924" spans="1:87" customFormat="1" ht="15" customHeight="1" x14ac:dyDescent="0.25">
      <c r="A924" s="55"/>
      <c r="B924" s="58"/>
      <c r="C924" s="58"/>
      <c r="E924" s="57"/>
      <c r="F924" s="21"/>
      <c r="G924" s="59"/>
      <c r="H924" s="56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55"/>
      <c r="AL924" s="55"/>
      <c r="AM924" s="55"/>
      <c r="AN924" s="55"/>
      <c r="AO924" s="55"/>
      <c r="AP924" s="55"/>
      <c r="AQ924" s="55"/>
      <c r="AR924" s="55"/>
      <c r="AS924" s="55"/>
      <c r="AT924" s="55"/>
      <c r="AU924" s="55"/>
      <c r="AV924" s="55"/>
      <c r="AW924" s="55"/>
      <c r="AX924" s="55"/>
      <c r="AY924" s="55"/>
      <c r="AZ924" s="55"/>
      <c r="BA924" s="55"/>
      <c r="BB924" s="55"/>
      <c r="BC924" s="55"/>
      <c r="BD924" s="55"/>
      <c r="BE924" s="55"/>
      <c r="BF924" s="55"/>
      <c r="BG924" s="55"/>
      <c r="BH924" s="55"/>
      <c r="BI924" s="55"/>
      <c r="BJ924" s="55"/>
      <c r="BK924" s="55"/>
      <c r="BL924" s="55"/>
      <c r="BM924" s="55"/>
      <c r="BN924" s="55"/>
      <c r="BO924" s="55"/>
      <c r="BP924" s="55"/>
      <c r="BQ924" s="55"/>
      <c r="BR924" s="55"/>
      <c r="BS924" s="55"/>
      <c r="BT924" s="55"/>
      <c r="BU924" s="55"/>
      <c r="BV924" s="55"/>
      <c r="BW924" s="55"/>
      <c r="BX924" s="55"/>
      <c r="BY924" s="55"/>
      <c r="BZ924" s="55"/>
      <c r="CA924" s="55"/>
      <c r="CB924" s="55"/>
      <c r="CC924" s="55"/>
      <c r="CD924" s="55"/>
      <c r="CE924" s="55"/>
      <c r="CF924" s="55"/>
      <c r="CG924" s="55"/>
      <c r="CH924" s="55"/>
      <c r="CI924" s="55"/>
    </row>
    <row r="925" spans="1:87" customFormat="1" ht="15" customHeight="1" x14ac:dyDescent="0.25">
      <c r="A925" s="55"/>
      <c r="B925" s="58"/>
      <c r="C925" s="58"/>
      <c r="E925" s="57"/>
      <c r="F925" s="21"/>
      <c r="G925" s="59"/>
      <c r="H925" s="56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55"/>
      <c r="AL925" s="55"/>
      <c r="AM925" s="55"/>
      <c r="AN925" s="55"/>
      <c r="AO925" s="55"/>
      <c r="AP925" s="55"/>
      <c r="AQ925" s="55"/>
      <c r="AR925" s="55"/>
      <c r="AS925" s="55"/>
      <c r="AT925" s="55"/>
      <c r="AU925" s="55"/>
      <c r="AV925" s="55"/>
      <c r="AW925" s="55"/>
      <c r="AX925" s="55"/>
      <c r="AY925" s="55"/>
      <c r="AZ925" s="55"/>
      <c r="BA925" s="55"/>
      <c r="BB925" s="55"/>
      <c r="BC925" s="55"/>
      <c r="BD925" s="55"/>
      <c r="BE925" s="55"/>
      <c r="BF925" s="55"/>
      <c r="BG925" s="55"/>
      <c r="BH925" s="55"/>
      <c r="BI925" s="55"/>
      <c r="BJ925" s="55"/>
      <c r="BK925" s="55"/>
      <c r="BL925" s="55"/>
      <c r="BM925" s="55"/>
      <c r="BN925" s="55"/>
      <c r="BO925" s="55"/>
      <c r="BP925" s="55"/>
      <c r="BQ925" s="55"/>
      <c r="BR925" s="55"/>
      <c r="BS925" s="55"/>
      <c r="BT925" s="55"/>
      <c r="BU925" s="55"/>
      <c r="BV925" s="55"/>
      <c r="BW925" s="55"/>
      <c r="BX925" s="55"/>
      <c r="BY925" s="55"/>
      <c r="BZ925" s="55"/>
      <c r="CA925" s="55"/>
      <c r="CB925" s="55"/>
      <c r="CC925" s="55"/>
      <c r="CD925" s="55"/>
      <c r="CE925" s="55"/>
      <c r="CF925" s="55"/>
      <c r="CG925" s="55"/>
      <c r="CH925" s="55"/>
      <c r="CI925" s="55"/>
    </row>
    <row r="926" spans="1:87" customFormat="1" ht="15" customHeight="1" x14ac:dyDescent="0.25">
      <c r="A926" s="55"/>
      <c r="B926" s="58"/>
      <c r="C926" s="58"/>
      <c r="E926" s="57"/>
      <c r="F926" s="21"/>
      <c r="G926" s="59"/>
      <c r="H926" s="56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5"/>
      <c r="AV926" s="55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5"/>
      <c r="BJ926" s="55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5"/>
      <c r="BX926" s="55"/>
      <c r="BY926" s="55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</row>
    <row r="927" spans="1:87" customFormat="1" ht="15" customHeight="1" x14ac:dyDescent="0.25">
      <c r="A927" s="55"/>
      <c r="B927" s="58"/>
      <c r="C927" s="58"/>
      <c r="E927" s="57"/>
      <c r="F927" s="21"/>
      <c r="G927" s="59"/>
      <c r="H927" s="56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55"/>
      <c r="AL927" s="55"/>
      <c r="AM927" s="55"/>
      <c r="AN927" s="55"/>
      <c r="AO927" s="55"/>
      <c r="AP927" s="55"/>
      <c r="AQ927" s="55"/>
      <c r="AR927" s="55"/>
      <c r="AS927" s="55"/>
      <c r="AT927" s="55"/>
      <c r="AU927" s="55"/>
      <c r="AV927" s="55"/>
      <c r="AW927" s="55"/>
      <c r="AX927" s="55"/>
      <c r="AY927" s="55"/>
      <c r="AZ927" s="55"/>
      <c r="BA927" s="55"/>
      <c r="BB927" s="55"/>
      <c r="BC927" s="55"/>
      <c r="BD927" s="55"/>
      <c r="BE927" s="55"/>
      <c r="BF927" s="55"/>
      <c r="BG927" s="55"/>
      <c r="BH927" s="55"/>
      <c r="BI927" s="55"/>
      <c r="BJ927" s="55"/>
      <c r="BK927" s="55"/>
      <c r="BL927" s="55"/>
      <c r="BM927" s="55"/>
      <c r="BN927" s="55"/>
      <c r="BO927" s="55"/>
      <c r="BP927" s="55"/>
      <c r="BQ927" s="55"/>
      <c r="BR927" s="55"/>
      <c r="BS927" s="55"/>
      <c r="BT927" s="55"/>
      <c r="BU927" s="55"/>
      <c r="BV927" s="55"/>
      <c r="BW927" s="55"/>
      <c r="BX927" s="55"/>
      <c r="BY927" s="55"/>
      <c r="BZ927" s="55"/>
      <c r="CA927" s="55"/>
      <c r="CB927" s="55"/>
      <c r="CC927" s="55"/>
      <c r="CD927" s="55"/>
      <c r="CE927" s="55"/>
      <c r="CF927" s="55"/>
      <c r="CG927" s="55"/>
      <c r="CH927" s="55"/>
      <c r="CI927" s="55"/>
    </row>
    <row r="928" spans="1:87" customFormat="1" ht="15" customHeight="1" x14ac:dyDescent="0.25">
      <c r="A928" s="55"/>
      <c r="B928" s="58"/>
      <c r="C928" s="58"/>
      <c r="E928" s="57"/>
      <c r="F928" s="21"/>
      <c r="G928" s="59"/>
      <c r="H928" s="56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55"/>
      <c r="AL928" s="55"/>
      <c r="AM928" s="55"/>
      <c r="AN928" s="55"/>
      <c r="AO928" s="55"/>
      <c r="AP928" s="55"/>
      <c r="AQ928" s="55"/>
      <c r="AR928" s="55"/>
      <c r="AS928" s="55"/>
      <c r="AT928" s="55"/>
      <c r="AU928" s="55"/>
      <c r="AV928" s="55"/>
      <c r="AW928" s="55"/>
      <c r="AX928" s="55"/>
      <c r="AY928" s="55"/>
      <c r="AZ928" s="55"/>
      <c r="BA928" s="55"/>
      <c r="BB928" s="55"/>
      <c r="BC928" s="55"/>
      <c r="BD928" s="55"/>
      <c r="BE928" s="55"/>
      <c r="BF928" s="55"/>
      <c r="BG928" s="55"/>
      <c r="BH928" s="55"/>
      <c r="BI928" s="55"/>
      <c r="BJ928" s="55"/>
      <c r="BK928" s="55"/>
      <c r="BL928" s="55"/>
      <c r="BM928" s="55"/>
      <c r="BN928" s="55"/>
      <c r="BO928" s="55"/>
      <c r="BP928" s="55"/>
      <c r="BQ928" s="55"/>
      <c r="BR928" s="55"/>
      <c r="BS928" s="55"/>
      <c r="BT928" s="55"/>
      <c r="BU928" s="55"/>
      <c r="BV928" s="55"/>
      <c r="BW928" s="55"/>
      <c r="BX928" s="55"/>
      <c r="BY928" s="55"/>
      <c r="BZ928" s="55"/>
      <c r="CA928" s="55"/>
      <c r="CB928" s="55"/>
      <c r="CC928" s="55"/>
      <c r="CD928" s="55"/>
      <c r="CE928" s="55"/>
      <c r="CF928" s="55"/>
      <c r="CG928" s="55"/>
      <c r="CH928" s="55"/>
      <c r="CI928" s="55"/>
    </row>
    <row r="929" spans="1:87" customFormat="1" ht="15" customHeight="1" x14ac:dyDescent="0.25">
      <c r="A929" s="55"/>
      <c r="B929" s="58"/>
      <c r="C929" s="58"/>
      <c r="E929" s="57"/>
      <c r="F929" s="21"/>
      <c r="G929" s="59"/>
      <c r="H929" s="56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55"/>
      <c r="AL929" s="55"/>
      <c r="AM929" s="55"/>
      <c r="AN929" s="55"/>
      <c r="AO929" s="55"/>
      <c r="AP929" s="55"/>
      <c r="AQ929" s="55"/>
      <c r="AR929" s="55"/>
      <c r="AS929" s="55"/>
      <c r="AT929" s="55"/>
      <c r="AU929" s="55"/>
      <c r="AV929" s="55"/>
      <c r="AW929" s="55"/>
      <c r="AX929" s="55"/>
      <c r="AY929" s="55"/>
      <c r="AZ929" s="55"/>
      <c r="BA929" s="55"/>
      <c r="BB929" s="55"/>
      <c r="BC929" s="55"/>
      <c r="BD929" s="55"/>
      <c r="BE929" s="55"/>
      <c r="BF929" s="55"/>
      <c r="BG929" s="55"/>
      <c r="BH929" s="55"/>
      <c r="BI929" s="55"/>
      <c r="BJ929" s="55"/>
      <c r="BK929" s="55"/>
      <c r="BL929" s="55"/>
      <c r="BM929" s="55"/>
      <c r="BN929" s="55"/>
      <c r="BO929" s="55"/>
      <c r="BP929" s="55"/>
      <c r="BQ929" s="55"/>
      <c r="BR929" s="55"/>
      <c r="BS929" s="55"/>
      <c r="BT929" s="55"/>
      <c r="BU929" s="55"/>
      <c r="BV929" s="55"/>
      <c r="BW929" s="55"/>
      <c r="BX929" s="55"/>
      <c r="BY929" s="55"/>
      <c r="BZ929" s="55"/>
      <c r="CA929" s="55"/>
      <c r="CB929" s="55"/>
      <c r="CC929" s="55"/>
      <c r="CD929" s="55"/>
      <c r="CE929" s="55"/>
      <c r="CF929" s="55"/>
      <c r="CG929" s="55"/>
      <c r="CH929" s="55"/>
      <c r="CI929" s="55"/>
    </row>
    <row r="930" spans="1:87" customFormat="1" ht="15" customHeight="1" x14ac:dyDescent="0.25">
      <c r="A930" s="55"/>
      <c r="B930" s="58"/>
      <c r="C930" s="58"/>
      <c r="E930" s="57"/>
      <c r="F930" s="21"/>
      <c r="G930" s="59"/>
      <c r="H930" s="56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55"/>
      <c r="AL930" s="55"/>
      <c r="AM930" s="55"/>
      <c r="AN930" s="55"/>
      <c r="AO930" s="55"/>
      <c r="AP930" s="55"/>
      <c r="AQ930" s="55"/>
      <c r="AR930" s="55"/>
      <c r="AS930" s="55"/>
      <c r="AT930" s="55"/>
      <c r="AU930" s="55"/>
      <c r="AV930" s="55"/>
      <c r="AW930" s="55"/>
      <c r="AX930" s="55"/>
      <c r="AY930" s="55"/>
      <c r="AZ930" s="55"/>
      <c r="BA930" s="55"/>
      <c r="BB930" s="55"/>
      <c r="BC930" s="55"/>
      <c r="BD930" s="55"/>
      <c r="BE930" s="55"/>
      <c r="BF930" s="55"/>
      <c r="BG930" s="55"/>
      <c r="BH930" s="55"/>
      <c r="BI930" s="55"/>
      <c r="BJ930" s="55"/>
      <c r="BK930" s="55"/>
      <c r="BL930" s="55"/>
      <c r="BM930" s="55"/>
      <c r="BN930" s="55"/>
      <c r="BO930" s="55"/>
      <c r="BP930" s="55"/>
      <c r="BQ930" s="55"/>
      <c r="BR930" s="55"/>
      <c r="BS930" s="55"/>
      <c r="BT930" s="55"/>
      <c r="BU930" s="55"/>
      <c r="BV930" s="55"/>
      <c r="BW930" s="55"/>
      <c r="BX930" s="55"/>
      <c r="BY930" s="55"/>
      <c r="BZ930" s="55"/>
      <c r="CA930" s="55"/>
      <c r="CB930" s="55"/>
      <c r="CC930" s="55"/>
      <c r="CD930" s="55"/>
      <c r="CE930" s="55"/>
      <c r="CF930" s="55"/>
      <c r="CG930" s="55"/>
      <c r="CH930" s="55"/>
      <c r="CI930" s="55"/>
    </row>
    <row r="931" spans="1:87" customFormat="1" ht="15" customHeight="1" x14ac:dyDescent="0.25">
      <c r="A931" s="55"/>
      <c r="B931" s="58"/>
      <c r="C931" s="58"/>
      <c r="E931" s="57"/>
      <c r="F931" s="21"/>
      <c r="G931" s="59"/>
      <c r="H931" s="56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55"/>
      <c r="AL931" s="55"/>
      <c r="AM931" s="55"/>
      <c r="AN931" s="55"/>
      <c r="AO931" s="55"/>
      <c r="AP931" s="55"/>
      <c r="AQ931" s="55"/>
      <c r="AR931" s="55"/>
      <c r="AS931" s="55"/>
      <c r="AT931" s="55"/>
      <c r="AU931" s="55"/>
      <c r="AV931" s="55"/>
      <c r="AW931" s="55"/>
      <c r="AX931" s="55"/>
      <c r="AY931" s="55"/>
      <c r="AZ931" s="55"/>
      <c r="BA931" s="55"/>
      <c r="BB931" s="55"/>
      <c r="BC931" s="55"/>
      <c r="BD931" s="55"/>
      <c r="BE931" s="55"/>
      <c r="BF931" s="55"/>
      <c r="BG931" s="55"/>
      <c r="BH931" s="55"/>
      <c r="BI931" s="55"/>
      <c r="BJ931" s="55"/>
      <c r="BK931" s="55"/>
      <c r="BL931" s="55"/>
      <c r="BM931" s="55"/>
      <c r="BN931" s="55"/>
      <c r="BO931" s="55"/>
      <c r="BP931" s="55"/>
      <c r="BQ931" s="55"/>
      <c r="BR931" s="55"/>
      <c r="BS931" s="55"/>
      <c r="BT931" s="55"/>
      <c r="BU931" s="55"/>
      <c r="BV931" s="55"/>
      <c r="BW931" s="55"/>
      <c r="BX931" s="55"/>
      <c r="BY931" s="55"/>
      <c r="BZ931" s="55"/>
      <c r="CA931" s="55"/>
      <c r="CB931" s="55"/>
      <c r="CC931" s="55"/>
      <c r="CD931" s="55"/>
      <c r="CE931" s="55"/>
      <c r="CF931" s="55"/>
      <c r="CG931" s="55"/>
      <c r="CH931" s="55"/>
      <c r="CI931" s="55"/>
    </row>
    <row r="932" spans="1:87" customFormat="1" ht="15" customHeight="1" x14ac:dyDescent="0.25">
      <c r="A932" s="55"/>
      <c r="B932" s="58"/>
      <c r="C932" s="58"/>
      <c r="E932" s="57"/>
      <c r="F932" s="21"/>
      <c r="G932" s="59"/>
      <c r="H932" s="56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55"/>
      <c r="AL932" s="55"/>
      <c r="AM932" s="55"/>
      <c r="AN932" s="55"/>
      <c r="AO932" s="55"/>
      <c r="AP932" s="55"/>
      <c r="AQ932" s="55"/>
      <c r="AR932" s="55"/>
      <c r="AS932" s="55"/>
      <c r="AT932" s="55"/>
      <c r="AU932" s="55"/>
      <c r="AV932" s="55"/>
      <c r="AW932" s="55"/>
      <c r="AX932" s="55"/>
      <c r="AY932" s="55"/>
      <c r="AZ932" s="55"/>
      <c r="BA932" s="55"/>
      <c r="BB932" s="55"/>
      <c r="BC932" s="55"/>
      <c r="BD932" s="55"/>
      <c r="BE932" s="55"/>
      <c r="BF932" s="55"/>
      <c r="BG932" s="55"/>
      <c r="BH932" s="55"/>
      <c r="BI932" s="55"/>
      <c r="BJ932" s="55"/>
      <c r="BK932" s="55"/>
      <c r="BL932" s="55"/>
      <c r="BM932" s="55"/>
      <c r="BN932" s="55"/>
      <c r="BO932" s="55"/>
      <c r="BP932" s="55"/>
      <c r="BQ932" s="55"/>
      <c r="BR932" s="55"/>
      <c r="BS932" s="55"/>
      <c r="BT932" s="55"/>
      <c r="BU932" s="55"/>
      <c r="BV932" s="55"/>
      <c r="BW932" s="55"/>
      <c r="BX932" s="55"/>
      <c r="BY932" s="55"/>
      <c r="BZ932" s="55"/>
      <c r="CA932" s="55"/>
      <c r="CB932" s="55"/>
      <c r="CC932" s="55"/>
      <c r="CD932" s="55"/>
      <c r="CE932" s="55"/>
      <c r="CF932" s="55"/>
      <c r="CG932" s="55"/>
      <c r="CH932" s="55"/>
      <c r="CI932" s="55"/>
    </row>
    <row r="933" spans="1:87" customFormat="1" ht="15" customHeight="1" x14ac:dyDescent="0.25">
      <c r="A933" s="55"/>
      <c r="B933" s="58"/>
      <c r="C933" s="58"/>
      <c r="E933" s="57"/>
      <c r="F933" s="21"/>
      <c r="G933" s="59"/>
      <c r="H933" s="56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55"/>
      <c r="AL933" s="55"/>
      <c r="AM933" s="55"/>
      <c r="AN933" s="55"/>
      <c r="AO933" s="55"/>
      <c r="AP933" s="55"/>
      <c r="AQ933" s="55"/>
      <c r="AR933" s="55"/>
      <c r="AS933" s="55"/>
      <c r="AT933" s="55"/>
      <c r="AU933" s="55"/>
      <c r="AV933" s="55"/>
      <c r="AW933" s="55"/>
      <c r="AX933" s="55"/>
      <c r="AY933" s="55"/>
      <c r="AZ933" s="55"/>
      <c r="BA933" s="55"/>
      <c r="BB933" s="55"/>
      <c r="BC933" s="55"/>
      <c r="BD933" s="55"/>
      <c r="BE933" s="55"/>
      <c r="BF933" s="55"/>
      <c r="BG933" s="55"/>
      <c r="BH933" s="55"/>
      <c r="BI933" s="55"/>
      <c r="BJ933" s="55"/>
      <c r="BK933" s="55"/>
      <c r="BL933" s="55"/>
      <c r="BM933" s="55"/>
      <c r="BN933" s="55"/>
      <c r="BO933" s="55"/>
      <c r="BP933" s="55"/>
      <c r="BQ933" s="55"/>
      <c r="BR933" s="55"/>
      <c r="BS933" s="55"/>
      <c r="BT933" s="55"/>
      <c r="BU933" s="55"/>
      <c r="BV933" s="55"/>
      <c r="BW933" s="55"/>
      <c r="BX933" s="55"/>
      <c r="BY933" s="55"/>
      <c r="BZ933" s="55"/>
      <c r="CA933" s="55"/>
      <c r="CB933" s="55"/>
      <c r="CC933" s="55"/>
      <c r="CD933" s="55"/>
      <c r="CE933" s="55"/>
      <c r="CF933" s="55"/>
      <c r="CG933" s="55"/>
      <c r="CH933" s="55"/>
      <c r="CI933" s="55"/>
    </row>
    <row r="934" spans="1:87" customFormat="1" ht="15" customHeight="1" x14ac:dyDescent="0.25">
      <c r="A934" s="55"/>
      <c r="B934" s="58"/>
      <c r="C934" s="58"/>
      <c r="E934" s="57"/>
      <c r="F934" s="21"/>
      <c r="G934" s="59"/>
      <c r="H934" s="56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5"/>
      <c r="AV934" s="55"/>
      <c r="AW934" s="55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5"/>
      <c r="BJ934" s="55"/>
      <c r="BK934" s="55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5"/>
      <c r="BX934" s="55"/>
      <c r="BY934" s="55"/>
      <c r="BZ934" s="55"/>
      <c r="CA934" s="55"/>
      <c r="CB934" s="55"/>
      <c r="CC934" s="55"/>
      <c r="CD934" s="55"/>
      <c r="CE934" s="55"/>
      <c r="CF934" s="55"/>
      <c r="CG934" s="55"/>
      <c r="CH934" s="55"/>
      <c r="CI934" s="55"/>
    </row>
    <row r="935" spans="1:87" customFormat="1" ht="15" customHeight="1" x14ac:dyDescent="0.25">
      <c r="A935" s="55"/>
      <c r="B935" s="58"/>
      <c r="C935" s="58"/>
      <c r="E935" s="57"/>
      <c r="F935" s="21"/>
      <c r="G935" s="59"/>
      <c r="H935" s="56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5"/>
      <c r="AV935" s="55"/>
      <c r="AW935" s="55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5"/>
      <c r="BJ935" s="55"/>
      <c r="BK935" s="55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5"/>
      <c r="BX935" s="55"/>
      <c r="BY935" s="55"/>
      <c r="BZ935" s="55"/>
      <c r="CA935" s="55"/>
      <c r="CB935" s="55"/>
      <c r="CC935" s="55"/>
      <c r="CD935" s="55"/>
      <c r="CE935" s="55"/>
      <c r="CF935" s="55"/>
      <c r="CG935" s="55"/>
      <c r="CH935" s="55"/>
      <c r="CI935" s="55"/>
    </row>
    <row r="936" spans="1:87" customFormat="1" ht="15" customHeight="1" x14ac:dyDescent="0.25">
      <c r="A936" s="55"/>
      <c r="B936" s="58"/>
      <c r="C936" s="58"/>
      <c r="E936" s="57"/>
      <c r="F936" s="21"/>
      <c r="G936" s="59"/>
      <c r="H936" s="56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55"/>
      <c r="AL936" s="55"/>
      <c r="AM936" s="55"/>
      <c r="AN936" s="55"/>
      <c r="AO936" s="55"/>
      <c r="AP936" s="55"/>
      <c r="AQ936" s="55"/>
      <c r="AR936" s="55"/>
      <c r="AS936" s="55"/>
      <c r="AT936" s="55"/>
      <c r="AU936" s="55"/>
      <c r="AV936" s="55"/>
      <c r="AW936" s="55"/>
      <c r="AX936" s="55"/>
      <c r="AY936" s="55"/>
      <c r="AZ936" s="55"/>
      <c r="BA936" s="55"/>
      <c r="BB936" s="55"/>
      <c r="BC936" s="55"/>
      <c r="BD936" s="55"/>
      <c r="BE936" s="55"/>
      <c r="BF936" s="55"/>
      <c r="BG936" s="55"/>
      <c r="BH936" s="55"/>
      <c r="BI936" s="55"/>
      <c r="BJ936" s="55"/>
      <c r="BK936" s="55"/>
      <c r="BL936" s="55"/>
      <c r="BM936" s="55"/>
      <c r="BN936" s="55"/>
      <c r="BO936" s="55"/>
      <c r="BP936" s="55"/>
      <c r="BQ936" s="55"/>
      <c r="BR936" s="55"/>
      <c r="BS936" s="55"/>
      <c r="BT936" s="55"/>
      <c r="BU936" s="55"/>
      <c r="BV936" s="55"/>
      <c r="BW936" s="55"/>
      <c r="BX936" s="55"/>
      <c r="BY936" s="55"/>
      <c r="BZ936" s="55"/>
      <c r="CA936" s="55"/>
      <c r="CB936" s="55"/>
      <c r="CC936" s="55"/>
      <c r="CD936" s="55"/>
      <c r="CE936" s="55"/>
      <c r="CF936" s="55"/>
      <c r="CG936" s="55"/>
      <c r="CH936" s="55"/>
      <c r="CI936" s="55"/>
    </row>
    <row r="937" spans="1:87" customFormat="1" ht="15" customHeight="1" x14ac:dyDescent="0.25">
      <c r="A937" s="55"/>
      <c r="B937" s="58"/>
      <c r="C937" s="58"/>
      <c r="E937" s="57"/>
      <c r="F937" s="21"/>
      <c r="G937" s="59"/>
      <c r="H937" s="56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55"/>
      <c r="AL937" s="55"/>
      <c r="AM937" s="55"/>
      <c r="AN937" s="55"/>
      <c r="AO937" s="55"/>
      <c r="AP937" s="55"/>
      <c r="AQ937" s="55"/>
      <c r="AR937" s="55"/>
      <c r="AS937" s="55"/>
      <c r="AT937" s="55"/>
      <c r="AU937" s="55"/>
      <c r="AV937" s="55"/>
      <c r="AW937" s="55"/>
      <c r="AX937" s="55"/>
      <c r="AY937" s="55"/>
      <c r="AZ937" s="55"/>
      <c r="BA937" s="55"/>
      <c r="BB937" s="55"/>
      <c r="BC937" s="55"/>
      <c r="BD937" s="55"/>
      <c r="BE937" s="55"/>
      <c r="BF937" s="55"/>
      <c r="BG937" s="55"/>
      <c r="BH937" s="55"/>
      <c r="BI937" s="55"/>
      <c r="BJ937" s="55"/>
      <c r="BK937" s="55"/>
      <c r="BL937" s="55"/>
      <c r="BM937" s="55"/>
      <c r="BN937" s="55"/>
      <c r="BO937" s="55"/>
      <c r="BP937" s="55"/>
      <c r="BQ937" s="55"/>
      <c r="BR937" s="55"/>
      <c r="BS937" s="55"/>
      <c r="BT937" s="55"/>
      <c r="BU937" s="55"/>
      <c r="BV937" s="55"/>
      <c r="BW937" s="55"/>
      <c r="BX937" s="55"/>
      <c r="BY937" s="55"/>
      <c r="BZ937" s="55"/>
      <c r="CA937" s="55"/>
      <c r="CB937" s="55"/>
      <c r="CC937" s="55"/>
      <c r="CD937" s="55"/>
      <c r="CE937" s="55"/>
      <c r="CF937" s="55"/>
      <c r="CG937" s="55"/>
      <c r="CH937" s="55"/>
      <c r="CI937" s="55"/>
    </row>
    <row r="938" spans="1:87" customFormat="1" ht="15" customHeight="1" x14ac:dyDescent="0.25">
      <c r="A938" s="55"/>
      <c r="B938" s="58"/>
      <c r="C938" s="58"/>
      <c r="E938" s="57"/>
      <c r="F938" s="21"/>
      <c r="G938" s="59"/>
      <c r="H938" s="56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55"/>
      <c r="AL938" s="55"/>
      <c r="AM938" s="55"/>
      <c r="AN938" s="55"/>
      <c r="AO938" s="55"/>
      <c r="AP938" s="55"/>
      <c r="AQ938" s="55"/>
      <c r="AR938" s="55"/>
      <c r="AS938" s="55"/>
      <c r="AT938" s="55"/>
      <c r="AU938" s="55"/>
      <c r="AV938" s="55"/>
      <c r="AW938" s="55"/>
      <c r="AX938" s="55"/>
      <c r="AY938" s="55"/>
      <c r="AZ938" s="55"/>
      <c r="BA938" s="55"/>
      <c r="BB938" s="55"/>
      <c r="BC938" s="55"/>
      <c r="BD938" s="55"/>
      <c r="BE938" s="55"/>
      <c r="BF938" s="55"/>
      <c r="BG938" s="55"/>
      <c r="BH938" s="55"/>
      <c r="BI938" s="55"/>
      <c r="BJ938" s="55"/>
      <c r="BK938" s="55"/>
      <c r="BL938" s="55"/>
      <c r="BM938" s="55"/>
      <c r="BN938" s="55"/>
      <c r="BO938" s="55"/>
      <c r="BP938" s="55"/>
      <c r="BQ938" s="55"/>
      <c r="BR938" s="55"/>
      <c r="BS938" s="55"/>
      <c r="BT938" s="55"/>
      <c r="BU938" s="55"/>
      <c r="BV938" s="55"/>
      <c r="BW938" s="55"/>
      <c r="BX938" s="55"/>
      <c r="BY938" s="55"/>
      <c r="BZ938" s="55"/>
      <c r="CA938" s="55"/>
      <c r="CB938" s="55"/>
      <c r="CC938" s="55"/>
      <c r="CD938" s="55"/>
      <c r="CE938" s="55"/>
      <c r="CF938" s="55"/>
      <c r="CG938" s="55"/>
      <c r="CH938" s="55"/>
      <c r="CI938" s="55"/>
    </row>
    <row r="939" spans="1:87" customFormat="1" ht="15" customHeight="1" x14ac:dyDescent="0.25">
      <c r="A939" s="55"/>
      <c r="B939" s="58"/>
      <c r="C939" s="58"/>
      <c r="E939" s="57"/>
      <c r="F939" s="21"/>
      <c r="G939" s="59"/>
      <c r="H939" s="56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55"/>
      <c r="AL939" s="55"/>
      <c r="AM939" s="55"/>
      <c r="AN939" s="55"/>
      <c r="AO939" s="55"/>
      <c r="AP939" s="55"/>
      <c r="AQ939" s="55"/>
      <c r="AR939" s="55"/>
      <c r="AS939" s="55"/>
      <c r="AT939" s="55"/>
      <c r="AU939" s="55"/>
      <c r="AV939" s="55"/>
      <c r="AW939" s="55"/>
      <c r="AX939" s="55"/>
      <c r="AY939" s="55"/>
      <c r="AZ939" s="55"/>
      <c r="BA939" s="55"/>
      <c r="BB939" s="55"/>
      <c r="BC939" s="55"/>
      <c r="BD939" s="55"/>
      <c r="BE939" s="55"/>
      <c r="BF939" s="55"/>
      <c r="BG939" s="55"/>
      <c r="BH939" s="55"/>
      <c r="BI939" s="55"/>
      <c r="BJ939" s="55"/>
      <c r="BK939" s="55"/>
      <c r="BL939" s="55"/>
      <c r="BM939" s="55"/>
      <c r="BN939" s="55"/>
      <c r="BO939" s="55"/>
      <c r="BP939" s="55"/>
      <c r="BQ939" s="55"/>
      <c r="BR939" s="55"/>
      <c r="BS939" s="55"/>
      <c r="BT939" s="55"/>
      <c r="BU939" s="55"/>
      <c r="BV939" s="55"/>
      <c r="BW939" s="55"/>
      <c r="BX939" s="55"/>
      <c r="BY939" s="55"/>
      <c r="BZ939" s="55"/>
      <c r="CA939" s="55"/>
      <c r="CB939" s="55"/>
      <c r="CC939" s="55"/>
      <c r="CD939" s="55"/>
      <c r="CE939" s="55"/>
      <c r="CF939" s="55"/>
      <c r="CG939" s="55"/>
      <c r="CH939" s="55"/>
      <c r="CI939" s="55"/>
    </row>
    <row r="940" spans="1:87" customFormat="1" ht="15" customHeight="1" x14ac:dyDescent="0.25">
      <c r="A940" s="55"/>
      <c r="B940" s="58"/>
      <c r="C940" s="58"/>
      <c r="E940" s="57"/>
      <c r="F940" s="21"/>
      <c r="G940" s="59"/>
      <c r="H940" s="56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55"/>
      <c r="AL940" s="55"/>
      <c r="AM940" s="55"/>
      <c r="AN940" s="55"/>
      <c r="AO940" s="55"/>
      <c r="AP940" s="55"/>
      <c r="AQ940" s="55"/>
      <c r="AR940" s="55"/>
      <c r="AS940" s="55"/>
      <c r="AT940" s="55"/>
      <c r="AU940" s="55"/>
      <c r="AV940" s="55"/>
      <c r="AW940" s="55"/>
      <c r="AX940" s="55"/>
      <c r="AY940" s="55"/>
      <c r="AZ940" s="55"/>
      <c r="BA940" s="55"/>
      <c r="BB940" s="55"/>
      <c r="BC940" s="55"/>
      <c r="BD940" s="55"/>
      <c r="BE940" s="55"/>
      <c r="BF940" s="55"/>
      <c r="BG940" s="55"/>
      <c r="BH940" s="55"/>
      <c r="BI940" s="55"/>
      <c r="BJ940" s="55"/>
      <c r="BK940" s="55"/>
      <c r="BL940" s="55"/>
      <c r="BM940" s="55"/>
      <c r="BN940" s="55"/>
      <c r="BO940" s="55"/>
      <c r="BP940" s="55"/>
      <c r="BQ940" s="55"/>
      <c r="BR940" s="55"/>
      <c r="BS940" s="55"/>
      <c r="BT940" s="55"/>
      <c r="BU940" s="55"/>
      <c r="BV940" s="55"/>
      <c r="BW940" s="55"/>
      <c r="BX940" s="55"/>
      <c r="BY940" s="55"/>
      <c r="BZ940" s="55"/>
      <c r="CA940" s="55"/>
      <c r="CB940" s="55"/>
      <c r="CC940" s="55"/>
      <c r="CD940" s="55"/>
      <c r="CE940" s="55"/>
      <c r="CF940" s="55"/>
      <c r="CG940" s="55"/>
      <c r="CH940" s="55"/>
      <c r="CI940" s="55"/>
    </row>
    <row r="941" spans="1:87" customFormat="1" ht="15" customHeight="1" x14ac:dyDescent="0.25">
      <c r="A941" s="55"/>
      <c r="B941" s="58"/>
      <c r="C941" s="58"/>
      <c r="E941" s="57"/>
      <c r="F941" s="21"/>
      <c r="G941" s="59"/>
      <c r="H941" s="56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55"/>
      <c r="AL941" s="55"/>
      <c r="AM941" s="55"/>
      <c r="AN941" s="55"/>
      <c r="AO941" s="55"/>
      <c r="AP941" s="55"/>
      <c r="AQ941" s="55"/>
      <c r="AR941" s="55"/>
      <c r="AS941" s="55"/>
      <c r="AT941" s="55"/>
      <c r="AU941" s="55"/>
      <c r="AV941" s="55"/>
      <c r="AW941" s="55"/>
      <c r="AX941" s="55"/>
      <c r="AY941" s="55"/>
      <c r="AZ941" s="55"/>
      <c r="BA941" s="55"/>
      <c r="BB941" s="55"/>
      <c r="BC941" s="55"/>
      <c r="BD941" s="55"/>
      <c r="BE941" s="55"/>
      <c r="BF941" s="55"/>
      <c r="BG941" s="55"/>
      <c r="BH941" s="55"/>
      <c r="BI941" s="55"/>
      <c r="BJ941" s="55"/>
      <c r="BK941" s="55"/>
      <c r="BL941" s="55"/>
      <c r="BM941" s="55"/>
      <c r="BN941" s="55"/>
      <c r="BO941" s="55"/>
      <c r="BP941" s="55"/>
      <c r="BQ941" s="55"/>
      <c r="BR941" s="55"/>
      <c r="BS941" s="55"/>
      <c r="BT941" s="55"/>
      <c r="BU941" s="55"/>
      <c r="BV941" s="55"/>
      <c r="BW941" s="55"/>
      <c r="BX941" s="55"/>
      <c r="BY941" s="55"/>
      <c r="BZ941" s="55"/>
      <c r="CA941" s="55"/>
      <c r="CB941" s="55"/>
      <c r="CC941" s="55"/>
      <c r="CD941" s="55"/>
      <c r="CE941" s="55"/>
      <c r="CF941" s="55"/>
      <c r="CG941" s="55"/>
      <c r="CH941" s="55"/>
      <c r="CI941" s="55"/>
    </row>
    <row r="942" spans="1:87" customFormat="1" ht="15" customHeight="1" x14ac:dyDescent="0.25">
      <c r="A942" s="55"/>
      <c r="B942" s="58"/>
      <c r="C942" s="58"/>
      <c r="E942" s="57"/>
      <c r="F942" s="21"/>
      <c r="G942" s="59"/>
      <c r="H942" s="56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55"/>
      <c r="AL942" s="55"/>
      <c r="AM942" s="55"/>
      <c r="AN942" s="55"/>
      <c r="AO942" s="55"/>
      <c r="AP942" s="55"/>
      <c r="AQ942" s="55"/>
      <c r="AR942" s="55"/>
      <c r="AS942" s="55"/>
      <c r="AT942" s="55"/>
      <c r="AU942" s="55"/>
      <c r="AV942" s="55"/>
      <c r="AW942" s="55"/>
      <c r="AX942" s="55"/>
      <c r="AY942" s="55"/>
      <c r="AZ942" s="55"/>
      <c r="BA942" s="55"/>
      <c r="BB942" s="55"/>
      <c r="BC942" s="55"/>
      <c r="BD942" s="55"/>
      <c r="BE942" s="55"/>
      <c r="BF942" s="55"/>
      <c r="BG942" s="55"/>
      <c r="BH942" s="55"/>
      <c r="BI942" s="55"/>
      <c r="BJ942" s="55"/>
      <c r="BK942" s="55"/>
      <c r="BL942" s="55"/>
      <c r="BM942" s="55"/>
      <c r="BN942" s="55"/>
      <c r="BO942" s="55"/>
      <c r="BP942" s="55"/>
      <c r="BQ942" s="55"/>
      <c r="BR942" s="55"/>
      <c r="BS942" s="55"/>
      <c r="BT942" s="55"/>
      <c r="BU942" s="55"/>
      <c r="BV942" s="55"/>
      <c r="BW942" s="55"/>
      <c r="BX942" s="55"/>
      <c r="BY942" s="55"/>
      <c r="BZ942" s="55"/>
      <c r="CA942" s="55"/>
      <c r="CB942" s="55"/>
      <c r="CC942" s="55"/>
      <c r="CD942" s="55"/>
      <c r="CE942" s="55"/>
      <c r="CF942" s="55"/>
      <c r="CG942" s="55"/>
      <c r="CH942" s="55"/>
      <c r="CI942" s="55"/>
    </row>
    <row r="943" spans="1:87" customFormat="1" ht="15" customHeight="1" x14ac:dyDescent="0.25">
      <c r="A943" s="55"/>
      <c r="B943" s="58"/>
      <c r="C943" s="58"/>
      <c r="E943" s="57"/>
      <c r="F943" s="21"/>
      <c r="G943" s="59"/>
      <c r="H943" s="56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5"/>
      <c r="AV943" s="55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5"/>
      <c r="BJ943" s="55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5"/>
      <c r="BX943" s="55"/>
      <c r="BY943" s="55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</row>
    <row r="944" spans="1:87" customFormat="1" ht="15" customHeight="1" x14ac:dyDescent="0.25">
      <c r="A944" s="55"/>
      <c r="B944" s="58"/>
      <c r="C944" s="58"/>
      <c r="E944" s="57"/>
      <c r="F944" s="21"/>
      <c r="G944" s="59"/>
      <c r="H944" s="56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55"/>
      <c r="AL944" s="55"/>
      <c r="AM944" s="55"/>
      <c r="AN944" s="55"/>
      <c r="AO944" s="55"/>
      <c r="AP944" s="55"/>
      <c r="AQ944" s="55"/>
      <c r="AR944" s="55"/>
      <c r="AS944" s="55"/>
      <c r="AT944" s="55"/>
      <c r="AU944" s="55"/>
      <c r="AV944" s="55"/>
      <c r="AW944" s="55"/>
      <c r="AX944" s="55"/>
      <c r="AY944" s="55"/>
      <c r="AZ944" s="55"/>
      <c r="BA944" s="55"/>
      <c r="BB944" s="55"/>
      <c r="BC944" s="55"/>
      <c r="BD944" s="55"/>
      <c r="BE944" s="55"/>
      <c r="BF944" s="55"/>
      <c r="BG944" s="55"/>
      <c r="BH944" s="55"/>
      <c r="BI944" s="55"/>
      <c r="BJ944" s="55"/>
      <c r="BK944" s="55"/>
      <c r="BL944" s="55"/>
      <c r="BM944" s="55"/>
      <c r="BN944" s="55"/>
      <c r="BO944" s="55"/>
      <c r="BP944" s="55"/>
      <c r="BQ944" s="55"/>
      <c r="BR944" s="55"/>
      <c r="BS944" s="55"/>
      <c r="BT944" s="55"/>
      <c r="BU944" s="55"/>
      <c r="BV944" s="55"/>
      <c r="BW944" s="55"/>
      <c r="BX944" s="55"/>
      <c r="BY944" s="55"/>
      <c r="BZ944" s="55"/>
      <c r="CA944" s="55"/>
      <c r="CB944" s="55"/>
      <c r="CC944" s="55"/>
      <c r="CD944" s="55"/>
      <c r="CE944" s="55"/>
      <c r="CF944" s="55"/>
      <c r="CG944" s="55"/>
      <c r="CH944" s="55"/>
      <c r="CI944" s="55"/>
    </row>
    <row r="945" spans="1:87" customFormat="1" ht="15" customHeight="1" x14ac:dyDescent="0.25">
      <c r="A945" s="55"/>
      <c r="B945" s="58"/>
      <c r="C945" s="58"/>
      <c r="E945" s="57"/>
      <c r="F945" s="21"/>
      <c r="G945" s="59"/>
      <c r="H945" s="56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55"/>
      <c r="AL945" s="55"/>
      <c r="AM945" s="55"/>
      <c r="AN945" s="55"/>
      <c r="AO945" s="55"/>
      <c r="AP945" s="55"/>
      <c r="AQ945" s="55"/>
      <c r="AR945" s="55"/>
      <c r="AS945" s="55"/>
      <c r="AT945" s="55"/>
      <c r="AU945" s="55"/>
      <c r="AV945" s="55"/>
      <c r="AW945" s="55"/>
      <c r="AX945" s="55"/>
      <c r="AY945" s="55"/>
      <c r="AZ945" s="55"/>
      <c r="BA945" s="55"/>
      <c r="BB945" s="55"/>
      <c r="BC945" s="55"/>
      <c r="BD945" s="55"/>
      <c r="BE945" s="55"/>
      <c r="BF945" s="55"/>
      <c r="BG945" s="55"/>
      <c r="BH945" s="55"/>
      <c r="BI945" s="55"/>
      <c r="BJ945" s="55"/>
      <c r="BK945" s="55"/>
      <c r="BL945" s="55"/>
      <c r="BM945" s="55"/>
      <c r="BN945" s="55"/>
      <c r="BO945" s="55"/>
      <c r="BP945" s="55"/>
      <c r="BQ945" s="55"/>
      <c r="BR945" s="55"/>
      <c r="BS945" s="55"/>
      <c r="BT945" s="55"/>
      <c r="BU945" s="55"/>
      <c r="BV945" s="55"/>
      <c r="BW945" s="55"/>
      <c r="BX945" s="55"/>
      <c r="BY945" s="55"/>
      <c r="BZ945" s="55"/>
      <c r="CA945" s="55"/>
      <c r="CB945" s="55"/>
      <c r="CC945" s="55"/>
      <c r="CD945" s="55"/>
      <c r="CE945" s="55"/>
      <c r="CF945" s="55"/>
      <c r="CG945" s="55"/>
      <c r="CH945" s="55"/>
      <c r="CI945" s="55"/>
    </row>
    <row r="946" spans="1:87" customFormat="1" ht="15" customHeight="1" x14ac:dyDescent="0.25">
      <c r="A946" s="55"/>
      <c r="B946" s="58"/>
      <c r="C946" s="58"/>
      <c r="E946" s="57"/>
      <c r="F946" s="21"/>
      <c r="G946" s="59"/>
      <c r="H946" s="56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55"/>
      <c r="AL946" s="55"/>
      <c r="AM946" s="55"/>
      <c r="AN946" s="55"/>
      <c r="AO946" s="55"/>
      <c r="AP946" s="55"/>
      <c r="AQ946" s="55"/>
      <c r="AR946" s="55"/>
      <c r="AS946" s="55"/>
      <c r="AT946" s="55"/>
      <c r="AU946" s="55"/>
      <c r="AV946" s="55"/>
      <c r="AW946" s="55"/>
      <c r="AX946" s="55"/>
      <c r="AY946" s="55"/>
      <c r="AZ946" s="55"/>
      <c r="BA946" s="55"/>
      <c r="BB946" s="55"/>
      <c r="BC946" s="55"/>
      <c r="BD946" s="55"/>
      <c r="BE946" s="55"/>
      <c r="BF946" s="55"/>
      <c r="BG946" s="55"/>
      <c r="BH946" s="55"/>
      <c r="BI946" s="55"/>
      <c r="BJ946" s="55"/>
      <c r="BK946" s="55"/>
      <c r="BL946" s="55"/>
      <c r="BM946" s="55"/>
      <c r="BN946" s="55"/>
      <c r="BO946" s="55"/>
      <c r="BP946" s="55"/>
      <c r="BQ946" s="55"/>
      <c r="BR946" s="55"/>
      <c r="BS946" s="55"/>
      <c r="BT946" s="55"/>
      <c r="BU946" s="55"/>
      <c r="BV946" s="55"/>
      <c r="BW946" s="55"/>
      <c r="BX946" s="55"/>
      <c r="BY946" s="55"/>
      <c r="BZ946" s="55"/>
      <c r="CA946" s="55"/>
      <c r="CB946" s="55"/>
      <c r="CC946" s="55"/>
      <c r="CD946" s="55"/>
      <c r="CE946" s="55"/>
      <c r="CF946" s="55"/>
      <c r="CG946" s="55"/>
      <c r="CH946" s="55"/>
      <c r="CI946" s="55"/>
    </row>
    <row r="947" spans="1:87" customFormat="1" ht="15" customHeight="1" x14ac:dyDescent="0.25">
      <c r="A947" s="55"/>
      <c r="B947" s="58"/>
      <c r="C947" s="58"/>
      <c r="E947" s="57"/>
      <c r="F947" s="21"/>
      <c r="G947" s="59"/>
      <c r="H947" s="56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55"/>
      <c r="AL947" s="55"/>
      <c r="AM947" s="55"/>
      <c r="AN947" s="55"/>
      <c r="AO947" s="55"/>
      <c r="AP947" s="55"/>
      <c r="AQ947" s="55"/>
      <c r="AR947" s="55"/>
      <c r="AS947" s="55"/>
      <c r="AT947" s="55"/>
      <c r="AU947" s="55"/>
      <c r="AV947" s="55"/>
      <c r="AW947" s="55"/>
      <c r="AX947" s="55"/>
      <c r="AY947" s="55"/>
      <c r="AZ947" s="55"/>
      <c r="BA947" s="55"/>
      <c r="BB947" s="55"/>
      <c r="BC947" s="55"/>
      <c r="BD947" s="55"/>
      <c r="BE947" s="55"/>
      <c r="BF947" s="55"/>
      <c r="BG947" s="55"/>
      <c r="BH947" s="55"/>
      <c r="BI947" s="55"/>
      <c r="BJ947" s="55"/>
      <c r="BK947" s="55"/>
      <c r="BL947" s="55"/>
      <c r="BM947" s="55"/>
      <c r="BN947" s="55"/>
      <c r="BO947" s="55"/>
      <c r="BP947" s="55"/>
      <c r="BQ947" s="55"/>
      <c r="BR947" s="55"/>
      <c r="BS947" s="55"/>
      <c r="BT947" s="55"/>
      <c r="BU947" s="55"/>
      <c r="BV947" s="55"/>
      <c r="BW947" s="55"/>
      <c r="BX947" s="55"/>
      <c r="BY947" s="55"/>
      <c r="BZ947" s="55"/>
      <c r="CA947" s="55"/>
      <c r="CB947" s="55"/>
      <c r="CC947" s="55"/>
      <c r="CD947" s="55"/>
      <c r="CE947" s="55"/>
      <c r="CF947" s="55"/>
      <c r="CG947" s="55"/>
      <c r="CH947" s="55"/>
      <c r="CI947" s="55"/>
    </row>
    <row r="948" spans="1:87" customFormat="1" ht="15" customHeight="1" x14ac:dyDescent="0.25">
      <c r="A948" s="55"/>
      <c r="B948" s="58"/>
      <c r="C948" s="58"/>
      <c r="E948" s="57"/>
      <c r="F948" s="21"/>
      <c r="G948" s="59"/>
      <c r="H948" s="56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55"/>
      <c r="AL948" s="55"/>
      <c r="AM948" s="55"/>
      <c r="AN948" s="55"/>
      <c r="AO948" s="55"/>
      <c r="AP948" s="55"/>
      <c r="AQ948" s="55"/>
      <c r="AR948" s="55"/>
      <c r="AS948" s="55"/>
      <c r="AT948" s="55"/>
      <c r="AU948" s="55"/>
      <c r="AV948" s="55"/>
      <c r="AW948" s="55"/>
      <c r="AX948" s="55"/>
      <c r="AY948" s="55"/>
      <c r="AZ948" s="55"/>
      <c r="BA948" s="55"/>
      <c r="BB948" s="55"/>
      <c r="BC948" s="55"/>
      <c r="BD948" s="55"/>
      <c r="BE948" s="55"/>
      <c r="BF948" s="55"/>
      <c r="BG948" s="55"/>
      <c r="BH948" s="55"/>
      <c r="BI948" s="55"/>
      <c r="BJ948" s="55"/>
      <c r="BK948" s="55"/>
      <c r="BL948" s="55"/>
      <c r="BM948" s="55"/>
      <c r="BN948" s="55"/>
      <c r="BO948" s="55"/>
      <c r="BP948" s="55"/>
      <c r="BQ948" s="55"/>
      <c r="BR948" s="55"/>
      <c r="BS948" s="55"/>
      <c r="BT948" s="55"/>
      <c r="BU948" s="55"/>
      <c r="BV948" s="55"/>
      <c r="BW948" s="55"/>
      <c r="BX948" s="55"/>
      <c r="BY948" s="55"/>
      <c r="BZ948" s="55"/>
      <c r="CA948" s="55"/>
      <c r="CB948" s="55"/>
      <c r="CC948" s="55"/>
      <c r="CD948" s="55"/>
      <c r="CE948" s="55"/>
      <c r="CF948" s="55"/>
      <c r="CG948" s="55"/>
      <c r="CH948" s="55"/>
      <c r="CI948" s="55"/>
    </row>
    <row r="949" spans="1:87" customFormat="1" ht="15" customHeight="1" x14ac:dyDescent="0.25">
      <c r="A949" s="55"/>
      <c r="B949" s="58"/>
      <c r="C949" s="58"/>
      <c r="E949" s="57"/>
      <c r="F949" s="21"/>
      <c r="G949" s="59"/>
      <c r="H949" s="56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55"/>
      <c r="BE949" s="55"/>
      <c r="BF949" s="55"/>
      <c r="BG949" s="55"/>
      <c r="BH949" s="55"/>
      <c r="BI949" s="55"/>
      <c r="BJ949" s="55"/>
      <c r="BK949" s="55"/>
      <c r="BL949" s="55"/>
      <c r="BM949" s="55"/>
      <c r="BN949" s="55"/>
      <c r="BO949" s="55"/>
      <c r="BP949" s="55"/>
      <c r="BQ949" s="55"/>
      <c r="BR949" s="55"/>
      <c r="BS949" s="55"/>
      <c r="BT949" s="55"/>
      <c r="BU949" s="55"/>
      <c r="BV949" s="55"/>
      <c r="BW949" s="55"/>
      <c r="BX949" s="55"/>
      <c r="BY949" s="55"/>
      <c r="BZ949" s="55"/>
      <c r="CA949" s="55"/>
      <c r="CB949" s="55"/>
      <c r="CC949" s="55"/>
      <c r="CD949" s="55"/>
      <c r="CE949" s="55"/>
      <c r="CF949" s="55"/>
      <c r="CG949" s="55"/>
      <c r="CH949" s="55"/>
      <c r="CI949" s="55"/>
    </row>
    <row r="950" spans="1:87" customFormat="1" ht="15" customHeight="1" x14ac:dyDescent="0.25">
      <c r="A950" s="55"/>
      <c r="B950" s="58"/>
      <c r="C950" s="58"/>
      <c r="E950" s="57"/>
      <c r="F950" s="21"/>
      <c r="G950" s="59"/>
      <c r="H950" s="56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55"/>
      <c r="AL950" s="55"/>
      <c r="AM950" s="55"/>
      <c r="AN950" s="55"/>
      <c r="AO950" s="55"/>
      <c r="AP950" s="55"/>
      <c r="AQ950" s="55"/>
      <c r="AR950" s="55"/>
      <c r="AS950" s="55"/>
      <c r="AT950" s="55"/>
      <c r="AU950" s="55"/>
      <c r="AV950" s="55"/>
      <c r="AW950" s="55"/>
      <c r="AX950" s="55"/>
      <c r="AY950" s="55"/>
      <c r="AZ950" s="55"/>
      <c r="BA950" s="55"/>
      <c r="BB950" s="55"/>
      <c r="BC950" s="55"/>
      <c r="BD950" s="55"/>
      <c r="BE950" s="55"/>
      <c r="BF950" s="55"/>
      <c r="BG950" s="55"/>
      <c r="BH950" s="55"/>
      <c r="BI950" s="55"/>
      <c r="BJ950" s="55"/>
      <c r="BK950" s="55"/>
      <c r="BL950" s="55"/>
      <c r="BM950" s="55"/>
      <c r="BN950" s="55"/>
      <c r="BO950" s="55"/>
      <c r="BP950" s="55"/>
      <c r="BQ950" s="55"/>
      <c r="BR950" s="55"/>
      <c r="BS950" s="55"/>
      <c r="BT950" s="55"/>
      <c r="BU950" s="55"/>
      <c r="BV950" s="55"/>
      <c r="BW950" s="55"/>
      <c r="BX950" s="55"/>
      <c r="BY950" s="55"/>
      <c r="BZ950" s="55"/>
      <c r="CA950" s="55"/>
      <c r="CB950" s="55"/>
      <c r="CC950" s="55"/>
      <c r="CD950" s="55"/>
      <c r="CE950" s="55"/>
      <c r="CF950" s="55"/>
      <c r="CG950" s="55"/>
      <c r="CH950" s="55"/>
      <c r="CI950" s="55"/>
    </row>
    <row r="951" spans="1:87" customFormat="1" ht="15" customHeight="1" x14ac:dyDescent="0.25">
      <c r="A951" s="55"/>
      <c r="B951" s="58"/>
      <c r="C951" s="58"/>
      <c r="E951" s="57"/>
      <c r="F951" s="21"/>
      <c r="G951" s="59"/>
      <c r="H951" s="56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55"/>
      <c r="AL951" s="55"/>
      <c r="AM951" s="55"/>
      <c r="AN951" s="55"/>
      <c r="AO951" s="55"/>
      <c r="AP951" s="55"/>
      <c r="AQ951" s="55"/>
      <c r="AR951" s="55"/>
      <c r="AS951" s="55"/>
      <c r="AT951" s="55"/>
      <c r="AU951" s="55"/>
      <c r="AV951" s="55"/>
      <c r="AW951" s="55"/>
      <c r="AX951" s="55"/>
      <c r="AY951" s="55"/>
      <c r="AZ951" s="55"/>
      <c r="BA951" s="55"/>
      <c r="BB951" s="55"/>
      <c r="BC951" s="55"/>
      <c r="BD951" s="55"/>
      <c r="BE951" s="55"/>
      <c r="BF951" s="55"/>
      <c r="BG951" s="55"/>
      <c r="BH951" s="55"/>
      <c r="BI951" s="55"/>
      <c r="BJ951" s="55"/>
      <c r="BK951" s="55"/>
      <c r="BL951" s="55"/>
      <c r="BM951" s="55"/>
      <c r="BN951" s="55"/>
      <c r="BO951" s="55"/>
      <c r="BP951" s="55"/>
      <c r="BQ951" s="55"/>
      <c r="BR951" s="55"/>
      <c r="BS951" s="55"/>
      <c r="BT951" s="55"/>
      <c r="BU951" s="55"/>
      <c r="BV951" s="55"/>
      <c r="BW951" s="55"/>
      <c r="BX951" s="55"/>
      <c r="BY951" s="55"/>
      <c r="BZ951" s="55"/>
      <c r="CA951" s="55"/>
      <c r="CB951" s="55"/>
      <c r="CC951" s="55"/>
      <c r="CD951" s="55"/>
      <c r="CE951" s="55"/>
      <c r="CF951" s="55"/>
      <c r="CG951" s="55"/>
      <c r="CH951" s="55"/>
      <c r="CI951" s="55"/>
    </row>
    <row r="952" spans="1:87" customFormat="1" ht="15" customHeight="1" x14ac:dyDescent="0.25">
      <c r="A952" s="55"/>
      <c r="B952" s="58"/>
      <c r="C952" s="58"/>
      <c r="E952" s="57"/>
      <c r="F952" s="21"/>
      <c r="G952" s="59"/>
      <c r="H952" s="56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55"/>
      <c r="AL952" s="55"/>
      <c r="AM952" s="55"/>
      <c r="AN952" s="55"/>
      <c r="AO952" s="55"/>
      <c r="AP952" s="55"/>
      <c r="AQ952" s="55"/>
      <c r="AR952" s="55"/>
      <c r="AS952" s="55"/>
      <c r="AT952" s="55"/>
      <c r="AU952" s="55"/>
      <c r="AV952" s="55"/>
      <c r="AW952" s="55"/>
      <c r="AX952" s="55"/>
      <c r="AY952" s="55"/>
      <c r="AZ952" s="55"/>
      <c r="BA952" s="55"/>
      <c r="BB952" s="55"/>
      <c r="BC952" s="55"/>
      <c r="BD952" s="55"/>
      <c r="BE952" s="55"/>
      <c r="BF952" s="55"/>
      <c r="BG952" s="55"/>
      <c r="BH952" s="55"/>
      <c r="BI952" s="55"/>
      <c r="BJ952" s="55"/>
      <c r="BK952" s="55"/>
      <c r="BL952" s="55"/>
      <c r="BM952" s="55"/>
      <c r="BN952" s="55"/>
      <c r="BO952" s="55"/>
      <c r="BP952" s="55"/>
      <c r="BQ952" s="55"/>
      <c r="BR952" s="55"/>
      <c r="BS952" s="55"/>
      <c r="BT952" s="55"/>
      <c r="BU952" s="55"/>
      <c r="BV952" s="55"/>
      <c r="BW952" s="55"/>
      <c r="BX952" s="55"/>
      <c r="BY952" s="55"/>
      <c r="BZ952" s="55"/>
      <c r="CA952" s="55"/>
      <c r="CB952" s="55"/>
      <c r="CC952" s="55"/>
      <c r="CD952" s="55"/>
      <c r="CE952" s="55"/>
      <c r="CF952" s="55"/>
      <c r="CG952" s="55"/>
      <c r="CH952" s="55"/>
      <c r="CI952" s="55"/>
    </row>
    <row r="953" spans="1:87" customFormat="1" ht="15" customHeight="1" x14ac:dyDescent="0.25">
      <c r="A953" s="55"/>
      <c r="B953" s="58"/>
      <c r="C953" s="58"/>
      <c r="E953" s="57"/>
      <c r="F953" s="21"/>
      <c r="G953" s="59"/>
      <c r="H953" s="56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55"/>
      <c r="AL953" s="55"/>
      <c r="AM953" s="55"/>
      <c r="AN953" s="55"/>
      <c r="AO953" s="55"/>
      <c r="AP953" s="55"/>
      <c r="AQ953" s="55"/>
      <c r="AR953" s="55"/>
      <c r="AS953" s="55"/>
      <c r="AT953" s="55"/>
      <c r="AU953" s="55"/>
      <c r="AV953" s="55"/>
      <c r="AW953" s="55"/>
      <c r="AX953" s="55"/>
      <c r="AY953" s="55"/>
      <c r="AZ953" s="55"/>
      <c r="BA953" s="55"/>
      <c r="BB953" s="55"/>
      <c r="BC953" s="55"/>
      <c r="BD953" s="55"/>
      <c r="BE953" s="55"/>
      <c r="BF953" s="55"/>
      <c r="BG953" s="55"/>
      <c r="BH953" s="55"/>
      <c r="BI953" s="55"/>
      <c r="BJ953" s="55"/>
      <c r="BK953" s="55"/>
      <c r="BL953" s="55"/>
      <c r="BM953" s="55"/>
      <c r="BN953" s="55"/>
      <c r="BO953" s="55"/>
      <c r="BP953" s="55"/>
      <c r="BQ953" s="55"/>
      <c r="BR953" s="55"/>
      <c r="BS953" s="55"/>
      <c r="BT953" s="55"/>
      <c r="BU953" s="55"/>
      <c r="BV953" s="55"/>
      <c r="BW953" s="55"/>
      <c r="BX953" s="55"/>
      <c r="BY953" s="55"/>
      <c r="BZ953" s="55"/>
      <c r="CA953" s="55"/>
      <c r="CB953" s="55"/>
      <c r="CC953" s="55"/>
      <c r="CD953" s="55"/>
      <c r="CE953" s="55"/>
      <c r="CF953" s="55"/>
      <c r="CG953" s="55"/>
      <c r="CH953" s="55"/>
      <c r="CI953" s="55"/>
    </row>
    <row r="954" spans="1:87" customFormat="1" ht="15" customHeight="1" x14ac:dyDescent="0.25">
      <c r="A954" s="55"/>
      <c r="B954" s="58"/>
      <c r="C954" s="58"/>
      <c r="E954" s="57"/>
      <c r="F954" s="21"/>
      <c r="G954" s="59"/>
      <c r="H954" s="56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55"/>
      <c r="AL954" s="55"/>
      <c r="AM954" s="55"/>
      <c r="AN954" s="55"/>
      <c r="AO954" s="55"/>
      <c r="AP954" s="55"/>
      <c r="AQ954" s="55"/>
      <c r="AR954" s="55"/>
      <c r="AS954" s="55"/>
      <c r="AT954" s="55"/>
      <c r="AU954" s="55"/>
      <c r="AV954" s="55"/>
      <c r="AW954" s="55"/>
      <c r="AX954" s="55"/>
      <c r="AY954" s="55"/>
      <c r="AZ954" s="55"/>
      <c r="BA954" s="55"/>
      <c r="BB954" s="55"/>
      <c r="BC954" s="55"/>
      <c r="BD954" s="55"/>
      <c r="BE954" s="55"/>
      <c r="BF954" s="55"/>
      <c r="BG954" s="55"/>
      <c r="BH954" s="55"/>
      <c r="BI954" s="55"/>
      <c r="BJ954" s="55"/>
      <c r="BK954" s="55"/>
      <c r="BL954" s="55"/>
      <c r="BM954" s="55"/>
      <c r="BN954" s="55"/>
      <c r="BO954" s="55"/>
      <c r="BP954" s="55"/>
      <c r="BQ954" s="55"/>
      <c r="BR954" s="55"/>
      <c r="BS954" s="55"/>
      <c r="BT954" s="55"/>
      <c r="BU954" s="55"/>
      <c r="BV954" s="55"/>
      <c r="BW954" s="55"/>
      <c r="BX954" s="55"/>
      <c r="BY954" s="55"/>
      <c r="BZ954" s="55"/>
      <c r="CA954" s="55"/>
      <c r="CB954" s="55"/>
      <c r="CC954" s="55"/>
      <c r="CD954" s="55"/>
      <c r="CE954" s="55"/>
      <c r="CF954" s="55"/>
      <c r="CG954" s="55"/>
      <c r="CH954" s="55"/>
      <c r="CI954" s="55"/>
    </row>
    <row r="955" spans="1:87" customFormat="1" ht="15" customHeight="1" x14ac:dyDescent="0.25">
      <c r="A955" s="55"/>
      <c r="B955" s="58"/>
      <c r="C955" s="58"/>
      <c r="E955" s="57"/>
      <c r="F955" s="21"/>
      <c r="G955" s="59"/>
      <c r="H955" s="56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55"/>
      <c r="AL955" s="55"/>
      <c r="AM955" s="55"/>
      <c r="AN955" s="55"/>
      <c r="AO955" s="55"/>
      <c r="AP955" s="55"/>
      <c r="AQ955" s="55"/>
      <c r="AR955" s="55"/>
      <c r="AS955" s="55"/>
      <c r="AT955" s="55"/>
      <c r="AU955" s="55"/>
      <c r="AV955" s="55"/>
      <c r="AW955" s="55"/>
      <c r="AX955" s="55"/>
      <c r="AY955" s="55"/>
      <c r="AZ955" s="55"/>
      <c r="BA955" s="55"/>
      <c r="BB955" s="55"/>
      <c r="BC955" s="55"/>
      <c r="BD955" s="55"/>
      <c r="BE955" s="55"/>
      <c r="BF955" s="55"/>
      <c r="BG955" s="55"/>
      <c r="BH955" s="55"/>
      <c r="BI955" s="55"/>
      <c r="BJ955" s="55"/>
      <c r="BK955" s="55"/>
      <c r="BL955" s="55"/>
      <c r="BM955" s="55"/>
      <c r="BN955" s="55"/>
      <c r="BO955" s="55"/>
      <c r="BP955" s="55"/>
      <c r="BQ955" s="55"/>
      <c r="BR955" s="55"/>
      <c r="BS955" s="55"/>
      <c r="BT955" s="55"/>
      <c r="BU955" s="55"/>
      <c r="BV955" s="55"/>
      <c r="BW955" s="55"/>
      <c r="BX955" s="55"/>
      <c r="BY955" s="55"/>
      <c r="BZ955" s="55"/>
      <c r="CA955" s="55"/>
      <c r="CB955" s="55"/>
      <c r="CC955" s="55"/>
      <c r="CD955" s="55"/>
      <c r="CE955" s="55"/>
      <c r="CF955" s="55"/>
      <c r="CG955" s="55"/>
      <c r="CH955" s="55"/>
      <c r="CI955" s="55"/>
    </row>
    <row r="956" spans="1:87" customFormat="1" ht="15" customHeight="1" x14ac:dyDescent="0.25">
      <c r="A956" s="55"/>
      <c r="B956" s="58"/>
      <c r="C956" s="58"/>
      <c r="E956" s="57"/>
      <c r="F956" s="21"/>
      <c r="G956" s="59"/>
      <c r="H956" s="56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55"/>
      <c r="AL956" s="55"/>
      <c r="AM956" s="55"/>
      <c r="AN956" s="55"/>
      <c r="AO956" s="55"/>
      <c r="AP956" s="55"/>
      <c r="AQ956" s="55"/>
      <c r="AR956" s="55"/>
      <c r="AS956" s="55"/>
      <c r="AT956" s="55"/>
      <c r="AU956" s="55"/>
      <c r="AV956" s="55"/>
      <c r="AW956" s="55"/>
      <c r="AX956" s="55"/>
      <c r="AY956" s="55"/>
      <c r="AZ956" s="55"/>
      <c r="BA956" s="55"/>
      <c r="BB956" s="55"/>
      <c r="BC956" s="55"/>
      <c r="BD956" s="55"/>
      <c r="BE956" s="55"/>
      <c r="BF956" s="55"/>
      <c r="BG956" s="55"/>
      <c r="BH956" s="55"/>
      <c r="BI956" s="55"/>
      <c r="BJ956" s="55"/>
      <c r="BK956" s="55"/>
      <c r="BL956" s="55"/>
      <c r="BM956" s="55"/>
      <c r="BN956" s="55"/>
      <c r="BO956" s="55"/>
      <c r="BP956" s="55"/>
      <c r="BQ956" s="55"/>
      <c r="BR956" s="55"/>
      <c r="BS956" s="55"/>
      <c r="BT956" s="55"/>
      <c r="BU956" s="55"/>
      <c r="BV956" s="55"/>
      <c r="BW956" s="55"/>
      <c r="BX956" s="55"/>
      <c r="BY956" s="55"/>
      <c r="BZ956" s="55"/>
      <c r="CA956" s="55"/>
      <c r="CB956" s="55"/>
      <c r="CC956" s="55"/>
      <c r="CD956" s="55"/>
      <c r="CE956" s="55"/>
      <c r="CF956" s="55"/>
      <c r="CG956" s="55"/>
      <c r="CH956" s="55"/>
      <c r="CI956" s="55"/>
    </row>
    <row r="957" spans="1:87" customFormat="1" ht="15" customHeight="1" x14ac:dyDescent="0.25">
      <c r="A957" s="55"/>
      <c r="B957" s="58"/>
      <c r="C957" s="58"/>
      <c r="E957" s="57"/>
      <c r="F957" s="21"/>
      <c r="G957" s="59"/>
      <c r="H957" s="56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55"/>
      <c r="AL957" s="55"/>
      <c r="AM957" s="55"/>
      <c r="AN957" s="55"/>
      <c r="AO957" s="55"/>
      <c r="AP957" s="55"/>
      <c r="AQ957" s="55"/>
      <c r="AR957" s="55"/>
      <c r="AS957" s="55"/>
      <c r="AT957" s="55"/>
      <c r="AU957" s="55"/>
      <c r="AV957" s="55"/>
      <c r="AW957" s="55"/>
      <c r="AX957" s="55"/>
      <c r="AY957" s="55"/>
      <c r="AZ957" s="55"/>
      <c r="BA957" s="55"/>
      <c r="BB957" s="55"/>
      <c r="BC957" s="55"/>
      <c r="BD957" s="55"/>
      <c r="BE957" s="55"/>
      <c r="BF957" s="55"/>
      <c r="BG957" s="55"/>
      <c r="BH957" s="55"/>
      <c r="BI957" s="55"/>
      <c r="BJ957" s="55"/>
      <c r="BK957" s="55"/>
      <c r="BL957" s="55"/>
      <c r="BM957" s="55"/>
      <c r="BN957" s="55"/>
      <c r="BO957" s="55"/>
      <c r="BP957" s="55"/>
      <c r="BQ957" s="55"/>
      <c r="BR957" s="55"/>
      <c r="BS957" s="55"/>
      <c r="BT957" s="55"/>
      <c r="BU957" s="55"/>
      <c r="BV957" s="55"/>
      <c r="BW957" s="55"/>
      <c r="BX957" s="55"/>
      <c r="BY957" s="55"/>
      <c r="BZ957" s="55"/>
      <c r="CA957" s="55"/>
      <c r="CB957" s="55"/>
      <c r="CC957" s="55"/>
      <c r="CD957" s="55"/>
      <c r="CE957" s="55"/>
      <c r="CF957" s="55"/>
      <c r="CG957" s="55"/>
      <c r="CH957" s="55"/>
      <c r="CI957" s="55"/>
    </row>
    <row r="958" spans="1:87" customFormat="1" ht="15" customHeight="1" x14ac:dyDescent="0.25">
      <c r="A958" s="55"/>
      <c r="B958" s="58"/>
      <c r="C958" s="58"/>
      <c r="E958" s="57"/>
      <c r="F958" s="21"/>
      <c r="G958" s="59"/>
      <c r="H958" s="56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5"/>
      <c r="AV958" s="55"/>
      <c r="AW958" s="55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5"/>
      <c r="BJ958" s="55"/>
      <c r="BK958" s="55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5"/>
      <c r="BX958" s="55"/>
      <c r="BY958" s="55"/>
      <c r="BZ958" s="55"/>
      <c r="CA958" s="55"/>
      <c r="CB958" s="55"/>
      <c r="CC958" s="55"/>
      <c r="CD958" s="55"/>
      <c r="CE958" s="55"/>
      <c r="CF958" s="55"/>
      <c r="CG958" s="55"/>
      <c r="CH958" s="55"/>
      <c r="CI958" s="55"/>
    </row>
    <row r="959" spans="1:87" customFormat="1" ht="15" customHeight="1" x14ac:dyDescent="0.25">
      <c r="A959" s="55"/>
      <c r="B959" s="58"/>
      <c r="C959" s="58"/>
      <c r="E959" s="57"/>
      <c r="F959" s="21"/>
      <c r="G959" s="59"/>
      <c r="H959" s="56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55"/>
      <c r="AL959" s="55"/>
      <c r="AM959" s="55"/>
      <c r="AN959" s="55"/>
      <c r="AO959" s="55"/>
      <c r="AP959" s="55"/>
      <c r="AQ959" s="55"/>
      <c r="AR959" s="55"/>
      <c r="AS959" s="55"/>
      <c r="AT959" s="55"/>
      <c r="AU959" s="55"/>
      <c r="AV959" s="55"/>
      <c r="AW959" s="55"/>
      <c r="AX959" s="55"/>
      <c r="AY959" s="55"/>
      <c r="AZ959" s="55"/>
      <c r="BA959" s="55"/>
      <c r="BB959" s="55"/>
      <c r="BC959" s="55"/>
      <c r="BD959" s="55"/>
      <c r="BE959" s="55"/>
      <c r="BF959" s="55"/>
      <c r="BG959" s="55"/>
      <c r="BH959" s="55"/>
      <c r="BI959" s="55"/>
      <c r="BJ959" s="55"/>
      <c r="BK959" s="55"/>
      <c r="BL959" s="55"/>
      <c r="BM959" s="55"/>
      <c r="BN959" s="55"/>
      <c r="BO959" s="55"/>
      <c r="BP959" s="55"/>
      <c r="BQ959" s="55"/>
      <c r="BR959" s="55"/>
      <c r="BS959" s="55"/>
      <c r="BT959" s="55"/>
      <c r="BU959" s="55"/>
      <c r="BV959" s="55"/>
      <c r="BW959" s="55"/>
      <c r="BX959" s="55"/>
      <c r="BY959" s="55"/>
      <c r="BZ959" s="55"/>
      <c r="CA959" s="55"/>
      <c r="CB959" s="55"/>
      <c r="CC959" s="55"/>
      <c r="CD959" s="55"/>
      <c r="CE959" s="55"/>
      <c r="CF959" s="55"/>
      <c r="CG959" s="55"/>
      <c r="CH959" s="55"/>
      <c r="CI959" s="55"/>
    </row>
    <row r="960" spans="1:87" customFormat="1" ht="15" customHeight="1" x14ac:dyDescent="0.25">
      <c r="A960" s="55"/>
      <c r="B960" s="58"/>
      <c r="C960" s="58"/>
      <c r="E960" s="57"/>
      <c r="F960" s="21"/>
      <c r="G960" s="59"/>
      <c r="H960" s="56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55"/>
      <c r="AL960" s="55"/>
      <c r="AM960" s="55"/>
      <c r="AN960" s="55"/>
      <c r="AO960" s="55"/>
      <c r="AP960" s="55"/>
      <c r="AQ960" s="55"/>
      <c r="AR960" s="55"/>
      <c r="AS960" s="55"/>
      <c r="AT960" s="55"/>
      <c r="AU960" s="55"/>
      <c r="AV960" s="55"/>
      <c r="AW960" s="55"/>
      <c r="AX960" s="55"/>
      <c r="AY960" s="55"/>
      <c r="AZ960" s="55"/>
      <c r="BA960" s="55"/>
      <c r="BB960" s="55"/>
      <c r="BC960" s="55"/>
      <c r="BD960" s="55"/>
      <c r="BE960" s="55"/>
      <c r="BF960" s="55"/>
      <c r="BG960" s="55"/>
      <c r="BH960" s="55"/>
      <c r="BI960" s="55"/>
      <c r="BJ960" s="55"/>
      <c r="BK960" s="55"/>
      <c r="BL960" s="55"/>
      <c r="BM960" s="55"/>
      <c r="BN960" s="55"/>
      <c r="BO960" s="55"/>
      <c r="BP960" s="55"/>
      <c r="BQ960" s="55"/>
      <c r="BR960" s="55"/>
      <c r="BS960" s="55"/>
      <c r="BT960" s="55"/>
      <c r="BU960" s="55"/>
      <c r="BV960" s="55"/>
      <c r="BW960" s="55"/>
      <c r="BX960" s="55"/>
      <c r="BY960" s="55"/>
      <c r="BZ960" s="55"/>
      <c r="CA960" s="55"/>
      <c r="CB960" s="55"/>
      <c r="CC960" s="55"/>
      <c r="CD960" s="55"/>
      <c r="CE960" s="55"/>
      <c r="CF960" s="55"/>
      <c r="CG960" s="55"/>
      <c r="CH960" s="55"/>
      <c r="CI960" s="55"/>
    </row>
    <row r="961" spans="1:87" customFormat="1" ht="15" customHeight="1" x14ac:dyDescent="0.25">
      <c r="A961" s="55"/>
      <c r="B961" s="58"/>
      <c r="C961" s="58"/>
      <c r="E961" s="57"/>
      <c r="F961" s="21"/>
      <c r="G961" s="59"/>
      <c r="H961" s="56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55"/>
      <c r="AL961" s="55"/>
      <c r="AM961" s="55"/>
      <c r="AN961" s="55"/>
      <c r="AO961" s="55"/>
      <c r="AP961" s="55"/>
      <c r="AQ961" s="55"/>
      <c r="AR961" s="55"/>
      <c r="AS961" s="55"/>
      <c r="AT961" s="55"/>
      <c r="AU961" s="55"/>
      <c r="AV961" s="55"/>
      <c r="AW961" s="55"/>
      <c r="AX961" s="55"/>
      <c r="AY961" s="55"/>
      <c r="AZ961" s="55"/>
      <c r="BA961" s="55"/>
      <c r="BB961" s="55"/>
      <c r="BC961" s="55"/>
      <c r="BD961" s="55"/>
      <c r="BE961" s="55"/>
      <c r="BF961" s="55"/>
      <c r="BG961" s="55"/>
      <c r="BH961" s="55"/>
      <c r="BI961" s="55"/>
      <c r="BJ961" s="55"/>
      <c r="BK961" s="55"/>
      <c r="BL961" s="55"/>
      <c r="BM961" s="55"/>
      <c r="BN961" s="55"/>
      <c r="BO961" s="55"/>
      <c r="BP961" s="55"/>
      <c r="BQ961" s="55"/>
      <c r="BR961" s="55"/>
      <c r="BS961" s="55"/>
      <c r="BT961" s="55"/>
      <c r="BU961" s="55"/>
      <c r="BV961" s="55"/>
      <c r="BW961" s="55"/>
      <c r="BX961" s="55"/>
      <c r="BY961" s="55"/>
      <c r="BZ961" s="55"/>
      <c r="CA961" s="55"/>
      <c r="CB961" s="55"/>
      <c r="CC961" s="55"/>
      <c r="CD961" s="55"/>
      <c r="CE961" s="55"/>
      <c r="CF961" s="55"/>
      <c r="CG961" s="55"/>
      <c r="CH961" s="55"/>
      <c r="CI961" s="55"/>
    </row>
    <row r="962" spans="1:87" customFormat="1" ht="15" customHeight="1" x14ac:dyDescent="0.25">
      <c r="A962" s="55"/>
      <c r="B962" s="58"/>
      <c r="C962" s="58"/>
      <c r="E962" s="57"/>
      <c r="F962" s="21"/>
      <c r="G962" s="59"/>
      <c r="H962" s="56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55"/>
      <c r="AL962" s="55"/>
      <c r="AM962" s="55"/>
      <c r="AN962" s="55"/>
      <c r="AO962" s="55"/>
      <c r="AP962" s="55"/>
      <c r="AQ962" s="55"/>
      <c r="AR962" s="55"/>
      <c r="AS962" s="55"/>
      <c r="AT962" s="55"/>
      <c r="AU962" s="55"/>
      <c r="AV962" s="55"/>
      <c r="AW962" s="55"/>
      <c r="AX962" s="55"/>
      <c r="AY962" s="55"/>
      <c r="AZ962" s="55"/>
      <c r="BA962" s="55"/>
      <c r="BB962" s="55"/>
      <c r="BC962" s="55"/>
      <c r="BD962" s="55"/>
      <c r="BE962" s="55"/>
      <c r="BF962" s="55"/>
      <c r="BG962" s="55"/>
      <c r="BH962" s="55"/>
      <c r="BI962" s="55"/>
      <c r="BJ962" s="55"/>
      <c r="BK962" s="55"/>
      <c r="BL962" s="55"/>
      <c r="BM962" s="55"/>
      <c r="BN962" s="55"/>
      <c r="BO962" s="55"/>
      <c r="BP962" s="55"/>
      <c r="BQ962" s="55"/>
      <c r="BR962" s="55"/>
      <c r="BS962" s="55"/>
      <c r="BT962" s="55"/>
      <c r="BU962" s="55"/>
      <c r="BV962" s="55"/>
      <c r="BW962" s="55"/>
      <c r="BX962" s="55"/>
      <c r="BY962" s="55"/>
      <c r="BZ962" s="55"/>
      <c r="CA962" s="55"/>
      <c r="CB962" s="55"/>
      <c r="CC962" s="55"/>
      <c r="CD962" s="55"/>
      <c r="CE962" s="55"/>
      <c r="CF962" s="55"/>
      <c r="CG962" s="55"/>
      <c r="CH962" s="55"/>
      <c r="CI962" s="55"/>
    </row>
    <row r="963" spans="1:87" customFormat="1" ht="15" customHeight="1" x14ac:dyDescent="0.25">
      <c r="A963" s="55"/>
      <c r="B963" s="58"/>
      <c r="C963" s="58"/>
      <c r="E963" s="57"/>
      <c r="F963" s="21"/>
      <c r="G963" s="59"/>
      <c r="H963" s="56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55"/>
      <c r="AL963" s="55"/>
      <c r="AM963" s="55"/>
      <c r="AN963" s="55"/>
      <c r="AO963" s="55"/>
      <c r="AP963" s="55"/>
      <c r="AQ963" s="55"/>
      <c r="AR963" s="55"/>
      <c r="AS963" s="55"/>
      <c r="AT963" s="55"/>
      <c r="AU963" s="55"/>
      <c r="AV963" s="55"/>
      <c r="AW963" s="55"/>
      <c r="AX963" s="55"/>
      <c r="AY963" s="55"/>
      <c r="AZ963" s="55"/>
      <c r="BA963" s="55"/>
      <c r="BB963" s="55"/>
      <c r="BC963" s="55"/>
      <c r="BD963" s="55"/>
      <c r="BE963" s="55"/>
      <c r="BF963" s="55"/>
      <c r="BG963" s="55"/>
      <c r="BH963" s="55"/>
      <c r="BI963" s="55"/>
      <c r="BJ963" s="55"/>
      <c r="BK963" s="55"/>
      <c r="BL963" s="55"/>
      <c r="BM963" s="55"/>
      <c r="BN963" s="55"/>
      <c r="BO963" s="55"/>
      <c r="BP963" s="55"/>
      <c r="BQ963" s="55"/>
      <c r="BR963" s="55"/>
      <c r="BS963" s="55"/>
      <c r="BT963" s="55"/>
      <c r="BU963" s="55"/>
      <c r="BV963" s="55"/>
      <c r="BW963" s="55"/>
      <c r="BX963" s="55"/>
      <c r="BY963" s="55"/>
      <c r="BZ963" s="55"/>
      <c r="CA963" s="55"/>
      <c r="CB963" s="55"/>
      <c r="CC963" s="55"/>
      <c r="CD963" s="55"/>
      <c r="CE963" s="55"/>
      <c r="CF963" s="55"/>
      <c r="CG963" s="55"/>
      <c r="CH963" s="55"/>
      <c r="CI963" s="55"/>
    </row>
    <row r="964" spans="1:87" customFormat="1" ht="15" customHeight="1" x14ac:dyDescent="0.25">
      <c r="A964" s="55"/>
      <c r="B964" s="58"/>
      <c r="C964" s="58"/>
      <c r="E964" s="57"/>
      <c r="F964" s="21"/>
      <c r="G964" s="59"/>
      <c r="H964" s="56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5"/>
      <c r="AV964" s="55"/>
      <c r="AW964" s="55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5"/>
      <c r="BJ964" s="55"/>
      <c r="BK964" s="55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5"/>
      <c r="BX964" s="55"/>
      <c r="BY964" s="55"/>
      <c r="BZ964" s="55"/>
      <c r="CA964" s="55"/>
      <c r="CB964" s="55"/>
      <c r="CC964" s="55"/>
      <c r="CD964" s="55"/>
      <c r="CE964" s="55"/>
      <c r="CF964" s="55"/>
      <c r="CG964" s="55"/>
      <c r="CH964" s="55"/>
      <c r="CI964" s="55"/>
    </row>
    <row r="965" spans="1:87" customFormat="1" ht="15" customHeight="1" x14ac:dyDescent="0.25">
      <c r="A965" s="55"/>
      <c r="B965" s="58"/>
      <c r="C965" s="58"/>
      <c r="E965" s="57"/>
      <c r="F965" s="21"/>
      <c r="G965" s="59"/>
      <c r="H965" s="56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55"/>
      <c r="AL965" s="55"/>
      <c r="AM965" s="55"/>
      <c r="AN965" s="55"/>
      <c r="AO965" s="55"/>
      <c r="AP965" s="55"/>
      <c r="AQ965" s="55"/>
      <c r="AR965" s="55"/>
      <c r="AS965" s="55"/>
      <c r="AT965" s="55"/>
      <c r="AU965" s="55"/>
      <c r="AV965" s="55"/>
      <c r="AW965" s="55"/>
      <c r="AX965" s="55"/>
      <c r="AY965" s="55"/>
      <c r="AZ965" s="55"/>
      <c r="BA965" s="55"/>
      <c r="BB965" s="55"/>
      <c r="BC965" s="55"/>
      <c r="BD965" s="55"/>
      <c r="BE965" s="55"/>
      <c r="BF965" s="55"/>
      <c r="BG965" s="55"/>
      <c r="BH965" s="55"/>
      <c r="BI965" s="55"/>
      <c r="BJ965" s="55"/>
      <c r="BK965" s="55"/>
      <c r="BL965" s="55"/>
      <c r="BM965" s="55"/>
      <c r="BN965" s="55"/>
      <c r="BO965" s="55"/>
      <c r="BP965" s="55"/>
      <c r="BQ965" s="55"/>
      <c r="BR965" s="55"/>
      <c r="BS965" s="55"/>
      <c r="BT965" s="55"/>
      <c r="BU965" s="55"/>
      <c r="BV965" s="55"/>
      <c r="BW965" s="55"/>
      <c r="BX965" s="55"/>
      <c r="BY965" s="55"/>
      <c r="BZ965" s="55"/>
      <c r="CA965" s="55"/>
      <c r="CB965" s="55"/>
      <c r="CC965" s="55"/>
      <c r="CD965" s="55"/>
      <c r="CE965" s="55"/>
      <c r="CF965" s="55"/>
      <c r="CG965" s="55"/>
      <c r="CH965" s="55"/>
      <c r="CI965" s="55"/>
    </row>
    <row r="966" spans="1:87" customFormat="1" ht="15" customHeight="1" x14ac:dyDescent="0.25">
      <c r="A966" s="55"/>
      <c r="B966" s="58"/>
      <c r="C966" s="58"/>
      <c r="E966" s="57"/>
      <c r="F966" s="21"/>
      <c r="G966" s="59"/>
      <c r="H966" s="56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55"/>
      <c r="AL966" s="55"/>
      <c r="AM966" s="55"/>
      <c r="AN966" s="55"/>
      <c r="AO966" s="55"/>
      <c r="AP966" s="55"/>
      <c r="AQ966" s="55"/>
      <c r="AR966" s="55"/>
      <c r="AS966" s="55"/>
      <c r="AT966" s="55"/>
      <c r="AU966" s="55"/>
      <c r="AV966" s="55"/>
      <c r="AW966" s="55"/>
      <c r="AX966" s="55"/>
      <c r="AY966" s="55"/>
      <c r="AZ966" s="55"/>
      <c r="BA966" s="55"/>
      <c r="BB966" s="55"/>
      <c r="BC966" s="55"/>
      <c r="BD966" s="55"/>
      <c r="BE966" s="55"/>
      <c r="BF966" s="55"/>
      <c r="BG966" s="55"/>
      <c r="BH966" s="55"/>
      <c r="BI966" s="55"/>
      <c r="BJ966" s="55"/>
      <c r="BK966" s="55"/>
      <c r="BL966" s="55"/>
      <c r="BM966" s="55"/>
      <c r="BN966" s="55"/>
      <c r="BO966" s="55"/>
      <c r="BP966" s="55"/>
      <c r="BQ966" s="55"/>
      <c r="BR966" s="55"/>
      <c r="BS966" s="55"/>
      <c r="BT966" s="55"/>
      <c r="BU966" s="55"/>
      <c r="BV966" s="55"/>
      <c r="BW966" s="55"/>
      <c r="BX966" s="55"/>
      <c r="BY966" s="55"/>
      <c r="BZ966" s="55"/>
      <c r="CA966" s="55"/>
      <c r="CB966" s="55"/>
      <c r="CC966" s="55"/>
      <c r="CD966" s="55"/>
      <c r="CE966" s="55"/>
      <c r="CF966" s="55"/>
      <c r="CG966" s="55"/>
      <c r="CH966" s="55"/>
      <c r="CI966" s="55"/>
    </row>
    <row r="967" spans="1:87" customFormat="1" ht="15" customHeight="1" x14ac:dyDescent="0.25">
      <c r="A967" s="55"/>
      <c r="B967" s="58"/>
      <c r="C967" s="58"/>
      <c r="E967" s="57"/>
      <c r="F967" s="21"/>
      <c r="G967" s="59"/>
      <c r="H967" s="56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55"/>
      <c r="AL967" s="55"/>
      <c r="AM967" s="55"/>
      <c r="AN967" s="55"/>
      <c r="AO967" s="55"/>
      <c r="AP967" s="55"/>
      <c r="AQ967" s="55"/>
      <c r="AR967" s="55"/>
      <c r="AS967" s="55"/>
      <c r="AT967" s="55"/>
      <c r="AU967" s="55"/>
      <c r="AV967" s="55"/>
      <c r="AW967" s="55"/>
      <c r="AX967" s="55"/>
      <c r="AY967" s="55"/>
      <c r="AZ967" s="55"/>
      <c r="BA967" s="55"/>
      <c r="BB967" s="55"/>
      <c r="BC967" s="55"/>
      <c r="BD967" s="55"/>
      <c r="BE967" s="55"/>
      <c r="BF967" s="55"/>
      <c r="BG967" s="55"/>
      <c r="BH967" s="55"/>
      <c r="BI967" s="55"/>
      <c r="BJ967" s="55"/>
      <c r="BK967" s="55"/>
      <c r="BL967" s="55"/>
      <c r="BM967" s="55"/>
      <c r="BN967" s="55"/>
      <c r="BO967" s="55"/>
      <c r="BP967" s="55"/>
      <c r="BQ967" s="55"/>
      <c r="BR967" s="55"/>
      <c r="BS967" s="55"/>
      <c r="BT967" s="55"/>
      <c r="BU967" s="55"/>
      <c r="BV967" s="55"/>
      <c r="BW967" s="55"/>
      <c r="BX967" s="55"/>
      <c r="BY967" s="55"/>
      <c r="BZ967" s="55"/>
      <c r="CA967" s="55"/>
      <c r="CB967" s="55"/>
      <c r="CC967" s="55"/>
      <c r="CD967" s="55"/>
      <c r="CE967" s="55"/>
      <c r="CF967" s="55"/>
      <c r="CG967" s="55"/>
      <c r="CH967" s="55"/>
      <c r="CI967" s="55"/>
    </row>
    <row r="968" spans="1:87" customFormat="1" ht="15" customHeight="1" x14ac:dyDescent="0.25">
      <c r="A968" s="55"/>
      <c r="B968" s="58"/>
      <c r="C968" s="58"/>
      <c r="E968" s="57"/>
      <c r="F968" s="21"/>
      <c r="G968" s="59"/>
      <c r="H968" s="56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55"/>
      <c r="AL968" s="55"/>
      <c r="AM968" s="55"/>
      <c r="AN968" s="55"/>
      <c r="AO968" s="55"/>
      <c r="AP968" s="55"/>
      <c r="AQ968" s="55"/>
      <c r="AR968" s="55"/>
      <c r="AS968" s="55"/>
      <c r="AT968" s="55"/>
      <c r="AU968" s="55"/>
      <c r="AV968" s="55"/>
      <c r="AW968" s="55"/>
      <c r="AX968" s="55"/>
      <c r="AY968" s="55"/>
      <c r="AZ968" s="55"/>
      <c r="BA968" s="55"/>
      <c r="BB968" s="55"/>
      <c r="BC968" s="55"/>
      <c r="BD968" s="55"/>
      <c r="BE968" s="55"/>
      <c r="BF968" s="55"/>
      <c r="BG968" s="55"/>
      <c r="BH968" s="55"/>
      <c r="BI968" s="55"/>
      <c r="BJ968" s="55"/>
      <c r="BK968" s="55"/>
      <c r="BL968" s="55"/>
      <c r="BM968" s="55"/>
      <c r="BN968" s="55"/>
      <c r="BO968" s="55"/>
      <c r="BP968" s="55"/>
      <c r="BQ968" s="55"/>
      <c r="BR968" s="55"/>
      <c r="BS968" s="55"/>
      <c r="BT968" s="55"/>
      <c r="BU968" s="55"/>
      <c r="BV968" s="55"/>
      <c r="BW968" s="55"/>
      <c r="BX968" s="55"/>
      <c r="BY968" s="55"/>
      <c r="BZ968" s="55"/>
      <c r="CA968" s="55"/>
      <c r="CB968" s="55"/>
      <c r="CC968" s="55"/>
      <c r="CD968" s="55"/>
      <c r="CE968" s="55"/>
      <c r="CF968" s="55"/>
      <c r="CG968" s="55"/>
      <c r="CH968" s="55"/>
      <c r="CI968" s="55"/>
    </row>
    <row r="969" spans="1:87" customFormat="1" ht="15" customHeight="1" x14ac:dyDescent="0.25">
      <c r="A969" s="55"/>
      <c r="B969" s="58"/>
      <c r="C969" s="58"/>
      <c r="E969" s="57"/>
      <c r="F969" s="21"/>
      <c r="G969" s="59"/>
      <c r="H969" s="56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55"/>
      <c r="AL969" s="55"/>
      <c r="AM969" s="55"/>
      <c r="AN969" s="55"/>
      <c r="AO969" s="55"/>
      <c r="AP969" s="55"/>
      <c r="AQ969" s="55"/>
      <c r="AR969" s="55"/>
      <c r="AS969" s="55"/>
      <c r="AT969" s="55"/>
      <c r="AU969" s="55"/>
      <c r="AV969" s="55"/>
      <c r="AW969" s="55"/>
      <c r="AX969" s="55"/>
      <c r="AY969" s="55"/>
      <c r="AZ969" s="55"/>
      <c r="BA969" s="55"/>
      <c r="BB969" s="55"/>
      <c r="BC969" s="55"/>
      <c r="BD969" s="55"/>
      <c r="BE969" s="55"/>
      <c r="BF969" s="55"/>
      <c r="BG969" s="55"/>
      <c r="BH969" s="55"/>
      <c r="BI969" s="55"/>
      <c r="BJ969" s="55"/>
      <c r="BK969" s="55"/>
      <c r="BL969" s="55"/>
      <c r="BM969" s="55"/>
      <c r="BN969" s="55"/>
      <c r="BO969" s="55"/>
      <c r="BP969" s="55"/>
      <c r="BQ969" s="55"/>
      <c r="BR969" s="55"/>
      <c r="BS969" s="55"/>
      <c r="BT969" s="55"/>
      <c r="BU969" s="55"/>
      <c r="BV969" s="55"/>
      <c r="BW969" s="55"/>
      <c r="BX969" s="55"/>
      <c r="BY969" s="55"/>
      <c r="BZ969" s="55"/>
      <c r="CA969" s="55"/>
      <c r="CB969" s="55"/>
      <c r="CC969" s="55"/>
      <c r="CD969" s="55"/>
      <c r="CE969" s="55"/>
      <c r="CF969" s="55"/>
      <c r="CG969" s="55"/>
      <c r="CH969" s="55"/>
      <c r="CI969" s="55"/>
    </row>
    <row r="970" spans="1:87" customFormat="1" ht="15" customHeight="1" x14ac:dyDescent="0.25">
      <c r="A970" s="55"/>
      <c r="B970" s="58"/>
      <c r="C970" s="58"/>
      <c r="E970" s="57"/>
      <c r="F970" s="21"/>
      <c r="G970" s="59"/>
      <c r="H970" s="56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55"/>
      <c r="AL970" s="55"/>
      <c r="AM970" s="55"/>
      <c r="AN970" s="55"/>
      <c r="AO970" s="55"/>
      <c r="AP970" s="55"/>
      <c r="AQ970" s="55"/>
      <c r="AR970" s="55"/>
      <c r="AS970" s="55"/>
      <c r="AT970" s="55"/>
      <c r="AU970" s="55"/>
      <c r="AV970" s="55"/>
      <c r="AW970" s="55"/>
      <c r="AX970" s="55"/>
      <c r="AY970" s="55"/>
      <c r="AZ970" s="55"/>
      <c r="BA970" s="55"/>
      <c r="BB970" s="55"/>
      <c r="BC970" s="55"/>
      <c r="BD970" s="55"/>
      <c r="BE970" s="55"/>
      <c r="BF970" s="55"/>
      <c r="BG970" s="55"/>
      <c r="BH970" s="55"/>
      <c r="BI970" s="55"/>
      <c r="BJ970" s="55"/>
      <c r="BK970" s="55"/>
      <c r="BL970" s="55"/>
      <c r="BM970" s="55"/>
      <c r="BN970" s="55"/>
      <c r="BO970" s="55"/>
      <c r="BP970" s="55"/>
      <c r="BQ970" s="55"/>
      <c r="BR970" s="55"/>
      <c r="BS970" s="55"/>
      <c r="BT970" s="55"/>
      <c r="BU970" s="55"/>
      <c r="BV970" s="55"/>
      <c r="BW970" s="55"/>
      <c r="BX970" s="55"/>
      <c r="BY970" s="55"/>
      <c r="BZ970" s="55"/>
      <c r="CA970" s="55"/>
      <c r="CB970" s="55"/>
      <c r="CC970" s="55"/>
      <c r="CD970" s="55"/>
      <c r="CE970" s="55"/>
      <c r="CF970" s="55"/>
      <c r="CG970" s="55"/>
      <c r="CH970" s="55"/>
      <c r="CI970" s="55"/>
    </row>
    <row r="971" spans="1:87" customFormat="1" ht="15" customHeight="1" x14ac:dyDescent="0.25">
      <c r="A971" s="55"/>
      <c r="B971" s="58"/>
      <c r="C971" s="58"/>
      <c r="E971" s="57"/>
      <c r="F971" s="21"/>
      <c r="G971" s="59"/>
      <c r="H971" s="56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5"/>
      <c r="AV971" s="55"/>
      <c r="AW971" s="55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5"/>
      <c r="BJ971" s="55"/>
      <c r="BK971" s="55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5"/>
      <c r="BX971" s="55"/>
      <c r="BY971" s="55"/>
      <c r="BZ971" s="55"/>
      <c r="CA971" s="55"/>
      <c r="CB971" s="55"/>
      <c r="CC971" s="55"/>
      <c r="CD971" s="55"/>
      <c r="CE971" s="55"/>
      <c r="CF971" s="55"/>
      <c r="CG971" s="55"/>
      <c r="CH971" s="55"/>
      <c r="CI971" s="55"/>
    </row>
    <row r="972" spans="1:87" customFormat="1" ht="15" customHeight="1" x14ac:dyDescent="0.25">
      <c r="A972" s="55"/>
      <c r="B972" s="58"/>
      <c r="C972" s="58"/>
      <c r="E972" s="57"/>
      <c r="F972" s="21"/>
      <c r="G972" s="59"/>
      <c r="H972" s="56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55"/>
      <c r="AL972" s="55"/>
      <c r="AM972" s="55"/>
      <c r="AN972" s="55"/>
      <c r="AO972" s="55"/>
      <c r="AP972" s="55"/>
      <c r="AQ972" s="55"/>
      <c r="AR972" s="55"/>
      <c r="AS972" s="55"/>
      <c r="AT972" s="55"/>
      <c r="AU972" s="55"/>
      <c r="AV972" s="55"/>
      <c r="AW972" s="55"/>
      <c r="AX972" s="55"/>
      <c r="AY972" s="55"/>
      <c r="AZ972" s="55"/>
      <c r="BA972" s="55"/>
      <c r="BB972" s="55"/>
      <c r="BC972" s="55"/>
      <c r="BD972" s="55"/>
      <c r="BE972" s="55"/>
      <c r="BF972" s="55"/>
      <c r="BG972" s="55"/>
      <c r="BH972" s="55"/>
      <c r="BI972" s="55"/>
      <c r="BJ972" s="55"/>
      <c r="BK972" s="55"/>
      <c r="BL972" s="55"/>
      <c r="BM972" s="55"/>
      <c r="BN972" s="55"/>
      <c r="BO972" s="55"/>
      <c r="BP972" s="55"/>
      <c r="BQ972" s="55"/>
      <c r="BR972" s="55"/>
      <c r="BS972" s="55"/>
      <c r="BT972" s="55"/>
      <c r="BU972" s="55"/>
      <c r="BV972" s="55"/>
      <c r="BW972" s="55"/>
      <c r="BX972" s="55"/>
      <c r="BY972" s="55"/>
      <c r="BZ972" s="55"/>
      <c r="CA972" s="55"/>
      <c r="CB972" s="55"/>
      <c r="CC972" s="55"/>
      <c r="CD972" s="55"/>
      <c r="CE972" s="55"/>
      <c r="CF972" s="55"/>
      <c r="CG972" s="55"/>
      <c r="CH972" s="55"/>
      <c r="CI972" s="55"/>
    </row>
    <row r="973" spans="1:87" customFormat="1" ht="15" customHeight="1" x14ac:dyDescent="0.25">
      <c r="A973" s="55"/>
      <c r="B973" s="58"/>
      <c r="C973" s="58"/>
      <c r="E973" s="57"/>
      <c r="F973" s="21"/>
      <c r="G973" s="59"/>
      <c r="H973" s="56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55"/>
      <c r="AL973" s="55"/>
      <c r="AM973" s="55"/>
      <c r="AN973" s="55"/>
      <c r="AO973" s="55"/>
      <c r="AP973" s="55"/>
      <c r="AQ973" s="55"/>
      <c r="AR973" s="55"/>
      <c r="AS973" s="55"/>
      <c r="AT973" s="55"/>
      <c r="AU973" s="55"/>
      <c r="AV973" s="55"/>
      <c r="AW973" s="55"/>
      <c r="AX973" s="55"/>
      <c r="AY973" s="55"/>
      <c r="AZ973" s="55"/>
      <c r="BA973" s="55"/>
      <c r="BB973" s="55"/>
      <c r="BC973" s="55"/>
      <c r="BD973" s="55"/>
      <c r="BE973" s="55"/>
      <c r="BF973" s="55"/>
      <c r="BG973" s="55"/>
      <c r="BH973" s="55"/>
      <c r="BI973" s="55"/>
      <c r="BJ973" s="55"/>
      <c r="BK973" s="55"/>
      <c r="BL973" s="55"/>
      <c r="BM973" s="55"/>
      <c r="BN973" s="55"/>
      <c r="BO973" s="55"/>
      <c r="BP973" s="55"/>
      <c r="BQ973" s="55"/>
      <c r="BR973" s="55"/>
      <c r="BS973" s="55"/>
      <c r="BT973" s="55"/>
      <c r="BU973" s="55"/>
      <c r="BV973" s="55"/>
      <c r="BW973" s="55"/>
      <c r="BX973" s="55"/>
      <c r="BY973" s="55"/>
      <c r="BZ973" s="55"/>
      <c r="CA973" s="55"/>
      <c r="CB973" s="55"/>
      <c r="CC973" s="55"/>
      <c r="CD973" s="55"/>
      <c r="CE973" s="55"/>
      <c r="CF973" s="55"/>
      <c r="CG973" s="55"/>
      <c r="CH973" s="55"/>
      <c r="CI973" s="55"/>
    </row>
    <row r="974" spans="1:87" customFormat="1" ht="15" customHeight="1" x14ac:dyDescent="0.25">
      <c r="A974" s="55"/>
      <c r="B974" s="58"/>
      <c r="C974" s="58"/>
      <c r="E974" s="57"/>
      <c r="F974" s="21"/>
      <c r="G974" s="59"/>
      <c r="H974" s="56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55"/>
      <c r="AL974" s="55"/>
      <c r="AM974" s="55"/>
      <c r="AN974" s="55"/>
      <c r="AO974" s="55"/>
      <c r="AP974" s="55"/>
      <c r="AQ974" s="55"/>
      <c r="AR974" s="55"/>
      <c r="AS974" s="55"/>
      <c r="AT974" s="55"/>
      <c r="AU974" s="55"/>
      <c r="AV974" s="55"/>
      <c r="AW974" s="55"/>
      <c r="AX974" s="55"/>
      <c r="AY974" s="55"/>
      <c r="AZ974" s="55"/>
      <c r="BA974" s="55"/>
      <c r="BB974" s="55"/>
      <c r="BC974" s="55"/>
      <c r="BD974" s="55"/>
      <c r="BE974" s="55"/>
      <c r="BF974" s="55"/>
      <c r="BG974" s="55"/>
      <c r="BH974" s="55"/>
      <c r="BI974" s="55"/>
      <c r="BJ974" s="55"/>
      <c r="BK974" s="55"/>
      <c r="BL974" s="55"/>
      <c r="BM974" s="55"/>
      <c r="BN974" s="55"/>
      <c r="BO974" s="55"/>
      <c r="BP974" s="55"/>
      <c r="BQ974" s="55"/>
      <c r="BR974" s="55"/>
      <c r="BS974" s="55"/>
      <c r="BT974" s="55"/>
      <c r="BU974" s="55"/>
      <c r="BV974" s="55"/>
      <c r="BW974" s="55"/>
      <c r="BX974" s="55"/>
      <c r="BY974" s="55"/>
      <c r="BZ974" s="55"/>
      <c r="CA974" s="55"/>
      <c r="CB974" s="55"/>
      <c r="CC974" s="55"/>
      <c r="CD974" s="55"/>
      <c r="CE974" s="55"/>
      <c r="CF974" s="55"/>
      <c r="CG974" s="55"/>
      <c r="CH974" s="55"/>
      <c r="CI974" s="55"/>
    </row>
    <row r="975" spans="1:87" customFormat="1" ht="15" customHeight="1" x14ac:dyDescent="0.25">
      <c r="A975" s="55"/>
      <c r="B975" s="58"/>
      <c r="C975" s="58"/>
      <c r="E975" s="57"/>
      <c r="F975" s="21"/>
      <c r="G975" s="59"/>
      <c r="H975" s="56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55"/>
      <c r="AL975" s="55"/>
      <c r="AM975" s="55"/>
      <c r="AN975" s="55"/>
      <c r="AO975" s="55"/>
      <c r="AP975" s="55"/>
      <c r="AQ975" s="55"/>
      <c r="AR975" s="55"/>
      <c r="AS975" s="55"/>
      <c r="AT975" s="55"/>
      <c r="AU975" s="55"/>
      <c r="AV975" s="55"/>
      <c r="AW975" s="55"/>
      <c r="AX975" s="55"/>
      <c r="AY975" s="55"/>
      <c r="AZ975" s="55"/>
      <c r="BA975" s="55"/>
      <c r="BB975" s="55"/>
      <c r="BC975" s="55"/>
      <c r="BD975" s="55"/>
      <c r="BE975" s="55"/>
      <c r="BF975" s="55"/>
      <c r="BG975" s="55"/>
      <c r="BH975" s="55"/>
      <c r="BI975" s="55"/>
      <c r="BJ975" s="55"/>
      <c r="BK975" s="55"/>
      <c r="BL975" s="55"/>
      <c r="BM975" s="55"/>
      <c r="BN975" s="55"/>
      <c r="BO975" s="55"/>
      <c r="BP975" s="55"/>
      <c r="BQ975" s="55"/>
      <c r="BR975" s="55"/>
      <c r="BS975" s="55"/>
      <c r="BT975" s="55"/>
      <c r="BU975" s="55"/>
      <c r="BV975" s="55"/>
      <c r="BW975" s="55"/>
      <c r="BX975" s="55"/>
      <c r="BY975" s="55"/>
      <c r="BZ975" s="55"/>
      <c r="CA975" s="55"/>
      <c r="CB975" s="55"/>
      <c r="CC975" s="55"/>
      <c r="CD975" s="55"/>
      <c r="CE975" s="55"/>
      <c r="CF975" s="55"/>
      <c r="CG975" s="55"/>
      <c r="CH975" s="55"/>
      <c r="CI975" s="55"/>
    </row>
    <row r="976" spans="1:87" customFormat="1" ht="15" customHeight="1" x14ac:dyDescent="0.25">
      <c r="A976" s="55"/>
      <c r="B976" s="58"/>
      <c r="C976" s="58"/>
      <c r="E976" s="57"/>
      <c r="F976" s="21"/>
      <c r="G976" s="59"/>
      <c r="H976" s="56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55"/>
      <c r="AL976" s="55"/>
      <c r="AM976" s="55"/>
      <c r="AN976" s="55"/>
      <c r="AO976" s="55"/>
      <c r="AP976" s="55"/>
      <c r="AQ976" s="55"/>
      <c r="AR976" s="55"/>
      <c r="AS976" s="55"/>
      <c r="AT976" s="55"/>
      <c r="AU976" s="55"/>
      <c r="AV976" s="55"/>
      <c r="AW976" s="55"/>
      <c r="AX976" s="55"/>
      <c r="AY976" s="55"/>
      <c r="AZ976" s="55"/>
      <c r="BA976" s="55"/>
      <c r="BB976" s="55"/>
      <c r="BC976" s="55"/>
      <c r="BD976" s="55"/>
      <c r="BE976" s="55"/>
      <c r="BF976" s="55"/>
      <c r="BG976" s="55"/>
      <c r="BH976" s="55"/>
      <c r="BI976" s="55"/>
      <c r="BJ976" s="55"/>
      <c r="BK976" s="55"/>
      <c r="BL976" s="55"/>
      <c r="BM976" s="55"/>
      <c r="BN976" s="55"/>
      <c r="BO976" s="55"/>
      <c r="BP976" s="55"/>
      <c r="BQ976" s="55"/>
      <c r="BR976" s="55"/>
      <c r="BS976" s="55"/>
      <c r="BT976" s="55"/>
      <c r="BU976" s="55"/>
      <c r="BV976" s="55"/>
      <c r="BW976" s="55"/>
      <c r="BX976" s="55"/>
      <c r="BY976" s="55"/>
      <c r="BZ976" s="55"/>
      <c r="CA976" s="55"/>
      <c r="CB976" s="55"/>
      <c r="CC976" s="55"/>
      <c r="CD976" s="55"/>
      <c r="CE976" s="55"/>
      <c r="CF976" s="55"/>
      <c r="CG976" s="55"/>
      <c r="CH976" s="55"/>
      <c r="CI976" s="55"/>
    </row>
    <row r="977" spans="1:87" customFormat="1" ht="15" customHeight="1" x14ac:dyDescent="0.25">
      <c r="A977" s="55"/>
      <c r="B977" s="58"/>
      <c r="C977" s="58"/>
      <c r="E977" s="57"/>
      <c r="F977" s="21"/>
      <c r="G977" s="59"/>
      <c r="H977" s="56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5"/>
      <c r="AV977" s="55"/>
      <c r="AW977" s="55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5"/>
      <c r="BJ977" s="55"/>
      <c r="BK977" s="55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5"/>
      <c r="BX977" s="55"/>
      <c r="BY977" s="55"/>
      <c r="BZ977" s="55"/>
      <c r="CA977" s="55"/>
      <c r="CB977" s="55"/>
      <c r="CC977" s="55"/>
      <c r="CD977" s="55"/>
      <c r="CE977" s="55"/>
      <c r="CF977" s="55"/>
      <c r="CG977" s="55"/>
      <c r="CH977" s="55"/>
      <c r="CI977" s="55"/>
    </row>
    <row r="978" spans="1:87" customFormat="1" ht="15" customHeight="1" x14ac:dyDescent="0.25">
      <c r="A978" s="55"/>
      <c r="B978" s="58"/>
      <c r="C978" s="58"/>
      <c r="E978" s="57"/>
      <c r="F978" s="21"/>
      <c r="G978" s="59"/>
      <c r="H978" s="56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55"/>
      <c r="AL978" s="55"/>
      <c r="AM978" s="55"/>
      <c r="AN978" s="55"/>
      <c r="AO978" s="55"/>
      <c r="AP978" s="55"/>
      <c r="AQ978" s="55"/>
      <c r="AR978" s="55"/>
      <c r="AS978" s="55"/>
      <c r="AT978" s="55"/>
      <c r="AU978" s="55"/>
      <c r="AV978" s="55"/>
      <c r="AW978" s="55"/>
      <c r="AX978" s="55"/>
      <c r="AY978" s="55"/>
      <c r="AZ978" s="55"/>
      <c r="BA978" s="55"/>
      <c r="BB978" s="55"/>
      <c r="BC978" s="55"/>
      <c r="BD978" s="55"/>
      <c r="BE978" s="55"/>
      <c r="BF978" s="55"/>
      <c r="BG978" s="55"/>
      <c r="BH978" s="55"/>
      <c r="BI978" s="55"/>
      <c r="BJ978" s="55"/>
      <c r="BK978" s="55"/>
      <c r="BL978" s="55"/>
      <c r="BM978" s="55"/>
      <c r="BN978" s="55"/>
      <c r="BO978" s="55"/>
      <c r="BP978" s="55"/>
      <c r="BQ978" s="55"/>
      <c r="BR978" s="55"/>
      <c r="BS978" s="55"/>
      <c r="BT978" s="55"/>
      <c r="BU978" s="55"/>
      <c r="BV978" s="55"/>
      <c r="BW978" s="55"/>
      <c r="BX978" s="55"/>
      <c r="BY978" s="55"/>
      <c r="BZ978" s="55"/>
      <c r="CA978" s="55"/>
      <c r="CB978" s="55"/>
      <c r="CC978" s="55"/>
      <c r="CD978" s="55"/>
      <c r="CE978" s="55"/>
      <c r="CF978" s="55"/>
      <c r="CG978" s="55"/>
      <c r="CH978" s="55"/>
      <c r="CI978" s="55"/>
    </row>
    <row r="979" spans="1:87" customFormat="1" ht="15" customHeight="1" x14ac:dyDescent="0.25">
      <c r="A979" s="55"/>
      <c r="B979" s="58"/>
      <c r="C979" s="58"/>
      <c r="E979" s="57"/>
      <c r="F979" s="21"/>
      <c r="G979" s="59"/>
      <c r="H979" s="56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55"/>
      <c r="AL979" s="55"/>
      <c r="AM979" s="55"/>
      <c r="AN979" s="55"/>
      <c r="AO979" s="55"/>
      <c r="AP979" s="55"/>
      <c r="AQ979" s="55"/>
      <c r="AR979" s="55"/>
      <c r="AS979" s="55"/>
      <c r="AT979" s="55"/>
      <c r="AU979" s="55"/>
      <c r="AV979" s="55"/>
      <c r="AW979" s="55"/>
      <c r="AX979" s="55"/>
      <c r="AY979" s="55"/>
      <c r="AZ979" s="55"/>
      <c r="BA979" s="55"/>
      <c r="BB979" s="55"/>
      <c r="BC979" s="55"/>
      <c r="BD979" s="55"/>
      <c r="BE979" s="55"/>
      <c r="BF979" s="55"/>
      <c r="BG979" s="55"/>
      <c r="BH979" s="55"/>
      <c r="BI979" s="55"/>
      <c r="BJ979" s="55"/>
      <c r="BK979" s="55"/>
      <c r="BL979" s="55"/>
      <c r="BM979" s="55"/>
      <c r="BN979" s="55"/>
      <c r="BO979" s="55"/>
      <c r="BP979" s="55"/>
      <c r="BQ979" s="55"/>
      <c r="BR979" s="55"/>
      <c r="BS979" s="55"/>
      <c r="BT979" s="55"/>
      <c r="BU979" s="55"/>
      <c r="BV979" s="55"/>
      <c r="BW979" s="55"/>
      <c r="BX979" s="55"/>
      <c r="BY979" s="55"/>
      <c r="BZ979" s="55"/>
      <c r="CA979" s="55"/>
      <c r="CB979" s="55"/>
      <c r="CC979" s="55"/>
      <c r="CD979" s="55"/>
      <c r="CE979" s="55"/>
      <c r="CF979" s="55"/>
      <c r="CG979" s="55"/>
      <c r="CH979" s="55"/>
      <c r="CI979" s="55"/>
    </row>
    <row r="980" spans="1:87" customFormat="1" ht="15" customHeight="1" x14ac:dyDescent="0.25">
      <c r="A980" s="55"/>
      <c r="B980" s="58"/>
      <c r="C980" s="58"/>
      <c r="E980" s="57"/>
      <c r="F980" s="21"/>
      <c r="G980" s="59"/>
      <c r="H980" s="56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55"/>
      <c r="AL980" s="55"/>
      <c r="AM980" s="55"/>
      <c r="AN980" s="55"/>
      <c r="AO980" s="55"/>
      <c r="AP980" s="55"/>
      <c r="AQ980" s="55"/>
      <c r="AR980" s="55"/>
      <c r="AS980" s="55"/>
      <c r="AT980" s="55"/>
      <c r="AU980" s="55"/>
      <c r="AV980" s="55"/>
      <c r="AW980" s="55"/>
      <c r="AX980" s="55"/>
      <c r="AY980" s="55"/>
      <c r="AZ980" s="55"/>
      <c r="BA980" s="55"/>
      <c r="BB980" s="55"/>
      <c r="BC980" s="55"/>
      <c r="BD980" s="55"/>
      <c r="BE980" s="55"/>
      <c r="BF980" s="55"/>
      <c r="BG980" s="55"/>
      <c r="BH980" s="55"/>
      <c r="BI980" s="55"/>
      <c r="BJ980" s="55"/>
      <c r="BK980" s="55"/>
      <c r="BL980" s="55"/>
      <c r="BM980" s="55"/>
      <c r="BN980" s="55"/>
      <c r="BO980" s="55"/>
      <c r="BP980" s="55"/>
      <c r="BQ980" s="55"/>
      <c r="BR980" s="55"/>
      <c r="BS980" s="55"/>
      <c r="BT980" s="55"/>
      <c r="BU980" s="55"/>
      <c r="BV980" s="55"/>
      <c r="BW980" s="55"/>
      <c r="BX980" s="55"/>
      <c r="BY980" s="55"/>
      <c r="BZ980" s="55"/>
      <c r="CA980" s="55"/>
      <c r="CB980" s="55"/>
      <c r="CC980" s="55"/>
      <c r="CD980" s="55"/>
      <c r="CE980" s="55"/>
      <c r="CF980" s="55"/>
      <c r="CG980" s="55"/>
      <c r="CH980" s="55"/>
      <c r="CI980" s="55"/>
    </row>
    <row r="981" spans="1:87" customFormat="1" ht="15" customHeight="1" x14ac:dyDescent="0.25">
      <c r="A981" s="55"/>
      <c r="B981" s="58"/>
      <c r="C981" s="58"/>
      <c r="E981" s="57"/>
      <c r="F981" s="21"/>
      <c r="G981" s="59"/>
      <c r="H981" s="56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55"/>
      <c r="AL981" s="55"/>
      <c r="AM981" s="55"/>
      <c r="AN981" s="55"/>
      <c r="AO981" s="55"/>
      <c r="AP981" s="55"/>
      <c r="AQ981" s="55"/>
      <c r="AR981" s="55"/>
      <c r="AS981" s="55"/>
      <c r="AT981" s="55"/>
      <c r="AU981" s="55"/>
      <c r="AV981" s="55"/>
      <c r="AW981" s="55"/>
      <c r="AX981" s="55"/>
      <c r="AY981" s="55"/>
      <c r="AZ981" s="55"/>
      <c r="BA981" s="55"/>
      <c r="BB981" s="55"/>
      <c r="BC981" s="55"/>
      <c r="BD981" s="55"/>
      <c r="BE981" s="55"/>
      <c r="BF981" s="55"/>
      <c r="BG981" s="55"/>
      <c r="BH981" s="55"/>
      <c r="BI981" s="55"/>
      <c r="BJ981" s="55"/>
      <c r="BK981" s="55"/>
      <c r="BL981" s="55"/>
      <c r="BM981" s="55"/>
      <c r="BN981" s="55"/>
      <c r="BO981" s="55"/>
      <c r="BP981" s="55"/>
      <c r="BQ981" s="55"/>
      <c r="BR981" s="55"/>
      <c r="BS981" s="55"/>
      <c r="BT981" s="55"/>
      <c r="BU981" s="55"/>
      <c r="BV981" s="55"/>
      <c r="BW981" s="55"/>
      <c r="BX981" s="55"/>
      <c r="BY981" s="55"/>
      <c r="BZ981" s="55"/>
      <c r="CA981" s="55"/>
      <c r="CB981" s="55"/>
      <c r="CC981" s="55"/>
      <c r="CD981" s="55"/>
      <c r="CE981" s="55"/>
      <c r="CF981" s="55"/>
      <c r="CG981" s="55"/>
      <c r="CH981" s="55"/>
      <c r="CI981" s="55"/>
    </row>
    <row r="982" spans="1:87" customFormat="1" ht="15" customHeight="1" x14ac:dyDescent="0.25">
      <c r="A982" s="55"/>
      <c r="B982" s="58"/>
      <c r="C982" s="58"/>
      <c r="E982" s="57"/>
      <c r="F982" s="21"/>
      <c r="G982" s="59"/>
      <c r="H982" s="56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55"/>
      <c r="AL982" s="55"/>
      <c r="AM982" s="55"/>
      <c r="AN982" s="55"/>
      <c r="AO982" s="55"/>
      <c r="AP982" s="55"/>
      <c r="AQ982" s="55"/>
      <c r="AR982" s="55"/>
      <c r="AS982" s="55"/>
      <c r="AT982" s="55"/>
      <c r="AU982" s="55"/>
      <c r="AV982" s="55"/>
      <c r="AW982" s="55"/>
      <c r="AX982" s="55"/>
      <c r="AY982" s="55"/>
      <c r="AZ982" s="55"/>
      <c r="BA982" s="55"/>
      <c r="BB982" s="55"/>
      <c r="BC982" s="55"/>
      <c r="BD982" s="55"/>
      <c r="BE982" s="55"/>
      <c r="BF982" s="55"/>
      <c r="BG982" s="55"/>
      <c r="BH982" s="55"/>
      <c r="BI982" s="55"/>
      <c r="BJ982" s="55"/>
      <c r="BK982" s="55"/>
      <c r="BL982" s="55"/>
      <c r="BM982" s="55"/>
      <c r="BN982" s="55"/>
      <c r="BO982" s="55"/>
      <c r="BP982" s="55"/>
      <c r="BQ982" s="55"/>
      <c r="BR982" s="55"/>
      <c r="BS982" s="55"/>
      <c r="BT982" s="55"/>
      <c r="BU982" s="55"/>
      <c r="BV982" s="55"/>
      <c r="BW982" s="55"/>
      <c r="BX982" s="55"/>
      <c r="BY982" s="55"/>
      <c r="BZ982" s="55"/>
      <c r="CA982" s="55"/>
      <c r="CB982" s="55"/>
      <c r="CC982" s="55"/>
      <c r="CD982" s="55"/>
      <c r="CE982" s="55"/>
      <c r="CF982" s="55"/>
      <c r="CG982" s="55"/>
      <c r="CH982" s="55"/>
      <c r="CI982" s="55"/>
    </row>
    <row r="983" spans="1:87" customFormat="1" ht="15" customHeight="1" x14ac:dyDescent="0.25">
      <c r="A983" s="55"/>
      <c r="B983" s="58"/>
      <c r="C983" s="58"/>
      <c r="E983" s="57"/>
      <c r="F983" s="21"/>
      <c r="G983" s="59"/>
      <c r="H983" s="56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55"/>
      <c r="AL983" s="55"/>
      <c r="AM983" s="55"/>
      <c r="AN983" s="55"/>
      <c r="AO983" s="55"/>
      <c r="AP983" s="55"/>
      <c r="AQ983" s="55"/>
      <c r="AR983" s="55"/>
      <c r="AS983" s="55"/>
      <c r="AT983" s="55"/>
      <c r="AU983" s="55"/>
      <c r="AV983" s="55"/>
      <c r="AW983" s="55"/>
      <c r="AX983" s="55"/>
      <c r="AY983" s="55"/>
      <c r="AZ983" s="55"/>
      <c r="BA983" s="55"/>
      <c r="BB983" s="55"/>
      <c r="BC983" s="55"/>
      <c r="BD983" s="55"/>
      <c r="BE983" s="55"/>
      <c r="BF983" s="55"/>
      <c r="BG983" s="55"/>
      <c r="BH983" s="55"/>
      <c r="BI983" s="55"/>
      <c r="BJ983" s="55"/>
      <c r="BK983" s="55"/>
      <c r="BL983" s="55"/>
      <c r="BM983" s="55"/>
      <c r="BN983" s="55"/>
      <c r="BO983" s="55"/>
      <c r="BP983" s="55"/>
      <c r="BQ983" s="55"/>
      <c r="BR983" s="55"/>
      <c r="BS983" s="55"/>
      <c r="BT983" s="55"/>
      <c r="BU983" s="55"/>
      <c r="BV983" s="55"/>
      <c r="BW983" s="55"/>
      <c r="BX983" s="55"/>
      <c r="BY983" s="55"/>
      <c r="BZ983" s="55"/>
      <c r="CA983" s="55"/>
      <c r="CB983" s="55"/>
      <c r="CC983" s="55"/>
      <c r="CD983" s="55"/>
      <c r="CE983" s="55"/>
      <c r="CF983" s="55"/>
      <c r="CG983" s="55"/>
      <c r="CH983" s="55"/>
      <c r="CI983" s="55"/>
    </row>
    <row r="984" spans="1:87" customFormat="1" ht="15" customHeight="1" x14ac:dyDescent="0.25">
      <c r="A984" s="55"/>
      <c r="B984" s="58"/>
      <c r="C984" s="58"/>
      <c r="E984" s="57"/>
      <c r="F984" s="21"/>
      <c r="G984" s="59"/>
      <c r="H984" s="56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55"/>
      <c r="AL984" s="55"/>
      <c r="AM984" s="55"/>
      <c r="AN984" s="55"/>
      <c r="AO984" s="55"/>
      <c r="AP984" s="55"/>
      <c r="AQ984" s="55"/>
      <c r="AR984" s="55"/>
      <c r="AS984" s="55"/>
      <c r="AT984" s="55"/>
      <c r="AU984" s="55"/>
      <c r="AV984" s="55"/>
      <c r="AW984" s="55"/>
      <c r="AX984" s="55"/>
      <c r="AY984" s="55"/>
      <c r="AZ984" s="55"/>
      <c r="BA984" s="55"/>
      <c r="BB984" s="55"/>
      <c r="BC984" s="55"/>
      <c r="BD984" s="55"/>
      <c r="BE984" s="55"/>
      <c r="BF984" s="55"/>
      <c r="BG984" s="55"/>
      <c r="BH984" s="55"/>
      <c r="BI984" s="55"/>
      <c r="BJ984" s="55"/>
      <c r="BK984" s="55"/>
      <c r="BL984" s="55"/>
      <c r="BM984" s="55"/>
      <c r="BN984" s="55"/>
      <c r="BO984" s="55"/>
      <c r="BP984" s="55"/>
      <c r="BQ984" s="55"/>
      <c r="BR984" s="55"/>
      <c r="BS984" s="55"/>
      <c r="BT984" s="55"/>
      <c r="BU984" s="55"/>
      <c r="BV984" s="55"/>
      <c r="BW984" s="55"/>
      <c r="BX984" s="55"/>
      <c r="BY984" s="55"/>
      <c r="BZ984" s="55"/>
      <c r="CA984" s="55"/>
      <c r="CB984" s="55"/>
      <c r="CC984" s="55"/>
      <c r="CD984" s="55"/>
      <c r="CE984" s="55"/>
      <c r="CF984" s="55"/>
      <c r="CG984" s="55"/>
      <c r="CH984" s="55"/>
      <c r="CI984" s="55"/>
    </row>
    <row r="985" spans="1:87" customFormat="1" ht="15" customHeight="1" x14ac:dyDescent="0.25">
      <c r="A985" s="55"/>
      <c r="B985" s="58"/>
      <c r="C985" s="58"/>
      <c r="E985" s="57"/>
      <c r="F985" s="21"/>
      <c r="G985" s="59"/>
      <c r="H985" s="56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55"/>
      <c r="AL985" s="55"/>
      <c r="AM985" s="55"/>
      <c r="AN985" s="55"/>
      <c r="AO985" s="55"/>
      <c r="AP985" s="55"/>
      <c r="AQ985" s="55"/>
      <c r="AR985" s="55"/>
      <c r="AS985" s="55"/>
      <c r="AT985" s="55"/>
      <c r="AU985" s="55"/>
      <c r="AV985" s="55"/>
      <c r="AW985" s="55"/>
      <c r="AX985" s="55"/>
      <c r="AY985" s="55"/>
      <c r="AZ985" s="55"/>
      <c r="BA985" s="55"/>
      <c r="BB985" s="55"/>
      <c r="BC985" s="55"/>
      <c r="BD985" s="55"/>
      <c r="BE985" s="55"/>
      <c r="BF985" s="55"/>
      <c r="BG985" s="55"/>
      <c r="BH985" s="55"/>
      <c r="BI985" s="55"/>
      <c r="BJ985" s="55"/>
      <c r="BK985" s="55"/>
      <c r="BL985" s="55"/>
      <c r="BM985" s="55"/>
      <c r="BN985" s="55"/>
      <c r="BO985" s="55"/>
      <c r="BP985" s="55"/>
      <c r="BQ985" s="55"/>
      <c r="BR985" s="55"/>
      <c r="BS985" s="55"/>
      <c r="BT985" s="55"/>
      <c r="BU985" s="55"/>
      <c r="BV985" s="55"/>
      <c r="BW985" s="55"/>
      <c r="BX985" s="55"/>
      <c r="BY985" s="55"/>
      <c r="BZ985" s="55"/>
      <c r="CA985" s="55"/>
      <c r="CB985" s="55"/>
      <c r="CC985" s="55"/>
      <c r="CD985" s="55"/>
      <c r="CE985" s="55"/>
      <c r="CF985" s="55"/>
      <c r="CG985" s="55"/>
      <c r="CH985" s="55"/>
      <c r="CI985" s="55"/>
    </row>
    <row r="986" spans="1:87" customFormat="1" ht="15" customHeight="1" x14ac:dyDescent="0.25">
      <c r="A986" s="55"/>
      <c r="B986" s="58"/>
      <c r="C986" s="58"/>
      <c r="E986" s="57"/>
      <c r="F986" s="21"/>
      <c r="G986" s="59"/>
      <c r="H986" s="56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55"/>
      <c r="AL986" s="55"/>
      <c r="AM986" s="55"/>
      <c r="AN986" s="55"/>
      <c r="AO986" s="55"/>
      <c r="AP986" s="55"/>
      <c r="AQ986" s="55"/>
      <c r="AR986" s="55"/>
      <c r="AS986" s="55"/>
      <c r="AT986" s="55"/>
      <c r="AU986" s="55"/>
      <c r="AV986" s="55"/>
      <c r="AW986" s="55"/>
      <c r="AX986" s="55"/>
      <c r="AY986" s="55"/>
      <c r="AZ986" s="55"/>
      <c r="BA986" s="55"/>
      <c r="BB986" s="55"/>
      <c r="BC986" s="55"/>
      <c r="BD986" s="55"/>
      <c r="BE986" s="55"/>
      <c r="BF986" s="55"/>
      <c r="BG986" s="55"/>
      <c r="BH986" s="55"/>
      <c r="BI986" s="55"/>
      <c r="BJ986" s="55"/>
      <c r="BK986" s="55"/>
      <c r="BL986" s="55"/>
      <c r="BM986" s="55"/>
      <c r="BN986" s="55"/>
      <c r="BO986" s="55"/>
      <c r="BP986" s="55"/>
      <c r="BQ986" s="55"/>
      <c r="BR986" s="55"/>
      <c r="BS986" s="55"/>
      <c r="BT986" s="55"/>
      <c r="BU986" s="55"/>
      <c r="BV986" s="55"/>
      <c r="BW986" s="55"/>
      <c r="BX986" s="55"/>
      <c r="BY986" s="55"/>
      <c r="BZ986" s="55"/>
      <c r="CA986" s="55"/>
      <c r="CB986" s="55"/>
      <c r="CC986" s="55"/>
      <c r="CD986" s="55"/>
      <c r="CE986" s="55"/>
      <c r="CF986" s="55"/>
      <c r="CG986" s="55"/>
      <c r="CH986" s="55"/>
      <c r="CI986" s="55"/>
    </row>
    <row r="987" spans="1:87" customFormat="1" ht="15" customHeight="1" x14ac:dyDescent="0.25">
      <c r="A987" s="55"/>
      <c r="B987" s="58"/>
      <c r="C987" s="58"/>
      <c r="E987" s="57"/>
      <c r="F987" s="21"/>
      <c r="G987" s="59"/>
      <c r="H987" s="56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55"/>
      <c r="AL987" s="55"/>
      <c r="AM987" s="55"/>
      <c r="AN987" s="55"/>
      <c r="AO987" s="55"/>
      <c r="AP987" s="55"/>
      <c r="AQ987" s="55"/>
      <c r="AR987" s="55"/>
      <c r="AS987" s="55"/>
      <c r="AT987" s="55"/>
      <c r="AU987" s="55"/>
      <c r="AV987" s="55"/>
      <c r="AW987" s="55"/>
      <c r="AX987" s="55"/>
      <c r="AY987" s="55"/>
      <c r="AZ987" s="55"/>
      <c r="BA987" s="55"/>
      <c r="BB987" s="55"/>
      <c r="BC987" s="55"/>
      <c r="BD987" s="55"/>
      <c r="BE987" s="55"/>
      <c r="BF987" s="55"/>
      <c r="BG987" s="55"/>
      <c r="BH987" s="55"/>
      <c r="BI987" s="55"/>
      <c r="BJ987" s="55"/>
      <c r="BK987" s="55"/>
      <c r="BL987" s="55"/>
      <c r="BM987" s="55"/>
      <c r="BN987" s="55"/>
      <c r="BO987" s="55"/>
      <c r="BP987" s="55"/>
      <c r="BQ987" s="55"/>
      <c r="BR987" s="55"/>
      <c r="BS987" s="55"/>
      <c r="BT987" s="55"/>
      <c r="BU987" s="55"/>
      <c r="BV987" s="55"/>
      <c r="BW987" s="55"/>
      <c r="BX987" s="55"/>
      <c r="BY987" s="55"/>
      <c r="BZ987" s="55"/>
      <c r="CA987" s="55"/>
      <c r="CB987" s="55"/>
      <c r="CC987" s="55"/>
      <c r="CD987" s="55"/>
      <c r="CE987" s="55"/>
      <c r="CF987" s="55"/>
      <c r="CG987" s="55"/>
      <c r="CH987" s="55"/>
      <c r="CI987" s="55"/>
    </row>
    <row r="988" spans="1:87" customFormat="1" ht="15" customHeight="1" x14ac:dyDescent="0.25">
      <c r="A988" s="55"/>
      <c r="B988" s="58"/>
      <c r="C988" s="58"/>
      <c r="E988" s="57"/>
      <c r="F988" s="21"/>
      <c r="G988" s="59"/>
      <c r="H988" s="56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55"/>
      <c r="AL988" s="55"/>
      <c r="AM988" s="55"/>
      <c r="AN988" s="55"/>
      <c r="AO988" s="55"/>
      <c r="AP988" s="55"/>
      <c r="AQ988" s="55"/>
      <c r="AR988" s="55"/>
      <c r="AS988" s="55"/>
      <c r="AT988" s="55"/>
      <c r="AU988" s="55"/>
      <c r="AV988" s="55"/>
      <c r="AW988" s="55"/>
      <c r="AX988" s="55"/>
      <c r="AY988" s="55"/>
      <c r="AZ988" s="55"/>
      <c r="BA988" s="55"/>
      <c r="BB988" s="55"/>
      <c r="BC988" s="55"/>
      <c r="BD988" s="55"/>
      <c r="BE988" s="55"/>
      <c r="BF988" s="55"/>
      <c r="BG988" s="55"/>
      <c r="BH988" s="55"/>
      <c r="BI988" s="55"/>
      <c r="BJ988" s="55"/>
      <c r="BK988" s="55"/>
      <c r="BL988" s="55"/>
      <c r="BM988" s="55"/>
      <c r="BN988" s="55"/>
      <c r="BO988" s="55"/>
      <c r="BP988" s="55"/>
      <c r="BQ988" s="55"/>
      <c r="BR988" s="55"/>
      <c r="BS988" s="55"/>
      <c r="BT988" s="55"/>
      <c r="BU988" s="55"/>
      <c r="BV988" s="55"/>
      <c r="BW988" s="55"/>
      <c r="BX988" s="55"/>
      <c r="BY988" s="55"/>
      <c r="BZ988" s="55"/>
      <c r="CA988" s="55"/>
      <c r="CB988" s="55"/>
      <c r="CC988" s="55"/>
      <c r="CD988" s="55"/>
      <c r="CE988" s="55"/>
      <c r="CF988" s="55"/>
      <c r="CG988" s="55"/>
      <c r="CH988" s="55"/>
      <c r="CI988" s="55"/>
    </row>
    <row r="989" spans="1:87" customFormat="1" ht="15" customHeight="1" x14ac:dyDescent="0.25">
      <c r="A989" s="55"/>
      <c r="B989" s="58"/>
      <c r="C989" s="58"/>
      <c r="E989" s="57"/>
      <c r="F989" s="21"/>
      <c r="G989" s="59"/>
      <c r="H989" s="56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5"/>
      <c r="AV989" s="55"/>
      <c r="AW989" s="55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5"/>
      <c r="BJ989" s="55"/>
      <c r="BK989" s="55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5"/>
      <c r="BX989" s="55"/>
      <c r="BY989" s="55"/>
      <c r="BZ989" s="55"/>
      <c r="CA989" s="55"/>
      <c r="CB989" s="55"/>
      <c r="CC989" s="55"/>
      <c r="CD989" s="55"/>
      <c r="CE989" s="55"/>
      <c r="CF989" s="55"/>
      <c r="CG989" s="55"/>
      <c r="CH989" s="55"/>
      <c r="CI989" s="55"/>
    </row>
    <row r="990" spans="1:87" customFormat="1" ht="15" customHeight="1" x14ac:dyDescent="0.25">
      <c r="A990" s="55"/>
      <c r="B990" s="58"/>
      <c r="C990" s="58"/>
      <c r="E990" s="57"/>
      <c r="F990" s="21"/>
      <c r="G990" s="59"/>
      <c r="H990" s="56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55"/>
      <c r="AL990" s="55"/>
      <c r="AM990" s="55"/>
      <c r="AN990" s="55"/>
      <c r="AO990" s="55"/>
      <c r="AP990" s="55"/>
      <c r="AQ990" s="55"/>
      <c r="AR990" s="55"/>
      <c r="AS990" s="55"/>
      <c r="AT990" s="55"/>
      <c r="AU990" s="55"/>
      <c r="AV990" s="55"/>
      <c r="AW990" s="55"/>
      <c r="AX990" s="55"/>
      <c r="AY990" s="55"/>
      <c r="AZ990" s="55"/>
      <c r="BA990" s="55"/>
      <c r="BB990" s="55"/>
      <c r="BC990" s="55"/>
      <c r="BD990" s="55"/>
      <c r="BE990" s="55"/>
      <c r="BF990" s="55"/>
      <c r="BG990" s="55"/>
      <c r="BH990" s="55"/>
      <c r="BI990" s="55"/>
      <c r="BJ990" s="55"/>
      <c r="BK990" s="55"/>
      <c r="BL990" s="55"/>
      <c r="BM990" s="55"/>
      <c r="BN990" s="55"/>
      <c r="BO990" s="55"/>
      <c r="BP990" s="55"/>
      <c r="BQ990" s="55"/>
      <c r="BR990" s="55"/>
      <c r="BS990" s="55"/>
      <c r="BT990" s="55"/>
      <c r="BU990" s="55"/>
      <c r="BV990" s="55"/>
      <c r="BW990" s="55"/>
      <c r="BX990" s="55"/>
      <c r="BY990" s="55"/>
      <c r="BZ990" s="55"/>
      <c r="CA990" s="55"/>
      <c r="CB990" s="55"/>
      <c r="CC990" s="55"/>
      <c r="CD990" s="55"/>
      <c r="CE990" s="55"/>
      <c r="CF990" s="55"/>
      <c r="CG990" s="55"/>
      <c r="CH990" s="55"/>
      <c r="CI990" s="55"/>
    </row>
  </sheetData>
  <mergeCells count="5">
    <mergeCell ref="L1:M1"/>
    <mergeCell ref="L3:M4"/>
    <mergeCell ref="O3:O4"/>
    <mergeCell ref="L7:M8"/>
    <mergeCell ref="O7:O8"/>
  </mergeCells>
  <conditionalFormatting sqref="I2:I316">
    <cfRule type="containsText" dxfId="27" priority="3" operator="containsText" text="NON">
      <formula>NOT(ISERROR(SEARCH("NON",I2)))</formula>
    </cfRule>
    <cfRule type="containsText" dxfId="26" priority="4" operator="containsText" text="OUI">
      <formula>NOT(ISERROR(SEARCH("OUI",I2)))</formula>
    </cfRule>
  </conditionalFormatting>
  <conditionalFormatting sqref="G3:G316">
    <cfRule type="containsText" dxfId="25" priority="1" operator="containsText" text="1">
      <formula>NOT(ISERROR(SEARCH("1",G3)))</formula>
    </cfRule>
  </conditionalFormatting>
  <conditionalFormatting sqref="K302:K1048576">
    <cfRule type="expression" dxfId="24" priority="5">
      <formula>AND($E302=4)</formula>
    </cfRule>
  </conditionalFormatting>
  <conditionalFormatting sqref="J3:J316 F3:G316 C3:D316">
    <cfRule type="expression" dxfId="23" priority="2">
      <formula>AND($J3=0)</formula>
    </cfRule>
  </conditionalFormatting>
  <conditionalFormatting sqref="C2 B3:C316">
    <cfRule type="duplicateValues" dxfId="22" priority="6"/>
  </conditionalFormatting>
  <conditionalFormatting sqref="K220:K241">
    <cfRule type="expression" dxfId="21" priority="7">
      <formula>AND($E215=4)</formula>
    </cfRule>
  </conditionalFormatting>
  <conditionalFormatting sqref="K197">
    <cfRule type="expression" dxfId="20" priority="8">
      <formula>AND(#REF!=4)</formula>
    </cfRule>
  </conditionalFormatting>
  <conditionalFormatting sqref="K244:K251">
    <cfRule type="expression" dxfId="19" priority="9">
      <formula>AND($E237=4)</formula>
    </cfRule>
  </conditionalFormatting>
  <conditionalFormatting sqref="K242:K243">
    <cfRule type="expression" dxfId="18" priority="10">
      <formula>AND(#REF!=4)</formula>
    </cfRule>
  </conditionalFormatting>
  <conditionalFormatting sqref="K253:K260">
    <cfRule type="expression" dxfId="17" priority="11">
      <formula>AND($E245=4)</formula>
    </cfRule>
  </conditionalFormatting>
  <conditionalFormatting sqref="K252">
    <cfRule type="expression" dxfId="16" priority="12">
      <formula>AND(#REF!=4)</formula>
    </cfRule>
  </conditionalFormatting>
  <conditionalFormatting sqref="K263:K301">
    <cfRule type="expression" dxfId="15" priority="13">
      <formula>AND($E253=4)</formula>
    </cfRule>
  </conditionalFormatting>
  <conditionalFormatting sqref="K261:K262">
    <cfRule type="expression" dxfId="14" priority="14">
      <formula>AND(#REF!=4)</formula>
    </cfRule>
  </conditionalFormatting>
  <conditionalFormatting sqref="K193:K196">
    <cfRule type="expression" dxfId="13" priority="15">
      <formula>AND($E182=4)</formula>
    </cfRule>
  </conditionalFormatting>
  <conditionalFormatting sqref="K198:K219">
    <cfRule type="expression" dxfId="12" priority="16">
      <formula>AND($E186=4)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Sommaire</vt:lpstr>
      <vt:lpstr>Magic Origines</vt:lpstr>
      <vt:lpstr>La bataille de Zendikar</vt:lpstr>
      <vt:lpstr>Le serment des Sentinelles</vt:lpstr>
      <vt:lpstr>Ténèbre sur Innistrad</vt:lpstr>
      <vt:lpstr>La Lune Hémertique</vt:lpstr>
      <vt:lpstr>Kaladesh</vt:lpstr>
      <vt:lpstr>La révolte éthérique</vt:lpstr>
      <vt:lpstr>Amonkhet</vt:lpstr>
      <vt:lpstr>L’âge de la destruction</vt:lpstr>
      <vt:lpstr>Ixalan</vt:lpstr>
      <vt:lpstr>Les combatants d'Ixalan</vt:lpstr>
      <vt:lpstr>Dominaria</vt:lpstr>
      <vt:lpstr>Edition de base 2019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Stéphanie AMIOT</dc:creator>
  <cp:keywords/>
  <dc:description/>
  <cp:lastModifiedBy>Guy Blancher</cp:lastModifiedBy>
  <cp:revision/>
  <dcterms:created xsi:type="dcterms:W3CDTF">2016-01-26T13:20:53Z</dcterms:created>
  <dcterms:modified xsi:type="dcterms:W3CDTF">2019-09-22T11:41:51Z</dcterms:modified>
  <cp:category/>
  <cp:contentStatus/>
</cp:coreProperties>
</file>