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240" yWindow="735" windowWidth="19305" windowHeight="9435" tabRatio="720"/>
  </bookViews>
  <sheets>
    <sheet name="SELECTION" sheetId="106" r:id="rId1"/>
    <sheet name="BASE" sheetId="1" r:id="rId2"/>
    <sheet name="listes" sheetId="112" r:id="rId3"/>
    <sheet name="FicheTerr" sheetId="113" state="hidden" r:id="rId4"/>
  </sheets>
  <functionGroups builtInGroupCount="18"/>
  <definedNames>
    <definedName name="_xlnm._FilterDatabase" localSheetId="1" hidden="1">BASE!$A$2:$E$18</definedName>
    <definedName name="autre">listes!#REF!</definedName>
    <definedName name="BH">listes!#REF!</definedName>
    <definedName name="BR">listes!#REF!</definedName>
    <definedName name="canton07">listes!#REF!</definedName>
    <definedName name="canton26">listes!#REF!</definedName>
    <definedName name="CDDRA">listes!#REF!</definedName>
    <definedName name="CLH">listes!#REF!</definedName>
    <definedName name="CLIC">listes!#REF!</definedName>
    <definedName name="commune07">listes!$E$2:$E$340</definedName>
    <definedName name="commune26">listes!$C$2:$C$374</definedName>
    <definedName name="dep">listes!#REF!</definedName>
    <definedName name="EPCI">listes!$G$2:$G$50</definedName>
    <definedName name="epci2013">listes!#REF!</definedName>
    <definedName name="Scot">listes!#REF!</definedName>
    <definedName name="_xlnm.Print_Area" localSheetId="3">FicheTerr!$B$4:$N$119</definedName>
  </definedNames>
  <calcPr calcId="152511"/>
</workbook>
</file>

<file path=xl/calcChain.xml><?xml version="1.0" encoding="utf-8"?>
<calcChain xmlns="http://schemas.openxmlformats.org/spreadsheetml/2006/main">
  <c r="N48" i="113" l="1"/>
  <c r="E48" i="113"/>
  <c r="F48" i="113"/>
  <c r="G48" i="113"/>
  <c r="H48" i="113"/>
  <c r="M48" i="113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F20" i="1"/>
  <c r="G20" i="1"/>
  <c r="H20" i="1"/>
  <c r="I20" i="1"/>
  <c r="J20" i="1"/>
  <c r="K20" i="1"/>
  <c r="L20" i="1"/>
  <c r="M20" i="1"/>
  <c r="N20" i="1"/>
  <c r="O20" i="1"/>
  <c r="P20" i="1"/>
  <c r="Q20" i="1"/>
  <c r="F21" i="1"/>
  <c r="G21" i="1"/>
  <c r="H21" i="1"/>
  <c r="I21" i="1"/>
  <c r="J21" i="1"/>
  <c r="K21" i="1"/>
  <c r="L21" i="1"/>
  <c r="M21" i="1"/>
  <c r="N21" i="1"/>
  <c r="O21" i="1"/>
  <c r="P21" i="1"/>
  <c r="Q21" i="1"/>
  <c r="C23" i="1"/>
  <c r="F23" i="1"/>
  <c r="G23" i="1"/>
  <c r="H23" i="1"/>
  <c r="I23" i="1"/>
  <c r="J23" i="1"/>
  <c r="K23" i="1"/>
  <c r="L23" i="1"/>
  <c r="M23" i="1"/>
  <c r="N23" i="1"/>
  <c r="O23" i="1"/>
  <c r="P23" i="1"/>
  <c r="Q23" i="1"/>
  <c r="C24" i="1"/>
  <c r="F24" i="1"/>
  <c r="G24" i="1"/>
  <c r="H24" i="1"/>
  <c r="I24" i="1"/>
  <c r="J24" i="1"/>
  <c r="K24" i="1"/>
  <c r="L24" i="1"/>
  <c r="M24" i="1"/>
  <c r="N24" i="1"/>
  <c r="O24" i="1"/>
  <c r="P24" i="1"/>
  <c r="Q24" i="1"/>
  <c r="C25" i="1"/>
  <c r="F25" i="1"/>
  <c r="G25" i="1"/>
  <c r="H25" i="1"/>
  <c r="I25" i="1"/>
  <c r="J25" i="1"/>
  <c r="K25" i="1"/>
  <c r="L25" i="1"/>
  <c r="M25" i="1"/>
  <c r="N25" i="1"/>
  <c r="O25" i="1"/>
  <c r="P25" i="1"/>
  <c r="Q25" i="1"/>
  <c r="C26" i="1"/>
  <c r="F26" i="1"/>
  <c r="G26" i="1"/>
  <c r="H26" i="1"/>
  <c r="I26" i="1"/>
  <c r="J26" i="1"/>
  <c r="K26" i="1"/>
  <c r="L26" i="1"/>
  <c r="M26" i="1"/>
  <c r="N26" i="1"/>
  <c r="O26" i="1"/>
  <c r="P26" i="1"/>
  <c r="Q26" i="1"/>
  <c r="C27" i="1"/>
  <c r="F27" i="1"/>
  <c r="G27" i="1"/>
  <c r="H27" i="1"/>
  <c r="I27" i="1"/>
  <c r="J27" i="1"/>
  <c r="K27" i="1"/>
  <c r="L27" i="1"/>
  <c r="M27" i="1"/>
  <c r="N27" i="1"/>
  <c r="O27" i="1"/>
  <c r="P27" i="1"/>
  <c r="Q27" i="1"/>
  <c r="C28" i="1"/>
  <c r="F28" i="1"/>
  <c r="G28" i="1"/>
  <c r="H28" i="1"/>
  <c r="I28" i="1"/>
  <c r="J28" i="1"/>
  <c r="K28" i="1"/>
  <c r="L28" i="1"/>
  <c r="M28" i="1"/>
  <c r="N28" i="1"/>
  <c r="O28" i="1"/>
  <c r="P28" i="1"/>
  <c r="Q28" i="1"/>
  <c r="C29" i="1"/>
  <c r="F29" i="1"/>
  <c r="G29" i="1"/>
  <c r="H29" i="1"/>
  <c r="I29" i="1"/>
  <c r="J29" i="1"/>
  <c r="K29" i="1"/>
  <c r="L29" i="1"/>
  <c r="M29" i="1"/>
  <c r="N29" i="1"/>
  <c r="O29" i="1"/>
  <c r="P29" i="1"/>
  <c r="Q29" i="1"/>
  <c r="C30" i="1"/>
  <c r="F30" i="1"/>
  <c r="G30" i="1"/>
  <c r="H30" i="1"/>
  <c r="I30" i="1"/>
  <c r="J30" i="1"/>
  <c r="K30" i="1"/>
  <c r="L30" i="1"/>
  <c r="M30" i="1"/>
  <c r="N30" i="1"/>
  <c r="O30" i="1"/>
  <c r="P30" i="1"/>
  <c r="Q30" i="1"/>
  <c r="C31" i="1"/>
  <c r="F31" i="1"/>
  <c r="G31" i="1"/>
  <c r="H31" i="1"/>
  <c r="I31" i="1"/>
  <c r="J31" i="1"/>
  <c r="K31" i="1"/>
  <c r="L31" i="1"/>
  <c r="M31" i="1"/>
  <c r="N31" i="1"/>
  <c r="O31" i="1"/>
  <c r="P31" i="1"/>
  <c r="Q31" i="1"/>
  <c r="C32" i="1"/>
  <c r="F32" i="1"/>
  <c r="G32" i="1"/>
  <c r="H32" i="1"/>
  <c r="I32" i="1"/>
  <c r="J32" i="1"/>
  <c r="K32" i="1"/>
  <c r="L32" i="1"/>
  <c r="M32" i="1"/>
  <c r="N32" i="1"/>
  <c r="O32" i="1"/>
  <c r="P32" i="1"/>
  <c r="Q32" i="1"/>
  <c r="C33" i="1"/>
  <c r="F33" i="1"/>
  <c r="G33" i="1"/>
  <c r="H33" i="1"/>
  <c r="I33" i="1"/>
  <c r="J33" i="1"/>
  <c r="K33" i="1"/>
  <c r="L33" i="1"/>
  <c r="M33" i="1"/>
  <c r="N33" i="1"/>
  <c r="O33" i="1"/>
  <c r="P33" i="1"/>
  <c r="Q33" i="1"/>
  <c r="H3" i="106"/>
  <c r="H6" i="106"/>
  <c r="L3" i="106" s="1"/>
  <c r="H11" i="106"/>
  <c r="H14" i="106"/>
  <c r="Q3" i="106"/>
  <c r="Q15" i="106"/>
  <c r="Q16" i="106"/>
  <c r="H19" i="106"/>
  <c r="Q19" i="106"/>
  <c r="H22" i="106"/>
  <c r="W6" i="106"/>
  <c r="W18" i="106"/>
  <c r="W17" i="106"/>
  <c r="W14" i="106"/>
  <c r="Q13" i="106"/>
  <c r="Q12" i="106"/>
  <c r="W11" i="106"/>
  <c r="Q10" i="106"/>
  <c r="Q9" i="106"/>
  <c r="W8" i="106"/>
  <c r="W7" i="106"/>
  <c r="Q6" i="106"/>
  <c r="W5" i="106"/>
  <c r="W4" i="106"/>
  <c r="W3" i="106"/>
  <c r="B25" i="106"/>
  <c r="W19" i="106"/>
  <c r="Q18" i="106"/>
  <c r="Q17" i="106"/>
  <c r="W16" i="106"/>
  <c r="W15" i="106"/>
  <c r="Q14" i="106"/>
  <c r="W13" i="106"/>
  <c r="W12" i="106"/>
  <c r="Q11" i="106"/>
  <c r="W10" i="106"/>
  <c r="W9" i="106"/>
  <c r="Q8" i="106"/>
  <c r="Q7" i="106"/>
  <c r="Q5" i="106"/>
  <c r="Q4" i="106"/>
  <c r="L5" i="106" l="1"/>
  <c r="L8" i="106"/>
  <c r="L11" i="106"/>
  <c r="L14" i="106"/>
  <c r="L18" i="106"/>
  <c r="L4" i="106"/>
  <c r="D26" i="106"/>
  <c r="L15" i="106"/>
  <c r="L7" i="106"/>
  <c r="L6" i="106"/>
  <c r="L10" i="106"/>
  <c r="L13" i="106"/>
  <c r="L16" i="106"/>
  <c r="L19" i="106"/>
  <c r="B28" i="106" a="1"/>
  <c r="B28" i="106" s="1"/>
  <c r="L17" i="106"/>
  <c r="L12" i="106"/>
  <c r="L9" i="106"/>
  <c r="C28" i="106"/>
  <c r="B29" i="106" a="1"/>
  <c r="B29" i="106" s="1"/>
  <c r="C29" i="106" s="1"/>
  <c r="B30" i="106" l="1" a="1"/>
  <c r="B30" i="106" s="1"/>
  <c r="B31" i="106" a="1"/>
  <c r="B31" i="106" s="1"/>
  <c r="C31" i="106" s="1"/>
  <c r="B32" i="106" l="1" a="1"/>
  <c r="B32" i="106" s="1"/>
  <c r="C32" i="106" s="1"/>
  <c r="C30" i="106"/>
  <c r="B33" i="106" a="1"/>
  <c r="B33" i="106" s="1"/>
  <c r="C33" i="106" s="1"/>
  <c r="B34" i="106" l="1" a="1"/>
  <c r="B34" i="106" s="1"/>
  <c r="C34" i="106" s="1"/>
</calcChain>
</file>

<file path=xl/sharedStrings.xml><?xml version="1.0" encoding="utf-8"?>
<sst xmlns="http://schemas.openxmlformats.org/spreadsheetml/2006/main" count="230" uniqueCount="103">
  <si>
    <t>Pays de St-Félicien</t>
  </si>
  <si>
    <t>Pays de Vernoux</t>
  </si>
  <si>
    <t>Rhône Crussol</t>
  </si>
  <si>
    <t>Vivarhône</t>
  </si>
  <si>
    <t>07313</t>
  </si>
  <si>
    <t xml:space="preserve"> SERRIERES</t>
  </si>
  <si>
    <t>07314</t>
  </si>
  <si>
    <t xml:space="preserve"> SILHAC</t>
  </si>
  <si>
    <t>07315</t>
  </si>
  <si>
    <t xml:space="preserve"> SOUCHE</t>
  </si>
  <si>
    <t>07316</t>
  </si>
  <si>
    <t xml:space="preserve"> SOYONS</t>
  </si>
  <si>
    <t>commune</t>
  </si>
  <si>
    <t>26001</t>
  </si>
  <si>
    <t>AIX-EN-DIOIS</t>
  </si>
  <si>
    <t>26002</t>
  </si>
  <si>
    <t>ALBON</t>
  </si>
  <si>
    <t>26003</t>
  </si>
  <si>
    <t>ALEYRAC</t>
  </si>
  <si>
    <t>26046</t>
  </si>
  <si>
    <t>BELLECOMBE-TARENDOL</t>
  </si>
  <si>
    <t>26047</t>
  </si>
  <si>
    <t>BELLEGARDE-EN-DIOIS</t>
  </si>
  <si>
    <t>26048</t>
  </si>
  <si>
    <t>BENIVAY-OLLON</t>
  </si>
  <si>
    <t>26157</t>
  </si>
  <si>
    <t>LA LAUPIE</t>
  </si>
  <si>
    <t>Pays de Dieulefit</t>
  </si>
  <si>
    <t>26159</t>
  </si>
  <si>
    <t>LAVAL-D'AIX</t>
  </si>
  <si>
    <t>26160</t>
  </si>
  <si>
    <t>LAVEYRON</t>
  </si>
  <si>
    <t>Diois</t>
  </si>
  <si>
    <t>07068</t>
  </si>
  <si>
    <t xml:space="preserve"> COLOMBIER-LE-JEUNE</t>
  </si>
  <si>
    <t>07069</t>
  </si>
  <si>
    <t xml:space="preserve"> COLOMBIER-LE-VIEUX</t>
  </si>
  <si>
    <t>07070</t>
  </si>
  <si>
    <t xml:space="preserve"> CORNAS</t>
  </si>
  <si>
    <t>TEXTE</t>
  </si>
  <si>
    <t>code INSEE</t>
  </si>
  <si>
    <t>242600534</t>
  </si>
  <si>
    <t>242600492</t>
  </si>
  <si>
    <t>242600575</t>
  </si>
  <si>
    <t>240700849</t>
  </si>
  <si>
    <t>240700757</t>
  </si>
  <si>
    <t>200023877</t>
  </si>
  <si>
    <t>TYPE DE TERRITOIRE</t>
  </si>
  <si>
    <t>Territoire</t>
  </si>
  <si>
    <t>EPCI</t>
  </si>
  <si>
    <t>Commune drômoise</t>
  </si>
  <si>
    <t>Commune ardéchoise</t>
  </si>
  <si>
    <t>NOM DU TERRITOIRE</t>
  </si>
  <si>
    <t>commune26</t>
  </si>
  <si>
    <t>commune07</t>
  </si>
  <si>
    <t>CODE CORRESPONDANT</t>
  </si>
  <si>
    <t>Ardèche des Sources et Volcans</t>
  </si>
  <si>
    <t>Code_EPCI</t>
  </si>
  <si>
    <t>Nom_EPCI</t>
  </si>
  <si>
    <t>200040491</t>
  </si>
  <si>
    <t>200040459</t>
  </si>
  <si>
    <t>200041044</t>
  </si>
  <si>
    <t>200041366</t>
  </si>
  <si>
    <t>200039824</t>
  </si>
  <si>
    <t>Hermitage Tournonais Communauté de Communes</t>
  </si>
  <si>
    <t>Nombre de communes dans l'EPCI</t>
  </si>
  <si>
    <t>Code INSEE</t>
  </si>
  <si>
    <t>Nom commune</t>
  </si>
  <si>
    <t>Porte de Drômardèche</t>
  </si>
  <si>
    <t>Pays du Buis les Baronnies</t>
  </si>
  <si>
    <t>Montélimar-Agglomération</t>
  </si>
  <si>
    <t>Pop1990</t>
  </si>
  <si>
    <t>Pop1999</t>
  </si>
  <si>
    <t>Pop2006</t>
  </si>
  <si>
    <t>PopMénage 90</t>
  </si>
  <si>
    <t>PopMénage 99</t>
  </si>
  <si>
    <t>PopMénage 2006</t>
  </si>
  <si>
    <t>PopMénage 2011</t>
  </si>
  <si>
    <t>Nb ménages 90</t>
  </si>
  <si>
    <t>Nb ménages 99</t>
  </si>
  <si>
    <t>Nb ménages 2006</t>
  </si>
  <si>
    <t>TERRITOIRE 1</t>
  </si>
  <si>
    <t>Drôme</t>
  </si>
  <si>
    <t>Ardèche</t>
  </si>
  <si>
    <t>TERRITOIRE COMPARAISON 1</t>
  </si>
  <si>
    <t>TERRITOIRE COMPARAISON 2</t>
  </si>
  <si>
    <t>DEPARTEMENT</t>
  </si>
  <si>
    <t>Département</t>
  </si>
  <si>
    <t>Departement</t>
  </si>
  <si>
    <t>Pop2011</t>
  </si>
  <si>
    <t>Nb ménages 2011</t>
  </si>
  <si>
    <t>Canton</t>
  </si>
  <si>
    <t>xxx</t>
  </si>
  <si>
    <t>blabla</t>
  </si>
  <si>
    <t>Comparaison 1</t>
  </si>
  <si>
    <t>Comparaison 2</t>
  </si>
  <si>
    <t>POPULATION</t>
  </si>
  <si>
    <t>Population sans double compte</t>
  </si>
  <si>
    <t>MENAGES</t>
  </si>
  <si>
    <t>Population des ménages</t>
  </si>
  <si>
    <t>Nombre de ménages</t>
  </si>
  <si>
    <t>Taille des ménages</t>
  </si>
  <si>
    <t>http://forum.excel-pratique.com/excel/generer-des-fichiers-pdf-t60599.html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</si>
</sst>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_);_(* \(#,##0\);_(* &quot;-&quot;_);_(@_)"/>
    <numFmt numFmtId="165" formatCode="_(&quot;$&quot;* #,##0_);_(&quot;$&quot;* \(#,##0\);_(&quot;$&quot;* &quot;-&quot;_);_(@_)"/>
    <numFmt numFmtId="166" formatCode="0.0"/>
    <numFmt numFmtId="167" formatCode="0#"/>
    <numFmt numFmtId="168" formatCode="0.0%"/>
    <numFmt numFmtId="169" formatCode="#,##0.0"/>
  </numFmts>
  <fonts count="30" x14ac:knownFonts="1">
    <font>
      <sz val="10"/>
      <name val="Arial"/>
    </font>
    <font>
      <sz val="11"/>
      <color indexed="27"/>
      <name val="Calibri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6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10"/>
      <color indexed="23"/>
      <name val="Arial"/>
      <family val="2"/>
    </font>
    <font>
      <b/>
      <sz val="10"/>
      <color indexed="23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1"/>
      <color indexed="27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sz val="9"/>
      <color indexed="9"/>
      <name val="Arial"/>
      <family val="2"/>
    </font>
    <font>
      <b/>
      <sz val="10"/>
      <color indexed="29"/>
      <name val="Arial"/>
      <family val="2"/>
    </font>
    <font>
      <sz val="8"/>
      <color indexed="53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medium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9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18" fillId="0" borderId="0"/>
    <xf numFmtId="0" fontId="28" fillId="0" borderId="0"/>
    <xf numFmtId="0" fontId="3" fillId="0" borderId="0"/>
    <xf numFmtId="0" fontId="2" fillId="0" borderId="0"/>
    <xf numFmtId="0" fontId="2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16" fillId="0" borderId="0"/>
    <xf numFmtId="0" fontId="2" fillId="0" borderId="0"/>
  </cellStyleXfs>
  <cellXfs count="72">
    <xf numFmtId="0" fontId="0" fillId="0" borderId="0" xfId="0"/>
    <xf numFmtId="0" fontId="8" fillId="0" borderId="0" xfId="0" applyFont="1"/>
    <xf numFmtId="0" fontId="7" fillId="0" borderId="0" xfId="0" applyFont="1" applyAlignment="1">
      <alignment horizontal="center" vertical="center" wrapText="1"/>
    </xf>
    <xf numFmtId="0" fontId="4" fillId="0" borderId="0" xfId="0" applyFont="1"/>
    <xf numFmtId="0" fontId="9" fillId="2" borderId="0" xfId="0" applyFont="1" applyFill="1" applyAlignment="1">
      <alignment horizontal="left" vertical="center" wrapText="1"/>
    </xf>
    <xf numFmtId="0" fontId="6" fillId="3" borderId="0" xfId="0" applyFont="1" applyFill="1"/>
    <xf numFmtId="0" fontId="5" fillId="3" borderId="0" xfId="0" applyFont="1" applyFill="1"/>
    <xf numFmtId="0" fontId="7" fillId="3" borderId="0" xfId="0" applyFont="1" applyFill="1"/>
    <xf numFmtId="0" fontId="5" fillId="4" borderId="0" xfId="0" applyFont="1" applyFill="1"/>
    <xf numFmtId="0" fontId="7" fillId="4" borderId="0" xfId="0" applyFont="1" applyFill="1"/>
    <xf numFmtId="0" fontId="6" fillId="4" borderId="0" xfId="0" applyFont="1" applyFill="1"/>
    <xf numFmtId="0" fontId="0" fillId="0" borderId="0" xfId="0" applyAlignment="1"/>
    <xf numFmtId="0" fontId="0" fillId="0" borderId="0" xfId="0" applyFill="1" applyAlignment="1"/>
    <xf numFmtId="0" fontId="8" fillId="0" borderId="0" xfId="0" applyFont="1" applyAlignment="1"/>
    <xf numFmtId="0" fontId="8" fillId="0" borderId="0" xfId="0" applyFont="1" applyBorder="1" applyAlignment="1"/>
    <xf numFmtId="0" fontId="2" fillId="0" borderId="0" xfId="0" applyFont="1"/>
    <xf numFmtId="0" fontId="0" fillId="0" borderId="1" xfId="0" applyBorder="1" applyAlignment="1"/>
    <xf numFmtId="0" fontId="10" fillId="0" borderId="0" xfId="0" applyFont="1" applyAlignment="1"/>
    <xf numFmtId="0" fontId="11" fillId="0" borderId="0" xfId="0" applyFont="1" applyAlignment="1"/>
    <xf numFmtId="0" fontId="12" fillId="0" borderId="0" xfId="0" applyFont="1" applyFill="1" applyBorder="1" applyAlignment="1"/>
    <xf numFmtId="0" fontId="0" fillId="0" borderId="0" xfId="0" applyBorder="1" applyAlignment="1"/>
    <xf numFmtId="0" fontId="0" fillId="0" borderId="2" xfId="0" applyBorder="1" applyAlignment="1"/>
    <xf numFmtId="0" fontId="5" fillId="3" borderId="0" xfId="4" applyFont="1" applyFill="1"/>
    <xf numFmtId="0" fontId="5" fillId="4" borderId="0" xfId="4" applyFont="1" applyFill="1"/>
    <xf numFmtId="0" fontId="0" fillId="0" borderId="0" xfId="0" applyFill="1" applyBorder="1"/>
    <xf numFmtId="0" fontId="2" fillId="0" borderId="0" xfId="0" applyFont="1" applyFill="1" applyBorder="1"/>
    <xf numFmtId="0" fontId="1" fillId="0" borderId="0" xfId="8" applyFont="1" applyFill="1" applyBorder="1" applyAlignment="1"/>
    <xf numFmtId="0" fontId="17" fillId="0" borderId="0" xfId="8" applyFont="1" applyFill="1" applyBorder="1" applyAlignment="1">
      <alignment horizontal="left"/>
    </xf>
    <xf numFmtId="0" fontId="4" fillId="0" borderId="3" xfId="0" applyFont="1" applyBorder="1" applyAlignment="1"/>
    <xf numFmtId="0" fontId="0" fillId="5" borderId="3" xfId="0" applyFill="1" applyBorder="1" applyAlignment="1">
      <alignment horizontal="center"/>
    </xf>
    <xf numFmtId="0" fontId="0" fillId="6" borderId="0" xfId="0" applyFill="1" applyAlignment="1"/>
    <xf numFmtId="0" fontId="0" fillId="7" borderId="0" xfId="0" applyFill="1" applyAlignment="1"/>
    <xf numFmtId="0" fontId="23" fillId="2" borderId="0" xfId="0" applyFont="1" applyFill="1" applyAlignment="1">
      <alignment horizontal="center" vertical="center" wrapText="1"/>
    </xf>
    <xf numFmtId="0" fontId="24" fillId="2" borderId="0" xfId="0" applyFont="1" applyFill="1" applyAlignment="1">
      <alignment horizontal="center" vertical="center" wrapText="1"/>
    </xf>
    <xf numFmtId="1" fontId="0" fillId="0" borderId="0" xfId="0" applyNumberFormat="1"/>
    <xf numFmtId="0" fontId="2" fillId="0" borderId="0" xfId="0" applyFont="1" applyAlignment="1"/>
    <xf numFmtId="0" fontId="22" fillId="4" borderId="0" xfId="0" applyFont="1" applyFill="1" applyAlignment="1">
      <alignment horizontal="left" vertical="top"/>
    </xf>
    <xf numFmtId="0" fontId="25" fillId="4" borderId="0" xfId="0" applyFont="1" applyFill="1" applyAlignment="1">
      <alignment horizontal="left" vertical="top"/>
    </xf>
    <xf numFmtId="0" fontId="26" fillId="0" borderId="0" xfId="0" applyFont="1" applyAlignment="1">
      <alignment horizontal="center" vertical="center"/>
    </xf>
    <xf numFmtId="0" fontId="2" fillId="0" borderId="1" xfId="0" applyFont="1" applyBorder="1" applyAlignment="1"/>
    <xf numFmtId="167" fontId="0" fillId="0" borderId="0" xfId="0" applyNumberFormat="1"/>
    <xf numFmtId="0" fontId="0" fillId="8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2" fillId="0" borderId="4" xfId="0" applyFont="1" applyBorder="1" applyAlignment="1">
      <alignment horizontal="center" vertical="center" wrapText="1"/>
    </xf>
    <xf numFmtId="0" fontId="5" fillId="8" borderId="0" xfId="0" applyFont="1" applyFill="1" applyAlignment="1">
      <alignment vertical="center" wrapText="1"/>
    </xf>
    <xf numFmtId="0" fontId="5" fillId="8" borderId="0" xfId="0" applyFont="1" applyFill="1" applyAlignment="1">
      <alignment vertical="center"/>
    </xf>
    <xf numFmtId="0" fontId="5" fillId="9" borderId="4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168" fontId="5" fillId="0" borderId="0" xfId="0" applyNumberFormat="1" applyFont="1" applyBorder="1" applyAlignment="1">
      <alignment vertical="center" wrapText="1"/>
    </xf>
    <xf numFmtId="168" fontId="27" fillId="0" borderId="0" xfId="0" applyNumberFormat="1" applyFont="1" applyFill="1" applyBorder="1" applyAlignment="1">
      <alignment vertical="center" wrapText="1"/>
    </xf>
    <xf numFmtId="0" fontId="27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7" fillId="0" borderId="0" xfId="0" applyFont="1" applyBorder="1" applyAlignment="1">
      <alignment horizontal="center" vertical="center"/>
    </xf>
    <xf numFmtId="0" fontId="29" fillId="0" borderId="0" xfId="3"/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wrapText="1"/>
    </xf>
    <xf numFmtId="166" fontId="5" fillId="0" borderId="3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9" fontId="5" fillId="9" borderId="4" xfId="0" applyNumberFormat="1" applyFont="1" applyFill="1" applyBorder="1" applyAlignment="1">
      <alignment horizontal="center" vertical="center" wrapText="1"/>
    </xf>
    <xf numFmtId="0" fontId="21" fillId="4" borderId="0" xfId="0" applyFont="1" applyFill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right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9" borderId="0" xfId="0" applyFont="1" applyFill="1" applyBorder="1" applyAlignment="1">
      <alignment horizontal="center" vertical="center" wrapText="1"/>
    </xf>
    <xf numFmtId="0" fontId="5" fillId="9" borderId="0" xfId="0" applyFont="1" applyFill="1" applyAlignment="1">
      <alignment horizontal="center" vertical="center" wrapText="1"/>
    </xf>
  </cellXfs>
  <cellStyles count="39">
    <cellStyle name="Comma [0]" xfId="1"/>
    <cellStyle name="Currency [0]" xfId="2"/>
    <cellStyle name="Lien hypertexte" xfId="3" builtinId="8"/>
    <cellStyle name="Normal" xfId="0" builtinId="0"/>
    <cellStyle name="Normal 10" xfId="4"/>
    <cellStyle name="Normal 10 2" xfId="5"/>
    <cellStyle name="Normal 11" xfId="6"/>
    <cellStyle name="Normal 11 2" xfId="7"/>
    <cellStyle name="Normal 12" xfId="8"/>
    <cellStyle name="Normal 12 2" xfId="9"/>
    <cellStyle name="Normal 13" xfId="10"/>
    <cellStyle name="Normal 14" xfId="11"/>
    <cellStyle name="Normal 2" xfId="12"/>
    <cellStyle name="Normal 2 2" xfId="13"/>
    <cellStyle name="Normal 3" xfId="14"/>
    <cellStyle name="Normal 3 2" xfId="15"/>
    <cellStyle name="Normal 3 2 2" xfId="16"/>
    <cellStyle name="Normal 3 3" xfId="17"/>
    <cellStyle name="Normal 3 4" xfId="18"/>
    <cellStyle name="Normal 3 5" xfId="19"/>
    <cellStyle name="Normal 3 5 2" xfId="20"/>
    <cellStyle name="Normal 4" xfId="21"/>
    <cellStyle name="Normal 4 2" xfId="22"/>
    <cellStyle name="Normal 4 2 2" xfId="23"/>
    <cellStyle name="Normal 4 2_formefichesimple (1)" xfId="24"/>
    <cellStyle name="Normal 5" xfId="25"/>
    <cellStyle name="Normal 5 2" xfId="26"/>
    <cellStyle name="Normal 5 2 2" xfId="27"/>
    <cellStyle name="Normal 5 3" xfId="28"/>
    <cellStyle name="Normal 6" xfId="29"/>
    <cellStyle name="Normal 6 2" xfId="30"/>
    <cellStyle name="Normal 6 2 2" xfId="31"/>
    <cellStyle name="Normal 6 3" xfId="32"/>
    <cellStyle name="Normal 7" xfId="33"/>
    <cellStyle name="Normal 7 2" xfId="34"/>
    <cellStyle name="Normal 8" xfId="35"/>
    <cellStyle name="Normal 8 2" xfId="36"/>
    <cellStyle name="Normal 9" xfId="37"/>
    <cellStyle name="Normal 9 2" xfId="3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FDFFF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010000"/>
      <rgbColor rgb="00600080"/>
      <rgbColor rgb="00FF5959"/>
      <rgbColor rgb="000080C0"/>
      <rgbColor rgb="00BFDF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190499</xdr:colOff>
      <xdr:row>1</xdr:row>
      <xdr:rowOff>171451</xdr:rowOff>
    </xdr:from>
    <xdr:to>
      <xdr:col>6</xdr:col>
      <xdr:colOff>257174</xdr:colOff>
      <xdr:row>3</xdr:row>
      <xdr:rowOff>28929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2125324" y="352426"/>
          <a:ext cx="3114675" cy="247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xtLst/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FF0000"/>
              </a:solidFill>
              <a:latin typeface="Arial"/>
              <a:cs typeface="Arial"/>
            </a:rPr>
            <a:t>&lt;------ Renseignez ici le type de territoire</a:t>
          </a:r>
          <a:endParaRPr lang="fr-FR" sz="1050" b="1"/>
        </a:p>
      </xdr:txBody>
    </xdr:sp>
    <xdr:clientData/>
  </xdr:twoCellAnchor>
  <xdr:twoCellAnchor>
    <xdr:from>
      <xdr:col>2</xdr:col>
      <xdr:colOff>190500</xdr:colOff>
      <xdr:row>4</xdr:row>
      <xdr:rowOff>171450</xdr:rowOff>
    </xdr:from>
    <xdr:to>
      <xdr:col>6</xdr:col>
      <xdr:colOff>257175</xdr:colOff>
      <xdr:row>6</xdr:row>
      <xdr:rowOff>38100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12125325" y="933450"/>
          <a:ext cx="3114675" cy="247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xtLst/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FF0000"/>
              </a:solidFill>
              <a:latin typeface="Arial"/>
              <a:cs typeface="Arial"/>
            </a:rPr>
            <a:t>&lt;------ Renseignez ici le nom du territoire</a:t>
          </a:r>
          <a:endParaRPr lang="fr-FR" sz="1050" b="1"/>
        </a:p>
      </xdr:txBody>
    </xdr:sp>
    <xdr:clientData/>
  </xdr:twoCellAnchor>
  <xdr:twoCellAnchor>
    <xdr:from>
      <xdr:col>1</xdr:col>
      <xdr:colOff>685800</xdr:colOff>
      <xdr:row>35</xdr:row>
      <xdr:rowOff>133350</xdr:rowOff>
    </xdr:from>
    <xdr:to>
      <xdr:col>2</xdr:col>
      <xdr:colOff>828675</xdr:colOff>
      <xdr:row>39</xdr:row>
      <xdr:rowOff>171450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1247775" y="4105275"/>
          <a:ext cx="1771650" cy="800100"/>
        </a:xfrm>
        <a:prstGeom prst="wedgeRoundRectCallout">
          <a:avLst>
            <a:gd name="adj1" fmla="val -44958"/>
            <a:gd name="adj2" fmla="val -875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10000"/>
              </a:solidFill>
              <a:latin typeface="Arial"/>
              <a:cs typeface="Arial"/>
            </a:rPr>
            <a:t>Les formules de cette colonne sont matricielles et donc </a:t>
          </a:r>
          <a:r>
            <a:rPr lang="fr-FR" sz="1000" b="1" i="0" u="none" strike="noStrike" baseline="0">
              <a:solidFill>
                <a:srgbClr val="FF0000"/>
              </a:solidFill>
              <a:latin typeface="Arial"/>
              <a:cs typeface="Arial"/>
            </a:rPr>
            <a:t>à valider avec les 3 touches Ctrl+Maj+Entrée</a:t>
          </a:r>
        </a:p>
      </xdr:txBody>
    </xdr:sp>
    <xdr:clientData/>
  </xdr:twoCellAnchor>
  <xdr:twoCellAnchor>
    <xdr:from>
      <xdr:col>1</xdr:col>
      <xdr:colOff>1629833</xdr:colOff>
      <xdr:row>21</xdr:row>
      <xdr:rowOff>158750</xdr:rowOff>
    </xdr:from>
    <xdr:to>
      <xdr:col>3</xdr:col>
      <xdr:colOff>74084</xdr:colOff>
      <xdr:row>23</xdr:row>
      <xdr:rowOff>148167</xdr:rowOff>
    </xdr:to>
    <xdr:sp macro="[0]!Générer" textlink="">
      <xdr:nvSpPr>
        <xdr:cNvPr id="2" name="ZoneTexte 1"/>
        <xdr:cNvSpPr txBox="1"/>
      </xdr:nvSpPr>
      <xdr:spPr>
        <a:xfrm>
          <a:off x="2190750" y="4201583"/>
          <a:ext cx="1132417" cy="370417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Générer les fiches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nerer-des-fichiers-pdf-t605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T288"/>
  <sheetViews>
    <sheetView tabSelected="1" topLeftCell="B1" zoomScale="90" zoomScaleNormal="90" workbookViewId="0">
      <selection activeCell="B6" sqref="B6"/>
    </sheetView>
  </sheetViews>
  <sheetFormatPr baseColWidth="10" defaultRowHeight="12.75" x14ac:dyDescent="0.2"/>
  <cols>
    <col min="1" max="1" width="8.42578125" style="1" customWidth="1"/>
    <col min="2" max="2" width="25.5703125" bestFit="1" customWidth="1"/>
    <col min="3" max="3" width="14.7109375" bestFit="1" customWidth="1"/>
    <col min="8" max="8" width="24.85546875" customWidth="1"/>
    <col min="9" max="10" width="6.140625" customWidth="1"/>
    <col min="11" max="11" width="16.28515625" bestFit="1" customWidth="1"/>
  </cols>
  <sheetData>
    <row r="1" spans="1:46" ht="18" x14ac:dyDescent="0.25">
      <c r="D1" s="57" t="s">
        <v>102</v>
      </c>
      <c r="K1" s="63" t="s">
        <v>81</v>
      </c>
      <c r="L1" s="63"/>
      <c r="M1" s="63"/>
      <c r="N1" s="63"/>
      <c r="O1" s="63"/>
      <c r="Q1" s="63" t="s">
        <v>84</v>
      </c>
      <c r="R1" s="63"/>
      <c r="S1" s="63"/>
      <c r="T1" s="63"/>
      <c r="U1" s="63"/>
      <c r="W1" s="63" t="s">
        <v>85</v>
      </c>
      <c r="X1" s="63"/>
      <c r="Y1" s="63"/>
      <c r="Z1" s="63"/>
      <c r="AA1" s="63"/>
    </row>
    <row r="2" spans="1:46" s="11" customFormat="1" ht="15" customHeight="1" thickBot="1" x14ac:dyDescent="0.25">
      <c r="A2" s="13"/>
      <c r="B2" s="17" t="s">
        <v>47</v>
      </c>
    </row>
    <row r="3" spans="1:46" s="11" customFormat="1" ht="15" customHeight="1" thickBot="1" x14ac:dyDescent="0.25">
      <c r="A3" s="13"/>
      <c r="B3" s="16" t="s">
        <v>49</v>
      </c>
      <c r="F3" s="12"/>
      <c r="G3" s="12"/>
      <c r="H3" s="18" t="str">
        <f>VLOOKUP(B3,listes!$A$2:$B$15,2,FALSE)</f>
        <v>EPCI</v>
      </c>
      <c r="I3" s="18"/>
      <c r="J3" s="38">
        <v>1</v>
      </c>
      <c r="K3" s="36" t="s">
        <v>40</v>
      </c>
      <c r="L3" s="11" t="str">
        <f>VLOOKUP($H$6,BASE!$A$6:$Q$33,SELECTION!J3,FALSE)</f>
        <v>200040491</v>
      </c>
      <c r="Q3" s="11" t="str">
        <f>VLOOKUP($H$14,BASE!$A$2:$Q$33,SELECTION!J3,FALSE)</f>
        <v>26046</v>
      </c>
      <c r="W3" s="11" t="str">
        <f>VLOOKUP($H$22,BASE!$A$2:$Q$33,SELECTION!J3,FALSE)</f>
        <v>Drôme</v>
      </c>
    </row>
    <row r="4" spans="1:46" s="11" customFormat="1" ht="15" customHeight="1" x14ac:dyDescent="0.2">
      <c r="A4" s="14"/>
      <c r="F4" s="12"/>
      <c r="G4" s="12"/>
      <c r="J4" s="38">
        <v>2</v>
      </c>
      <c r="K4" s="36" t="s">
        <v>87</v>
      </c>
      <c r="L4" s="11">
        <f>VLOOKUP($H$6,BASE!$A$6:$Q$33,SELECTION!J4,FALSE)</f>
        <v>0</v>
      </c>
      <c r="Q4" s="11" t="str">
        <f>VLOOKUP($H$14,BASE!$A$2:$Q$33,SELECTION!J4,FALSE)</f>
        <v>Drôme</v>
      </c>
      <c r="W4" s="11" t="str">
        <f>VLOOKUP($H$22,BASE!$A$2:$Q$33,SELECTION!J4,FALSE)</f>
        <v>Drôme</v>
      </c>
    </row>
    <row r="5" spans="1:46" s="11" customFormat="1" ht="15" customHeight="1" thickBot="1" x14ac:dyDescent="0.25">
      <c r="A5" s="14"/>
      <c r="B5" s="17" t="s">
        <v>52</v>
      </c>
      <c r="F5" s="12"/>
      <c r="G5" s="12"/>
      <c r="H5" s="19" t="s">
        <v>55</v>
      </c>
      <c r="I5" s="19"/>
      <c r="J5" s="38">
        <v>3</v>
      </c>
      <c r="K5" s="36" t="s">
        <v>12</v>
      </c>
      <c r="L5" s="11" t="str">
        <f>VLOOKUP($H$6,BASE!$A$6:$Q$33,SELECTION!J5,FALSE)</f>
        <v>Porte de Drômardèche</v>
      </c>
      <c r="Q5" s="11" t="str">
        <f>VLOOKUP($H$14,BASE!$A$2:$Q$33,SELECTION!J5,FALSE)</f>
        <v>BELLECOMBE-TARENDOL</v>
      </c>
      <c r="W5" s="11" t="str">
        <f>VLOOKUP($H$22,BASE!$A$2:$Q$33,SELECTION!J5,FALSE)</f>
        <v>Drôme</v>
      </c>
      <c r="AO5" s="11">
        <v>9114</v>
      </c>
      <c r="AT5" s="11">
        <v>7988.7</v>
      </c>
    </row>
    <row r="6" spans="1:46" s="11" customFormat="1" ht="15" customHeight="1" thickBot="1" x14ac:dyDescent="0.25">
      <c r="A6" s="14"/>
      <c r="B6" s="16" t="s">
        <v>68</v>
      </c>
      <c r="F6" s="12"/>
      <c r="G6" s="12"/>
      <c r="H6" s="21" t="str">
        <f>INDEX(BASE!$A$3:$A$33,MATCH(SELECTION!B6,BASE!$C$3:$C$33,0)*1)</f>
        <v>200040491</v>
      </c>
      <c r="I6" s="20"/>
      <c r="J6" s="38">
        <v>4</v>
      </c>
      <c r="K6" s="36" t="s">
        <v>57</v>
      </c>
      <c r="L6" s="11">
        <f>VLOOKUP($H$6,BASE!$A$6:$Q$33,SELECTION!J6,FALSE)</f>
        <v>0</v>
      </c>
      <c r="Q6" s="11" t="str">
        <f>VLOOKUP($H$14,BASE!$A$2:$Q$33,SELECTION!J6,FALSE)</f>
        <v>242600575</v>
      </c>
      <c r="W6" s="11" t="str">
        <f>VLOOKUP($H$22,BASE!$A$2:$Q$33,SELECTION!J6,FALSE)</f>
        <v>Drôme</v>
      </c>
      <c r="AO6" s="11">
        <v>7041</v>
      </c>
      <c r="AT6" s="11">
        <v>6015.6999999999989</v>
      </c>
    </row>
    <row r="7" spans="1:46" s="11" customFormat="1" ht="15" customHeight="1" x14ac:dyDescent="0.2">
      <c r="A7" s="14"/>
      <c r="F7" s="12"/>
      <c r="G7" s="12"/>
      <c r="J7" s="38">
        <v>5</v>
      </c>
      <c r="K7" s="36" t="s">
        <v>58</v>
      </c>
      <c r="L7" s="11">
        <f>VLOOKUP($H$6,BASE!$A$6:$Q$33,SELECTION!J7,FALSE)</f>
        <v>0</v>
      </c>
      <c r="Q7" s="11" t="str">
        <f>VLOOKUP($H$14,BASE!$A$2:$Q$33,SELECTION!J7,FALSE)</f>
        <v>Pays du Buis les Baronnies</v>
      </c>
      <c r="W7" s="11" t="str">
        <f>VLOOKUP($H$22,BASE!$A$2:$Q$33,SELECTION!J7,FALSE)</f>
        <v>Drôme</v>
      </c>
      <c r="AO7" s="11">
        <v>7470</v>
      </c>
      <c r="AT7" s="11">
        <v>6326.3499999999995</v>
      </c>
    </row>
    <row r="8" spans="1:46" s="11" customFormat="1" ht="15" customHeight="1" x14ac:dyDescent="0.2">
      <c r="A8" s="14"/>
      <c r="F8" s="12"/>
      <c r="G8" s="12"/>
      <c r="J8" s="38">
        <v>6</v>
      </c>
      <c r="K8" s="37" t="s">
        <v>71</v>
      </c>
      <c r="L8" s="11">
        <f>VLOOKUP($H$6,BASE!$A$6:$Q$33,SELECTION!J8,FALSE)</f>
        <v>2921</v>
      </c>
      <c r="Q8" s="11">
        <f>VLOOKUP($H$14,BASE!$A$2:$Q$33,SELECTION!J8,FALSE)</f>
        <v>565</v>
      </c>
      <c r="W8" s="11">
        <f>VLOOKUP($H$22,BASE!$A$2:$Q$33,SELECTION!J8,FALSE)</f>
        <v>14705</v>
      </c>
      <c r="AO8" s="11">
        <v>7946</v>
      </c>
      <c r="AT8" s="11">
        <v>4263.378787878788</v>
      </c>
    </row>
    <row r="9" spans="1:46" s="11" customFormat="1" ht="15" customHeight="1" x14ac:dyDescent="0.2">
      <c r="A9" s="14"/>
      <c r="B9" s="35"/>
      <c r="C9" s="20"/>
      <c r="F9" s="12"/>
      <c r="G9" s="12"/>
      <c r="J9" s="38">
        <v>7</v>
      </c>
      <c r="K9" s="37" t="s">
        <v>72</v>
      </c>
      <c r="L9" s="11">
        <f>VLOOKUP($H$6,BASE!$A$6:$Q$33,SELECTION!J9,FALSE)</f>
        <v>3175</v>
      </c>
      <c r="Q9" s="11">
        <f>VLOOKUP($H$14,BASE!$A$2:$Q$33,SELECTION!J9,FALSE)</f>
        <v>652</v>
      </c>
      <c r="W9" s="11">
        <f>VLOOKUP($H$22,BASE!$A$2:$Q$33,SELECTION!J9,FALSE)</f>
        <v>15488</v>
      </c>
    </row>
    <row r="10" spans="1:46" s="11" customFormat="1" ht="15" customHeight="1" thickBot="1" x14ac:dyDescent="0.25">
      <c r="A10" s="14"/>
      <c r="B10" s="17" t="s">
        <v>47</v>
      </c>
      <c r="J10" s="38">
        <v>8</v>
      </c>
      <c r="K10" s="37" t="s">
        <v>73</v>
      </c>
      <c r="L10" s="11">
        <f>VLOOKUP($H$6,BASE!$A$6:$Q$33,SELECTION!J10,FALSE)</f>
        <v>3342</v>
      </c>
      <c r="Q10" s="11">
        <f>VLOOKUP($H$14,BASE!$A$2:$Q$33,SELECTION!J10,FALSE)</f>
        <v>724</v>
      </c>
      <c r="W10" s="11">
        <f>VLOOKUP($H$22,BASE!$A$2:$Q$33,SELECTION!J10,FALSE)</f>
        <v>16183</v>
      </c>
    </row>
    <row r="11" spans="1:46" s="11" customFormat="1" ht="15" customHeight="1" thickBot="1" x14ac:dyDescent="0.25">
      <c r="A11" s="14"/>
      <c r="B11" s="16" t="s">
        <v>50</v>
      </c>
      <c r="H11" s="18" t="str">
        <f>VLOOKUP(B11,listes!$A$2:$B$15,2,FALSE)</f>
        <v>commune26</v>
      </c>
      <c r="J11" s="38">
        <v>9</v>
      </c>
      <c r="K11" s="37" t="s">
        <v>89</v>
      </c>
      <c r="L11" s="11">
        <f>VLOOKUP($H$6,BASE!$A$6:$Q$33,SELECTION!J11,FALSE)</f>
        <v>3511</v>
      </c>
      <c r="Q11" s="11">
        <f>VLOOKUP($H$14,BASE!$A$2:$Q$33,SELECTION!J11,FALSE)</f>
        <v>840</v>
      </c>
      <c r="W11" s="11">
        <f>VLOOKUP($H$22,BASE!$A$2:$Q$33,SELECTION!J11,FALSE)</f>
        <v>17004</v>
      </c>
    </row>
    <row r="12" spans="1:46" s="11" customFormat="1" ht="15" customHeight="1" x14ac:dyDescent="0.2">
      <c r="A12" s="14"/>
      <c r="J12" s="38">
        <v>10</v>
      </c>
      <c r="K12" s="37" t="s">
        <v>74</v>
      </c>
      <c r="L12" s="11">
        <f>VLOOKUP($H$6,BASE!$A$6:$Q$33,SELECTION!J12,FALSE)</f>
        <v>2482.85</v>
      </c>
      <c r="Q12" s="11">
        <f>VLOOKUP($H$14,BASE!$A$2:$Q$33,SELECTION!J12,FALSE)</f>
        <v>480.25</v>
      </c>
      <c r="W12" s="11">
        <f>VLOOKUP($H$22,BASE!$A$2:$Q$33,SELECTION!J12,FALSE)</f>
        <v>12499.25</v>
      </c>
    </row>
    <row r="13" spans="1:46" s="11" customFormat="1" ht="15" customHeight="1" thickBot="1" x14ac:dyDescent="0.25">
      <c r="A13" s="14"/>
      <c r="B13" s="17" t="s">
        <v>52</v>
      </c>
      <c r="H13" s="19" t="s">
        <v>55</v>
      </c>
      <c r="J13" s="38">
        <v>11</v>
      </c>
      <c r="K13" s="37" t="s">
        <v>75</v>
      </c>
      <c r="L13" s="11">
        <f>VLOOKUP($H$6,BASE!$A$6:$Q$33,SELECTION!J13,FALSE)</f>
        <v>2698.75</v>
      </c>
      <c r="Q13" s="11">
        <f>VLOOKUP($H$14,BASE!$A$2:$Q$33,SELECTION!J13,FALSE)</f>
        <v>554.19999999999993</v>
      </c>
      <c r="W13" s="11">
        <f>VLOOKUP($H$22,BASE!$A$2:$Q$33,SELECTION!J13,FALSE)</f>
        <v>13164.8</v>
      </c>
    </row>
    <row r="14" spans="1:46" s="11" customFormat="1" ht="15" customHeight="1" thickBot="1" x14ac:dyDescent="0.25">
      <c r="A14" s="14"/>
      <c r="B14" s="39" t="s">
        <v>20</v>
      </c>
      <c r="H14" s="21" t="str">
        <f>INDEX(BASE!$A$3:$A$33,MATCH(SELECTION!B14,BASE!$C$3:$C$33,0)*1)</f>
        <v>26046</v>
      </c>
      <c r="J14" s="38">
        <v>12</v>
      </c>
      <c r="K14" s="37" t="s">
        <v>76</v>
      </c>
      <c r="L14" s="11">
        <f>VLOOKUP($H$6,BASE!$A$6:$Q$33,SELECTION!J14,FALSE)</f>
        <v>2840.7</v>
      </c>
      <c r="Q14" s="11">
        <f>VLOOKUP($H$14,BASE!$A$2:$Q$33,SELECTION!J14,FALSE)</f>
        <v>615.4</v>
      </c>
      <c r="W14" s="11">
        <f>VLOOKUP($H$22,BASE!$A$2:$Q$33,SELECTION!J14,FALSE)</f>
        <v>13755.549999999997</v>
      </c>
    </row>
    <row r="15" spans="1:46" s="11" customFormat="1" ht="15" customHeight="1" x14ac:dyDescent="0.2">
      <c r="A15" s="14"/>
      <c r="J15" s="38">
        <v>13</v>
      </c>
      <c r="K15" s="37" t="s">
        <v>77</v>
      </c>
      <c r="L15" s="11">
        <f>VLOOKUP($H$6,BASE!$A$6:$Q$33,SELECTION!J15,FALSE)</f>
        <v>2984.35</v>
      </c>
      <c r="Q15" s="11">
        <f>VLOOKUP($H$14,BASE!$A$2:$Q$33,SELECTION!J15,FALSE)</f>
        <v>714</v>
      </c>
      <c r="W15" s="11">
        <f>VLOOKUP($H$22,BASE!$A$2:$Q$33,SELECTION!J15,FALSE)</f>
        <v>14453.399999999998</v>
      </c>
    </row>
    <row r="16" spans="1:46" s="11" customFormat="1" ht="15" customHeight="1" x14ac:dyDescent="0.2">
      <c r="A16" s="14"/>
      <c r="J16" s="38">
        <v>14</v>
      </c>
      <c r="K16" s="37" t="s">
        <v>78</v>
      </c>
      <c r="L16" s="11">
        <f>VLOOKUP($H$6,BASE!$A$6:$Q$33,SELECTION!J16,FALSE)</f>
        <v>752.37878787878788</v>
      </c>
      <c r="Q16" s="11">
        <f>VLOOKUP($H$14,BASE!$A$2:$Q$33,SELECTION!J16,FALSE)</f>
        <v>145.53030303030303</v>
      </c>
      <c r="W16" s="11">
        <f>VLOOKUP($H$22,BASE!$A$2:$Q$33,SELECTION!J16,FALSE)</f>
        <v>3787.6515151515159</v>
      </c>
    </row>
    <row r="17" spans="1:23" s="11" customFormat="1" ht="15" customHeight="1" x14ac:dyDescent="0.2">
      <c r="A17" s="14"/>
      <c r="J17" s="38">
        <v>15</v>
      </c>
      <c r="K17" s="37" t="s">
        <v>79</v>
      </c>
      <c r="L17" s="11">
        <f>VLOOKUP($H$6,BASE!$A$6:$Q$33,SELECTION!J17,FALSE)</f>
        <v>817.80303030303037</v>
      </c>
      <c r="Q17" s="11">
        <f>VLOOKUP($H$14,BASE!$A$2:$Q$33,SELECTION!J17,FALSE)</f>
        <v>167.93939393939394</v>
      </c>
      <c r="W17" s="11">
        <f>VLOOKUP($H$22,BASE!$A$2:$Q$33,SELECTION!J17,FALSE)</f>
        <v>3989.3333333333335</v>
      </c>
    </row>
    <row r="18" spans="1:23" s="11" customFormat="1" ht="15" customHeight="1" thickBot="1" x14ac:dyDescent="0.25">
      <c r="A18" s="14"/>
      <c r="B18" s="17" t="s">
        <v>47</v>
      </c>
      <c r="J18" s="38">
        <v>16</v>
      </c>
      <c r="K18" s="37" t="s">
        <v>80</v>
      </c>
      <c r="L18" s="11">
        <f>VLOOKUP($H$6,BASE!$A$6:$Q$33,SELECTION!J18,FALSE)</f>
        <v>860.81818181818176</v>
      </c>
      <c r="Q18" s="11">
        <f>VLOOKUP($H$14,BASE!$A$2:$Q$33,SELECTION!J18,FALSE)</f>
        <v>186.4848484848485</v>
      </c>
      <c r="W18" s="11">
        <f>VLOOKUP($H$22,BASE!$A$2:$Q$33,SELECTION!J18,FALSE)</f>
        <v>4168.348484848485</v>
      </c>
    </row>
    <row r="19" spans="1:23" s="11" customFormat="1" ht="15" customHeight="1" thickBot="1" x14ac:dyDescent="0.25">
      <c r="A19" s="14"/>
      <c r="B19" s="39" t="s">
        <v>86</v>
      </c>
      <c r="H19" s="18" t="str">
        <f>VLOOKUP(B19,listes!$A$2:$B$15,2,FALSE)</f>
        <v>Département</v>
      </c>
      <c r="J19" s="38">
        <v>17</v>
      </c>
      <c r="K19" s="37" t="s">
        <v>90</v>
      </c>
      <c r="L19" s="11">
        <f>VLOOKUP($H$6,BASE!$A$6:$Q$33,SELECTION!J19,FALSE)</f>
        <v>904.34848484848499</v>
      </c>
      <c r="Q19" s="11">
        <f>VLOOKUP($H$14,BASE!$A$2:$Q$33,SELECTION!J19,FALSE)</f>
        <v>216.36363636363637</v>
      </c>
      <c r="W19" s="11">
        <f>VLOOKUP($H$22,BASE!$A$2:$Q$33,SELECTION!J19,FALSE)</f>
        <v>4379.818181818182</v>
      </c>
    </row>
    <row r="20" spans="1:23" s="11" customFormat="1" ht="15" customHeight="1" x14ac:dyDescent="0.2">
      <c r="A20" s="14"/>
      <c r="J20" s="38"/>
      <c r="K20" s="37"/>
    </row>
    <row r="21" spans="1:23" s="11" customFormat="1" ht="15" customHeight="1" thickBot="1" x14ac:dyDescent="0.25">
      <c r="A21" s="14"/>
      <c r="B21" s="17" t="s">
        <v>52</v>
      </c>
      <c r="H21" s="19" t="s">
        <v>55</v>
      </c>
      <c r="J21" s="38"/>
      <c r="K21" s="37"/>
    </row>
    <row r="22" spans="1:23" s="11" customFormat="1" ht="15" customHeight="1" thickBot="1" x14ac:dyDescent="0.25">
      <c r="A22" s="14"/>
      <c r="B22" s="39" t="s">
        <v>82</v>
      </c>
      <c r="H22" s="21" t="str">
        <f>INDEX(BASE!$A$3:$A$33,MATCH(SELECTION!B22,BASE!$C$3:$C$33,0)*1)</f>
        <v>Drôme</v>
      </c>
    </row>
    <row r="23" spans="1:23" s="11" customFormat="1" ht="15" customHeight="1" x14ac:dyDescent="0.2">
      <c r="A23" s="14"/>
    </row>
    <row r="24" spans="1:23" s="11" customFormat="1" ht="15" customHeight="1" x14ac:dyDescent="0.2">
      <c r="A24" s="14"/>
      <c r="B24" s="11" t="s">
        <v>18</v>
      </c>
    </row>
    <row r="25" spans="1:23" s="11" customFormat="1" ht="15" customHeight="1" thickBot="1" x14ac:dyDescent="0.3">
      <c r="A25" s="14"/>
      <c r="B25" s="66" t="str">
        <f>IF(H3="EPCI",CONCATENATE("EPCI de ",B6))</f>
        <v>EPCI de Porte de Drômardèche</v>
      </c>
      <c r="C25" s="66"/>
      <c r="D25" s="66"/>
      <c r="E25" s="66"/>
    </row>
    <row r="26" spans="1:23" s="11" customFormat="1" ht="15" customHeight="1" thickBot="1" x14ac:dyDescent="0.25">
      <c r="A26" s="14"/>
      <c r="B26" s="64" t="s">
        <v>65</v>
      </c>
      <c r="C26" s="65"/>
      <c r="D26" s="29">
        <f>IF(H3="EPCI",COUNTIF(BASE!$D$3:$D$18,H6),"")</f>
        <v>2</v>
      </c>
    </row>
    <row r="27" spans="1:23" s="11" customFormat="1" ht="15" customHeight="1" thickBot="1" x14ac:dyDescent="0.25">
      <c r="A27" s="14"/>
      <c r="B27" s="28" t="s">
        <v>66</v>
      </c>
      <c r="C27" s="28" t="s">
        <v>67</v>
      </c>
    </row>
    <row r="28" spans="1:23" s="11" customFormat="1" ht="15" customHeight="1" x14ac:dyDescent="0.2">
      <c r="A28" s="14"/>
      <c r="B28" s="30" t="str">
        <f t="array" ref="B28">INDEX(BASE!$A$1:$A$18,MIN(IF(BASE!$D$3:$D$18=$H$6,IF(COUNTIF(B$27:B27,BASE!$A$3:$A$18)=0,ROW(BASE!$A$3:$A$18)))))&amp;""</f>
        <v>26002</v>
      </c>
      <c r="C28" s="31" t="str">
        <f>IF($B28="","",VLOOKUP(B28,BASE!$A$3:$C$18,3,0))</f>
        <v>ALBON</v>
      </c>
      <c r="F28" s="61"/>
    </row>
    <row r="29" spans="1:23" s="11" customFormat="1" ht="15" customHeight="1" x14ac:dyDescent="0.2">
      <c r="A29" s="14"/>
      <c r="B29" s="30" t="str">
        <f t="array" ref="B29">INDEX(BASE!$A$1:$A$18,MIN(IF(BASE!$D$3:$D$18=$H$6,IF(COUNTIF(B$27:B28,BASE!$A$3:$A$18)=0,ROW(BASE!$A$3:$A$18)))))&amp;""</f>
        <v>26160</v>
      </c>
      <c r="C29" s="31" t="str">
        <f>IF($B29="","",VLOOKUP(B29,BASE!$A$3:$C$18,3,0))</f>
        <v>LAVEYRON</v>
      </c>
    </row>
    <row r="30" spans="1:23" s="11" customFormat="1" ht="15" customHeight="1" x14ac:dyDescent="0.2">
      <c r="A30" s="14"/>
      <c r="B30" s="30" t="str">
        <f t="array" ref="B30">INDEX(BASE!$A$1:$A$18,MIN(IF(BASE!$D$3:$D$18=$H$6,IF(COUNTIF(B$27:B29,BASE!$A$3:$A$18)=0,ROW(BASE!$A$3:$A$18)))))&amp;""</f>
        <v/>
      </c>
      <c r="C30" s="31" t="str">
        <f>IF($B30="","",VLOOKUP(B30,BASE!$A$3:$C$18,3,0))</f>
        <v/>
      </c>
    </row>
    <row r="31" spans="1:23" s="11" customFormat="1" ht="15" customHeight="1" x14ac:dyDescent="0.2">
      <c r="A31" s="14"/>
      <c r="B31" s="30" t="str">
        <f t="array" ref="B31">INDEX(BASE!$A$1:$A$18,MIN(IF(BASE!$D$3:$D$18=$H$6,IF(COUNTIF(B$27:B30,BASE!$A$3:$A$18)=0,ROW(BASE!$A$3:$A$18)))))&amp;""</f>
        <v/>
      </c>
      <c r="C31" s="31" t="str">
        <f>IF($B31="","",VLOOKUP(B31,BASE!$A$3:$C$18,3,0))</f>
        <v/>
      </c>
    </row>
    <row r="32" spans="1:23" s="11" customFormat="1" ht="15" customHeight="1" x14ac:dyDescent="0.2">
      <c r="A32" s="14"/>
      <c r="B32" s="30" t="str">
        <f t="array" ref="B32">INDEX(BASE!$A$1:$A$18,MIN(IF(BASE!$D$3:$D$18=$H$6,IF(COUNTIF(B$27:B31,BASE!$A$3:$A$18)=0,ROW(BASE!$A$3:$A$18)))))&amp;""</f>
        <v/>
      </c>
      <c r="C32" s="31" t="str">
        <f>IF($B32="","",VLOOKUP(B32,BASE!$A$3:$C$18,3,0))</f>
        <v/>
      </c>
    </row>
    <row r="33" spans="1:13" s="11" customFormat="1" ht="15" customHeight="1" x14ac:dyDescent="0.2">
      <c r="A33" s="14"/>
      <c r="B33" s="30" t="str">
        <f t="array" ref="B33">INDEX(BASE!$A$1:$A$18,MIN(IF(BASE!$D$3:$D$18=$H$6,IF(COUNTIF(B$27:B32,BASE!$A$3:$A$18)=0,ROW(BASE!$A$3:$A$18)))))&amp;""</f>
        <v/>
      </c>
      <c r="C33" s="31" t="str">
        <f>IF($B33="","",VLOOKUP(B33,BASE!$A$3:$C$18,3,0))</f>
        <v/>
      </c>
    </row>
    <row r="34" spans="1:13" s="11" customFormat="1" ht="15" customHeight="1" x14ac:dyDescent="0.2">
      <c r="A34" s="14"/>
      <c r="B34" s="30" t="str">
        <f t="array" ref="B34">INDEX(BASE!$A$1:$A$18,MIN(IF(BASE!$D$3:$D$18=$H$6,IF(COUNTIF(B$27:B33,BASE!$A$3:$A$18)=0,ROW(BASE!$A$3:$A$18)))))&amp;""</f>
        <v/>
      </c>
      <c r="C34" s="31" t="str">
        <f>IF($B34="","",VLOOKUP(B34,BASE!$A$3:$C$18,3,0))</f>
        <v/>
      </c>
    </row>
    <row r="35" spans="1:13" s="11" customFormat="1" ht="15" customHeight="1" x14ac:dyDescent="0.2">
      <c r="A35" s="14"/>
    </row>
    <row r="36" spans="1:13" s="11" customFormat="1" ht="15" customHeight="1" x14ac:dyDescent="0.2">
      <c r="A36" s="14"/>
    </row>
    <row r="37" spans="1:13" s="11" customFormat="1" ht="15" customHeight="1" x14ac:dyDescent="0.2">
      <c r="A37" s="14"/>
      <c r="M37" s="11" t="s">
        <v>27</v>
      </c>
    </row>
    <row r="38" spans="1:13" s="11" customFormat="1" ht="15" customHeight="1" x14ac:dyDescent="0.2">
      <c r="A38" s="14"/>
    </row>
    <row r="39" spans="1:13" s="11" customFormat="1" ht="15" customHeight="1" x14ac:dyDescent="0.2">
      <c r="A39" s="14"/>
    </row>
    <row r="40" spans="1:13" s="11" customFormat="1" ht="15" customHeight="1" x14ac:dyDescent="0.2">
      <c r="A40" s="14"/>
    </row>
    <row r="41" spans="1:13" s="11" customFormat="1" ht="15" customHeight="1" x14ac:dyDescent="0.2">
      <c r="A41" s="14"/>
    </row>
    <row r="42" spans="1:13" s="11" customFormat="1" ht="15" customHeight="1" x14ac:dyDescent="0.2">
      <c r="A42" s="14"/>
    </row>
    <row r="43" spans="1:13" s="11" customFormat="1" ht="15" customHeight="1" x14ac:dyDescent="0.2">
      <c r="A43" s="14"/>
    </row>
    <row r="44" spans="1:13" s="11" customFormat="1" ht="15" customHeight="1" x14ac:dyDescent="0.2">
      <c r="A44" s="14"/>
    </row>
    <row r="45" spans="1:13" s="11" customFormat="1" ht="15" customHeight="1" x14ac:dyDescent="0.2">
      <c r="A45" s="14"/>
    </row>
    <row r="46" spans="1:13" s="11" customFormat="1" ht="15" customHeight="1" x14ac:dyDescent="0.2">
      <c r="A46" s="14"/>
    </row>
    <row r="47" spans="1:13" s="11" customFormat="1" ht="15" customHeight="1" x14ac:dyDescent="0.2">
      <c r="A47" s="14"/>
    </row>
    <row r="48" spans="1:13" s="11" customFormat="1" ht="15" customHeight="1" x14ac:dyDescent="0.2">
      <c r="A48" s="14"/>
    </row>
    <row r="49" spans="1:1" s="11" customFormat="1" ht="15" customHeight="1" x14ac:dyDescent="0.2">
      <c r="A49" s="14"/>
    </row>
    <row r="50" spans="1:1" s="11" customFormat="1" ht="15" customHeight="1" x14ac:dyDescent="0.2">
      <c r="A50" s="14"/>
    </row>
    <row r="51" spans="1:1" s="11" customFormat="1" ht="15" customHeight="1" x14ac:dyDescent="0.2">
      <c r="A51" s="14"/>
    </row>
    <row r="52" spans="1:1" s="11" customFormat="1" ht="15" customHeight="1" x14ac:dyDescent="0.2">
      <c r="A52" s="14"/>
    </row>
    <row r="53" spans="1:1" s="11" customFormat="1" ht="15" customHeight="1" x14ac:dyDescent="0.2">
      <c r="A53" s="14"/>
    </row>
    <row r="54" spans="1:1" s="11" customFormat="1" ht="15" customHeight="1" x14ac:dyDescent="0.2">
      <c r="A54" s="14"/>
    </row>
    <row r="55" spans="1:1" s="11" customFormat="1" ht="15" customHeight="1" x14ac:dyDescent="0.2">
      <c r="A55" s="14"/>
    </row>
    <row r="56" spans="1:1" s="11" customFormat="1" ht="15" customHeight="1" x14ac:dyDescent="0.2">
      <c r="A56" s="14"/>
    </row>
    <row r="57" spans="1:1" s="11" customFormat="1" ht="15" customHeight="1" x14ac:dyDescent="0.2">
      <c r="A57" s="14"/>
    </row>
    <row r="58" spans="1:1" s="11" customFormat="1" ht="15" customHeight="1" x14ac:dyDescent="0.2">
      <c r="A58" s="14"/>
    </row>
    <row r="59" spans="1:1" s="11" customFormat="1" ht="15" customHeight="1" x14ac:dyDescent="0.2">
      <c r="A59" s="14"/>
    </row>
    <row r="60" spans="1:1" s="11" customFormat="1" ht="15" customHeight="1" x14ac:dyDescent="0.2">
      <c r="A60" s="14"/>
    </row>
    <row r="61" spans="1:1" s="11" customFormat="1" ht="15" customHeight="1" x14ac:dyDescent="0.2">
      <c r="A61" s="14"/>
    </row>
    <row r="62" spans="1:1" s="11" customFormat="1" ht="15" customHeight="1" x14ac:dyDescent="0.2">
      <c r="A62" s="14"/>
    </row>
    <row r="63" spans="1:1" s="11" customFormat="1" ht="15" customHeight="1" x14ac:dyDescent="0.2">
      <c r="A63" s="14"/>
    </row>
    <row r="64" spans="1:1" s="11" customFormat="1" ht="15" customHeight="1" x14ac:dyDescent="0.2">
      <c r="A64" s="14"/>
    </row>
    <row r="65" spans="1:1" s="11" customFormat="1" ht="15" customHeight="1" x14ac:dyDescent="0.2">
      <c r="A65" s="14"/>
    </row>
    <row r="66" spans="1:1" s="11" customFormat="1" ht="15" customHeight="1" x14ac:dyDescent="0.2">
      <c r="A66" s="14"/>
    </row>
    <row r="67" spans="1:1" s="11" customFormat="1" ht="15" customHeight="1" x14ac:dyDescent="0.2">
      <c r="A67" s="14"/>
    </row>
    <row r="68" spans="1:1" s="11" customFormat="1" ht="15" customHeight="1" x14ac:dyDescent="0.2">
      <c r="A68" s="14"/>
    </row>
    <row r="69" spans="1:1" s="11" customFormat="1" ht="15" customHeight="1" x14ac:dyDescent="0.2">
      <c r="A69" s="14"/>
    </row>
    <row r="70" spans="1:1" s="11" customFormat="1" ht="15" customHeight="1" x14ac:dyDescent="0.2">
      <c r="A70" s="14"/>
    </row>
    <row r="71" spans="1:1" s="11" customFormat="1" ht="15" customHeight="1" x14ac:dyDescent="0.2">
      <c r="A71" s="14"/>
    </row>
    <row r="72" spans="1:1" s="11" customFormat="1" ht="15" customHeight="1" x14ac:dyDescent="0.2">
      <c r="A72" s="14"/>
    </row>
    <row r="73" spans="1:1" s="11" customFormat="1" ht="15" customHeight="1" x14ac:dyDescent="0.2">
      <c r="A73" s="14"/>
    </row>
    <row r="74" spans="1:1" s="11" customFormat="1" ht="15" customHeight="1" x14ac:dyDescent="0.2">
      <c r="A74" s="14"/>
    </row>
    <row r="75" spans="1:1" s="11" customFormat="1" ht="15" customHeight="1" x14ac:dyDescent="0.2">
      <c r="A75" s="14"/>
    </row>
    <row r="76" spans="1:1" s="11" customFormat="1" ht="15" customHeight="1" x14ac:dyDescent="0.2">
      <c r="A76" s="14"/>
    </row>
    <row r="77" spans="1:1" s="11" customFormat="1" ht="15" customHeight="1" x14ac:dyDescent="0.2">
      <c r="A77" s="14"/>
    </row>
    <row r="78" spans="1:1" s="11" customFormat="1" ht="15" customHeight="1" x14ac:dyDescent="0.2">
      <c r="A78" s="14"/>
    </row>
    <row r="79" spans="1:1" s="11" customFormat="1" ht="15" customHeight="1" x14ac:dyDescent="0.2">
      <c r="A79" s="14"/>
    </row>
    <row r="80" spans="1:1" s="11" customFormat="1" ht="15" customHeight="1" x14ac:dyDescent="0.2">
      <c r="A80" s="14"/>
    </row>
    <row r="81" spans="1:1" s="11" customFormat="1" ht="15" customHeight="1" x14ac:dyDescent="0.2">
      <c r="A81" s="14"/>
    </row>
    <row r="82" spans="1:1" s="11" customFormat="1" ht="15" customHeight="1" x14ac:dyDescent="0.2">
      <c r="A82" s="14"/>
    </row>
    <row r="83" spans="1:1" s="11" customFormat="1" ht="15" customHeight="1" x14ac:dyDescent="0.2">
      <c r="A83" s="14"/>
    </row>
    <row r="84" spans="1:1" s="11" customFormat="1" ht="15" customHeight="1" x14ac:dyDescent="0.2">
      <c r="A84" s="14"/>
    </row>
    <row r="85" spans="1:1" s="11" customFormat="1" ht="15" customHeight="1" x14ac:dyDescent="0.2">
      <c r="A85" s="14"/>
    </row>
    <row r="86" spans="1:1" s="11" customFormat="1" ht="15" customHeight="1" x14ac:dyDescent="0.2">
      <c r="A86" s="14"/>
    </row>
    <row r="87" spans="1:1" s="11" customFormat="1" ht="15" customHeight="1" x14ac:dyDescent="0.2">
      <c r="A87" s="14"/>
    </row>
    <row r="88" spans="1:1" s="11" customFormat="1" ht="15" customHeight="1" x14ac:dyDescent="0.2">
      <c r="A88" s="14"/>
    </row>
    <row r="89" spans="1:1" s="11" customFormat="1" ht="15" customHeight="1" x14ac:dyDescent="0.2">
      <c r="A89" s="14"/>
    </row>
    <row r="90" spans="1:1" s="11" customFormat="1" ht="15" customHeight="1" x14ac:dyDescent="0.2">
      <c r="A90" s="14"/>
    </row>
    <row r="91" spans="1:1" s="11" customFormat="1" ht="15" customHeight="1" x14ac:dyDescent="0.2">
      <c r="A91" s="14"/>
    </row>
    <row r="92" spans="1:1" s="11" customFormat="1" ht="15" customHeight="1" x14ac:dyDescent="0.2">
      <c r="A92" s="14"/>
    </row>
    <row r="93" spans="1:1" s="11" customFormat="1" ht="15" customHeight="1" x14ac:dyDescent="0.2">
      <c r="A93" s="14"/>
    </row>
    <row r="94" spans="1:1" s="11" customFormat="1" ht="15" customHeight="1" x14ac:dyDescent="0.2">
      <c r="A94" s="14"/>
    </row>
    <row r="95" spans="1:1" s="11" customFormat="1" ht="15" customHeight="1" x14ac:dyDescent="0.2">
      <c r="A95" s="14"/>
    </row>
    <row r="96" spans="1:1" s="11" customFormat="1" ht="15" customHeight="1" x14ac:dyDescent="0.2">
      <c r="A96" s="14"/>
    </row>
    <row r="97" spans="1:1" s="11" customFormat="1" ht="15" customHeight="1" x14ac:dyDescent="0.2">
      <c r="A97" s="14"/>
    </row>
    <row r="98" spans="1:1" s="11" customFormat="1" ht="15" customHeight="1" x14ac:dyDescent="0.2">
      <c r="A98" s="14"/>
    </row>
    <row r="99" spans="1:1" s="11" customFormat="1" ht="15" customHeight="1" x14ac:dyDescent="0.2">
      <c r="A99" s="14"/>
    </row>
    <row r="100" spans="1:1" s="11" customFormat="1" ht="15" customHeight="1" x14ac:dyDescent="0.2">
      <c r="A100" s="14"/>
    </row>
    <row r="101" spans="1:1" s="11" customFormat="1" ht="15" customHeight="1" x14ac:dyDescent="0.2">
      <c r="A101" s="14"/>
    </row>
    <row r="102" spans="1:1" s="11" customFormat="1" ht="15" customHeight="1" x14ac:dyDescent="0.2">
      <c r="A102" s="14"/>
    </row>
    <row r="103" spans="1:1" s="11" customFormat="1" ht="15" customHeight="1" x14ac:dyDescent="0.2">
      <c r="A103" s="14"/>
    </row>
    <row r="104" spans="1:1" s="11" customFormat="1" ht="15" customHeight="1" x14ac:dyDescent="0.2">
      <c r="A104" s="14"/>
    </row>
    <row r="105" spans="1:1" s="11" customFormat="1" ht="15" customHeight="1" x14ac:dyDescent="0.2">
      <c r="A105" s="14"/>
    </row>
    <row r="106" spans="1:1" s="11" customFormat="1" ht="15" customHeight="1" x14ac:dyDescent="0.2">
      <c r="A106" s="14"/>
    </row>
    <row r="107" spans="1:1" s="11" customFormat="1" ht="15" customHeight="1" x14ac:dyDescent="0.2">
      <c r="A107" s="14"/>
    </row>
    <row r="108" spans="1:1" s="11" customFormat="1" ht="15" customHeight="1" x14ac:dyDescent="0.2">
      <c r="A108" s="14"/>
    </row>
    <row r="109" spans="1:1" s="11" customFormat="1" ht="15" customHeight="1" x14ac:dyDescent="0.2">
      <c r="A109" s="14"/>
    </row>
    <row r="110" spans="1:1" s="11" customFormat="1" ht="15" customHeight="1" x14ac:dyDescent="0.2">
      <c r="A110" s="14"/>
    </row>
    <row r="111" spans="1:1" s="11" customFormat="1" ht="15" customHeight="1" x14ac:dyDescent="0.2">
      <c r="A111" s="14"/>
    </row>
    <row r="112" spans="1:1" s="11" customFormat="1" ht="15" customHeight="1" x14ac:dyDescent="0.2">
      <c r="A112" s="14"/>
    </row>
    <row r="113" spans="1:1" s="11" customFormat="1" ht="15" customHeight="1" x14ac:dyDescent="0.2">
      <c r="A113" s="14"/>
    </row>
    <row r="114" spans="1:1" s="11" customFormat="1" ht="15" customHeight="1" x14ac:dyDescent="0.2">
      <c r="A114" s="14"/>
    </row>
    <row r="115" spans="1:1" s="11" customFormat="1" ht="15" customHeight="1" x14ac:dyDescent="0.2">
      <c r="A115" s="14"/>
    </row>
    <row r="116" spans="1:1" s="11" customFormat="1" ht="15" customHeight="1" x14ac:dyDescent="0.2">
      <c r="A116" s="14"/>
    </row>
    <row r="117" spans="1:1" s="11" customFormat="1" ht="15" customHeight="1" x14ac:dyDescent="0.2">
      <c r="A117" s="14"/>
    </row>
    <row r="118" spans="1:1" s="11" customFormat="1" ht="15" customHeight="1" x14ac:dyDescent="0.2">
      <c r="A118" s="14"/>
    </row>
    <row r="119" spans="1:1" s="11" customFormat="1" ht="15" customHeight="1" x14ac:dyDescent="0.2">
      <c r="A119" s="14"/>
    </row>
    <row r="120" spans="1:1" s="11" customFormat="1" ht="15" customHeight="1" x14ac:dyDescent="0.2">
      <c r="A120" s="14"/>
    </row>
    <row r="121" spans="1:1" s="11" customFormat="1" ht="15" customHeight="1" x14ac:dyDescent="0.2">
      <c r="A121" s="14"/>
    </row>
    <row r="122" spans="1:1" s="11" customFormat="1" ht="15" customHeight="1" x14ac:dyDescent="0.2">
      <c r="A122" s="14"/>
    </row>
    <row r="123" spans="1:1" s="11" customFormat="1" ht="15" customHeight="1" x14ac:dyDescent="0.2">
      <c r="A123" s="14"/>
    </row>
    <row r="124" spans="1:1" s="11" customFormat="1" ht="15" customHeight="1" x14ac:dyDescent="0.2">
      <c r="A124" s="14"/>
    </row>
    <row r="125" spans="1:1" s="11" customFormat="1" ht="15" customHeight="1" x14ac:dyDescent="0.2">
      <c r="A125" s="14"/>
    </row>
    <row r="126" spans="1:1" s="11" customFormat="1" ht="15" customHeight="1" x14ac:dyDescent="0.2">
      <c r="A126" s="14"/>
    </row>
    <row r="127" spans="1:1" s="11" customFormat="1" ht="15" customHeight="1" x14ac:dyDescent="0.2">
      <c r="A127" s="14"/>
    </row>
    <row r="128" spans="1:1" s="11" customFormat="1" ht="15" customHeight="1" x14ac:dyDescent="0.2">
      <c r="A128" s="14"/>
    </row>
    <row r="129" spans="1:1" s="11" customFormat="1" ht="15" customHeight="1" x14ac:dyDescent="0.2">
      <c r="A129" s="14"/>
    </row>
    <row r="130" spans="1:1" s="11" customFormat="1" ht="15" customHeight="1" x14ac:dyDescent="0.2">
      <c r="A130" s="14"/>
    </row>
    <row r="131" spans="1:1" s="11" customFormat="1" ht="15" customHeight="1" x14ac:dyDescent="0.2">
      <c r="A131" s="14"/>
    </row>
    <row r="132" spans="1:1" s="11" customFormat="1" ht="15" customHeight="1" x14ac:dyDescent="0.2">
      <c r="A132" s="14"/>
    </row>
    <row r="133" spans="1:1" s="11" customFormat="1" ht="15" customHeight="1" x14ac:dyDescent="0.2">
      <c r="A133" s="14"/>
    </row>
    <row r="134" spans="1:1" s="11" customFormat="1" ht="15" customHeight="1" x14ac:dyDescent="0.2">
      <c r="A134" s="14"/>
    </row>
    <row r="135" spans="1:1" s="11" customFormat="1" ht="15" customHeight="1" x14ac:dyDescent="0.2">
      <c r="A135" s="14"/>
    </row>
    <row r="136" spans="1:1" s="11" customFormat="1" ht="15" customHeight="1" x14ac:dyDescent="0.2">
      <c r="A136" s="14"/>
    </row>
    <row r="137" spans="1:1" s="11" customFormat="1" ht="15" customHeight="1" x14ac:dyDescent="0.2">
      <c r="A137" s="14"/>
    </row>
    <row r="138" spans="1:1" s="11" customFormat="1" ht="15" customHeight="1" x14ac:dyDescent="0.2">
      <c r="A138" s="14"/>
    </row>
    <row r="139" spans="1:1" s="11" customFormat="1" ht="15" customHeight="1" x14ac:dyDescent="0.2">
      <c r="A139" s="14"/>
    </row>
    <row r="140" spans="1:1" s="11" customFormat="1" ht="15" customHeight="1" x14ac:dyDescent="0.2">
      <c r="A140" s="14"/>
    </row>
    <row r="141" spans="1:1" s="11" customFormat="1" ht="15" customHeight="1" x14ac:dyDescent="0.2">
      <c r="A141" s="14"/>
    </row>
    <row r="142" spans="1:1" s="11" customFormat="1" ht="15" customHeight="1" x14ac:dyDescent="0.2">
      <c r="A142" s="14"/>
    </row>
    <row r="143" spans="1:1" s="11" customFormat="1" ht="15" customHeight="1" x14ac:dyDescent="0.2">
      <c r="A143" s="14"/>
    </row>
    <row r="144" spans="1:1" s="11" customFormat="1" ht="15" customHeight="1" x14ac:dyDescent="0.2">
      <c r="A144" s="14"/>
    </row>
    <row r="145" spans="1:1" s="11" customFormat="1" ht="15" customHeight="1" x14ac:dyDescent="0.2">
      <c r="A145" s="14"/>
    </row>
    <row r="146" spans="1:1" s="11" customFormat="1" ht="15" customHeight="1" x14ac:dyDescent="0.2">
      <c r="A146" s="14"/>
    </row>
    <row r="147" spans="1:1" s="11" customFormat="1" ht="15" customHeight="1" x14ac:dyDescent="0.2">
      <c r="A147" s="14"/>
    </row>
    <row r="148" spans="1:1" s="11" customFormat="1" ht="15" customHeight="1" x14ac:dyDescent="0.2">
      <c r="A148" s="14"/>
    </row>
    <row r="149" spans="1:1" s="11" customFormat="1" ht="15" customHeight="1" x14ac:dyDescent="0.2">
      <c r="A149" s="14"/>
    </row>
    <row r="150" spans="1:1" s="11" customFormat="1" ht="15" customHeight="1" x14ac:dyDescent="0.2">
      <c r="A150" s="14"/>
    </row>
    <row r="151" spans="1:1" s="11" customFormat="1" ht="15" customHeight="1" x14ac:dyDescent="0.2">
      <c r="A151" s="14"/>
    </row>
    <row r="152" spans="1:1" s="11" customFormat="1" ht="15" customHeight="1" x14ac:dyDescent="0.2">
      <c r="A152" s="14"/>
    </row>
    <row r="153" spans="1:1" s="11" customFormat="1" ht="15" customHeight="1" x14ac:dyDescent="0.2">
      <c r="A153" s="14"/>
    </row>
    <row r="154" spans="1:1" s="11" customFormat="1" ht="15" customHeight="1" x14ac:dyDescent="0.2">
      <c r="A154" s="14"/>
    </row>
    <row r="155" spans="1:1" s="11" customFormat="1" ht="15" customHeight="1" x14ac:dyDescent="0.2">
      <c r="A155" s="14"/>
    </row>
    <row r="156" spans="1:1" s="11" customFormat="1" ht="15" customHeight="1" x14ac:dyDescent="0.2">
      <c r="A156" s="14"/>
    </row>
    <row r="157" spans="1:1" s="11" customFormat="1" ht="15" customHeight="1" x14ac:dyDescent="0.2">
      <c r="A157" s="14"/>
    </row>
    <row r="158" spans="1:1" s="11" customFormat="1" ht="15" customHeight="1" x14ac:dyDescent="0.2">
      <c r="A158" s="14"/>
    </row>
    <row r="159" spans="1:1" s="11" customFormat="1" ht="15" customHeight="1" x14ac:dyDescent="0.2">
      <c r="A159" s="14"/>
    </row>
    <row r="160" spans="1:1" s="11" customFormat="1" ht="15" customHeight="1" x14ac:dyDescent="0.2">
      <c r="A160" s="14"/>
    </row>
    <row r="161" spans="1:1" s="11" customFormat="1" ht="15" customHeight="1" x14ac:dyDescent="0.2">
      <c r="A161" s="14"/>
    </row>
    <row r="162" spans="1:1" s="11" customFormat="1" ht="15" customHeight="1" x14ac:dyDescent="0.2">
      <c r="A162" s="14"/>
    </row>
    <row r="163" spans="1:1" s="11" customFormat="1" ht="15" customHeight="1" x14ac:dyDescent="0.2">
      <c r="A163" s="14"/>
    </row>
    <row r="164" spans="1:1" s="11" customFormat="1" ht="15" customHeight="1" x14ac:dyDescent="0.2">
      <c r="A164" s="14"/>
    </row>
    <row r="165" spans="1:1" s="11" customFormat="1" ht="15" customHeight="1" x14ac:dyDescent="0.2">
      <c r="A165" s="14"/>
    </row>
    <row r="166" spans="1:1" s="11" customFormat="1" ht="15" customHeight="1" x14ac:dyDescent="0.2">
      <c r="A166" s="14"/>
    </row>
    <row r="167" spans="1:1" s="11" customFormat="1" ht="15" customHeight="1" x14ac:dyDescent="0.2">
      <c r="A167" s="14"/>
    </row>
    <row r="168" spans="1:1" s="11" customFormat="1" ht="15" customHeight="1" x14ac:dyDescent="0.2">
      <c r="A168" s="14"/>
    </row>
    <row r="169" spans="1:1" s="11" customFormat="1" ht="15" customHeight="1" x14ac:dyDescent="0.2">
      <c r="A169" s="14"/>
    </row>
    <row r="170" spans="1:1" s="11" customFormat="1" ht="15" customHeight="1" x14ac:dyDescent="0.2">
      <c r="A170" s="14"/>
    </row>
    <row r="171" spans="1:1" s="11" customFormat="1" ht="15" customHeight="1" x14ac:dyDescent="0.2">
      <c r="A171" s="14"/>
    </row>
    <row r="172" spans="1:1" s="11" customFormat="1" ht="15" customHeight="1" x14ac:dyDescent="0.2">
      <c r="A172" s="14"/>
    </row>
    <row r="173" spans="1:1" s="11" customFormat="1" ht="15" customHeight="1" x14ac:dyDescent="0.2">
      <c r="A173" s="14"/>
    </row>
    <row r="174" spans="1:1" s="11" customFormat="1" ht="15" customHeight="1" x14ac:dyDescent="0.2">
      <c r="A174" s="14"/>
    </row>
    <row r="175" spans="1:1" s="11" customFormat="1" ht="15" customHeight="1" x14ac:dyDescent="0.2">
      <c r="A175" s="14"/>
    </row>
    <row r="176" spans="1:1" s="11" customFormat="1" ht="15" customHeight="1" x14ac:dyDescent="0.2">
      <c r="A176" s="14"/>
    </row>
    <row r="177" spans="1:1" s="11" customFormat="1" ht="15" customHeight="1" x14ac:dyDescent="0.2">
      <c r="A177" s="14"/>
    </row>
    <row r="178" spans="1:1" s="11" customFormat="1" ht="15" customHeight="1" x14ac:dyDescent="0.2">
      <c r="A178" s="14"/>
    </row>
    <row r="179" spans="1:1" s="11" customFormat="1" ht="15" customHeight="1" x14ac:dyDescent="0.2">
      <c r="A179" s="14"/>
    </row>
    <row r="180" spans="1:1" s="11" customFormat="1" ht="15" customHeight="1" x14ac:dyDescent="0.2">
      <c r="A180" s="14"/>
    </row>
    <row r="181" spans="1:1" s="11" customFormat="1" ht="15" customHeight="1" x14ac:dyDescent="0.2">
      <c r="A181" s="14"/>
    </row>
    <row r="182" spans="1:1" s="11" customFormat="1" ht="15" customHeight="1" x14ac:dyDescent="0.2">
      <c r="A182" s="14"/>
    </row>
    <row r="183" spans="1:1" s="11" customFormat="1" ht="15" customHeight="1" x14ac:dyDescent="0.2">
      <c r="A183" s="14"/>
    </row>
    <row r="184" spans="1:1" s="11" customFormat="1" ht="15" customHeight="1" x14ac:dyDescent="0.2">
      <c r="A184" s="14"/>
    </row>
    <row r="185" spans="1:1" s="11" customFormat="1" ht="15" customHeight="1" x14ac:dyDescent="0.2">
      <c r="A185" s="14"/>
    </row>
    <row r="186" spans="1:1" s="11" customFormat="1" ht="15" customHeight="1" x14ac:dyDescent="0.2">
      <c r="A186" s="14"/>
    </row>
    <row r="187" spans="1:1" s="11" customFormat="1" ht="15" customHeight="1" x14ac:dyDescent="0.2">
      <c r="A187" s="14"/>
    </row>
    <row r="188" spans="1:1" s="11" customFormat="1" ht="15" customHeight="1" x14ac:dyDescent="0.2">
      <c r="A188" s="14"/>
    </row>
    <row r="189" spans="1:1" s="11" customFormat="1" ht="15" customHeight="1" x14ac:dyDescent="0.2">
      <c r="A189" s="14"/>
    </row>
    <row r="190" spans="1:1" s="11" customFormat="1" ht="15" customHeight="1" x14ac:dyDescent="0.2">
      <c r="A190" s="14"/>
    </row>
    <row r="191" spans="1:1" s="11" customFormat="1" ht="15" customHeight="1" x14ac:dyDescent="0.2">
      <c r="A191" s="14"/>
    </row>
    <row r="192" spans="1:1" s="11" customFormat="1" ht="15" customHeight="1" x14ac:dyDescent="0.2">
      <c r="A192" s="14"/>
    </row>
    <row r="193" spans="1:1" s="11" customFormat="1" ht="15" customHeight="1" x14ac:dyDescent="0.2">
      <c r="A193" s="14"/>
    </row>
    <row r="194" spans="1:1" s="11" customFormat="1" ht="15" customHeight="1" x14ac:dyDescent="0.2">
      <c r="A194" s="14"/>
    </row>
    <row r="195" spans="1:1" s="11" customFormat="1" ht="15" customHeight="1" x14ac:dyDescent="0.2">
      <c r="A195" s="14"/>
    </row>
    <row r="196" spans="1:1" s="11" customFormat="1" ht="15" customHeight="1" x14ac:dyDescent="0.2">
      <c r="A196" s="14"/>
    </row>
    <row r="197" spans="1:1" s="11" customFormat="1" ht="15" customHeight="1" x14ac:dyDescent="0.2">
      <c r="A197" s="14"/>
    </row>
    <row r="198" spans="1:1" s="11" customFormat="1" ht="15" customHeight="1" x14ac:dyDescent="0.2">
      <c r="A198" s="14"/>
    </row>
    <row r="199" spans="1:1" s="11" customFormat="1" ht="15" customHeight="1" x14ac:dyDescent="0.2">
      <c r="A199" s="14"/>
    </row>
    <row r="200" spans="1:1" s="11" customFormat="1" ht="15" customHeight="1" x14ac:dyDescent="0.2">
      <c r="A200" s="14"/>
    </row>
    <row r="201" spans="1:1" s="11" customFormat="1" ht="15" customHeight="1" x14ac:dyDescent="0.2">
      <c r="A201" s="14"/>
    </row>
    <row r="202" spans="1:1" s="11" customFormat="1" ht="15" customHeight="1" x14ac:dyDescent="0.2">
      <c r="A202" s="14"/>
    </row>
    <row r="203" spans="1:1" s="11" customFormat="1" ht="15" customHeight="1" x14ac:dyDescent="0.2">
      <c r="A203" s="14"/>
    </row>
    <row r="204" spans="1:1" s="11" customFormat="1" ht="15" customHeight="1" x14ac:dyDescent="0.2">
      <c r="A204" s="14"/>
    </row>
    <row r="205" spans="1:1" s="11" customFormat="1" ht="15" customHeight="1" x14ac:dyDescent="0.2">
      <c r="A205" s="14"/>
    </row>
    <row r="206" spans="1:1" s="11" customFormat="1" ht="15" customHeight="1" x14ac:dyDescent="0.2">
      <c r="A206" s="14"/>
    </row>
    <row r="207" spans="1:1" s="11" customFormat="1" ht="15" customHeight="1" x14ac:dyDescent="0.2">
      <c r="A207" s="14"/>
    </row>
    <row r="208" spans="1:1" s="11" customFormat="1" ht="15" customHeight="1" x14ac:dyDescent="0.2">
      <c r="A208" s="14"/>
    </row>
    <row r="209" spans="1:1" s="11" customFormat="1" ht="15" customHeight="1" x14ac:dyDescent="0.2">
      <c r="A209" s="14"/>
    </row>
    <row r="210" spans="1:1" s="11" customFormat="1" ht="15" customHeight="1" x14ac:dyDescent="0.2">
      <c r="A210" s="14"/>
    </row>
    <row r="211" spans="1:1" s="11" customFormat="1" ht="15" customHeight="1" x14ac:dyDescent="0.2">
      <c r="A211" s="14"/>
    </row>
    <row r="212" spans="1:1" s="11" customFormat="1" ht="15" customHeight="1" x14ac:dyDescent="0.2">
      <c r="A212" s="14"/>
    </row>
    <row r="213" spans="1:1" s="11" customFormat="1" ht="15" customHeight="1" x14ac:dyDescent="0.2">
      <c r="A213" s="14"/>
    </row>
    <row r="214" spans="1:1" s="11" customFormat="1" ht="15" customHeight="1" x14ac:dyDescent="0.2">
      <c r="A214" s="14"/>
    </row>
    <row r="215" spans="1:1" s="11" customFormat="1" ht="15" customHeight="1" x14ac:dyDescent="0.2">
      <c r="A215" s="14"/>
    </row>
    <row r="216" spans="1:1" s="11" customFormat="1" ht="15" customHeight="1" x14ac:dyDescent="0.2">
      <c r="A216" s="14"/>
    </row>
    <row r="217" spans="1:1" s="11" customFormat="1" ht="15" customHeight="1" x14ac:dyDescent="0.2">
      <c r="A217" s="14"/>
    </row>
    <row r="218" spans="1:1" s="11" customFormat="1" ht="15" customHeight="1" x14ac:dyDescent="0.2">
      <c r="A218" s="14"/>
    </row>
    <row r="219" spans="1:1" s="11" customFormat="1" ht="15" customHeight="1" x14ac:dyDescent="0.2">
      <c r="A219" s="14"/>
    </row>
    <row r="220" spans="1:1" s="11" customFormat="1" ht="15" customHeight="1" x14ac:dyDescent="0.2">
      <c r="A220" s="14"/>
    </row>
    <row r="221" spans="1:1" s="11" customFormat="1" ht="15" customHeight="1" x14ac:dyDescent="0.2">
      <c r="A221" s="14"/>
    </row>
    <row r="222" spans="1:1" s="11" customFormat="1" ht="15" customHeight="1" x14ac:dyDescent="0.2">
      <c r="A222" s="14"/>
    </row>
    <row r="223" spans="1:1" s="11" customFormat="1" ht="15" customHeight="1" x14ac:dyDescent="0.2">
      <c r="A223" s="14"/>
    </row>
    <row r="224" spans="1:1" s="11" customFormat="1" ht="15" customHeight="1" x14ac:dyDescent="0.2">
      <c r="A224" s="14"/>
    </row>
    <row r="225" spans="1:1" s="11" customFormat="1" ht="15" customHeight="1" x14ac:dyDescent="0.2">
      <c r="A225" s="14"/>
    </row>
    <row r="226" spans="1:1" s="11" customFormat="1" ht="15" customHeight="1" x14ac:dyDescent="0.2">
      <c r="A226" s="14"/>
    </row>
    <row r="227" spans="1:1" s="11" customFormat="1" ht="15" customHeight="1" x14ac:dyDescent="0.2">
      <c r="A227" s="14"/>
    </row>
    <row r="228" spans="1:1" s="11" customFormat="1" ht="15" customHeight="1" x14ac:dyDescent="0.2">
      <c r="A228" s="14"/>
    </row>
    <row r="229" spans="1:1" s="11" customFormat="1" ht="15" customHeight="1" x14ac:dyDescent="0.2">
      <c r="A229" s="14"/>
    </row>
    <row r="230" spans="1:1" s="11" customFormat="1" ht="15" customHeight="1" x14ac:dyDescent="0.2">
      <c r="A230" s="14"/>
    </row>
    <row r="231" spans="1:1" s="11" customFormat="1" ht="15" customHeight="1" x14ac:dyDescent="0.2">
      <c r="A231" s="14"/>
    </row>
    <row r="232" spans="1:1" s="11" customFormat="1" ht="15" customHeight="1" x14ac:dyDescent="0.2">
      <c r="A232" s="14"/>
    </row>
    <row r="233" spans="1:1" s="11" customFormat="1" ht="15" customHeight="1" x14ac:dyDescent="0.2">
      <c r="A233" s="14"/>
    </row>
    <row r="234" spans="1:1" s="11" customFormat="1" ht="15" customHeight="1" x14ac:dyDescent="0.2">
      <c r="A234" s="14"/>
    </row>
    <row r="235" spans="1:1" s="11" customFormat="1" ht="15" customHeight="1" x14ac:dyDescent="0.2">
      <c r="A235" s="14"/>
    </row>
    <row r="236" spans="1:1" s="11" customFormat="1" ht="15" customHeight="1" x14ac:dyDescent="0.2">
      <c r="A236" s="14"/>
    </row>
    <row r="237" spans="1:1" s="11" customFormat="1" ht="15" customHeight="1" x14ac:dyDescent="0.2">
      <c r="A237" s="14"/>
    </row>
    <row r="238" spans="1:1" s="11" customFormat="1" ht="15" customHeight="1" x14ac:dyDescent="0.2">
      <c r="A238" s="14"/>
    </row>
    <row r="239" spans="1:1" s="11" customFormat="1" ht="15" customHeight="1" x14ac:dyDescent="0.2">
      <c r="A239" s="14"/>
    </row>
    <row r="240" spans="1:1" s="11" customFormat="1" ht="15" customHeight="1" x14ac:dyDescent="0.2">
      <c r="A240" s="13"/>
    </row>
    <row r="241" spans="1:1" s="11" customFormat="1" ht="15" customHeight="1" x14ac:dyDescent="0.2">
      <c r="A241" s="13"/>
    </row>
    <row r="242" spans="1:1" s="11" customFormat="1" ht="15" customHeight="1" x14ac:dyDescent="0.2">
      <c r="A242" s="13"/>
    </row>
    <row r="243" spans="1:1" s="11" customFormat="1" ht="15" customHeight="1" x14ac:dyDescent="0.2">
      <c r="A243" s="13"/>
    </row>
    <row r="244" spans="1:1" s="11" customFormat="1" ht="15" customHeight="1" x14ac:dyDescent="0.2">
      <c r="A244" s="13"/>
    </row>
    <row r="245" spans="1:1" s="11" customFormat="1" ht="15" customHeight="1" x14ac:dyDescent="0.2">
      <c r="A245" s="13"/>
    </row>
    <row r="246" spans="1:1" s="11" customFormat="1" ht="15" customHeight="1" x14ac:dyDescent="0.2">
      <c r="A246" s="13"/>
    </row>
    <row r="247" spans="1:1" s="11" customFormat="1" ht="15" customHeight="1" x14ac:dyDescent="0.2">
      <c r="A247" s="13"/>
    </row>
    <row r="248" spans="1:1" s="11" customFormat="1" ht="15" customHeight="1" x14ac:dyDescent="0.2">
      <c r="A248" s="13"/>
    </row>
    <row r="249" spans="1:1" s="11" customFormat="1" ht="15" customHeight="1" x14ac:dyDescent="0.2">
      <c r="A249" s="13"/>
    </row>
    <row r="250" spans="1:1" s="11" customFormat="1" ht="15" customHeight="1" x14ac:dyDescent="0.2">
      <c r="A250" s="13"/>
    </row>
    <row r="251" spans="1:1" s="11" customFormat="1" ht="15" customHeight="1" x14ac:dyDescent="0.2">
      <c r="A251" s="13"/>
    </row>
    <row r="252" spans="1:1" s="11" customFormat="1" ht="15" customHeight="1" x14ac:dyDescent="0.2">
      <c r="A252" s="13"/>
    </row>
    <row r="253" spans="1:1" s="11" customFormat="1" ht="15" customHeight="1" x14ac:dyDescent="0.2">
      <c r="A253" s="13"/>
    </row>
    <row r="254" spans="1:1" s="11" customFormat="1" ht="15" customHeight="1" x14ac:dyDescent="0.2">
      <c r="A254" s="13"/>
    </row>
    <row r="255" spans="1:1" s="11" customFormat="1" ht="15" customHeight="1" x14ac:dyDescent="0.2">
      <c r="A255" s="13"/>
    </row>
    <row r="256" spans="1:1" s="11" customFormat="1" ht="15" customHeight="1" x14ac:dyDescent="0.2">
      <c r="A256" s="13"/>
    </row>
    <row r="257" spans="1:1" s="11" customFormat="1" ht="15" customHeight="1" x14ac:dyDescent="0.2">
      <c r="A257" s="13"/>
    </row>
    <row r="258" spans="1:1" s="11" customFormat="1" ht="15" customHeight="1" x14ac:dyDescent="0.2">
      <c r="A258" s="13"/>
    </row>
    <row r="259" spans="1:1" s="11" customFormat="1" ht="15" customHeight="1" x14ac:dyDescent="0.2">
      <c r="A259" s="13"/>
    </row>
    <row r="260" spans="1:1" s="11" customFormat="1" ht="15" customHeight="1" x14ac:dyDescent="0.2">
      <c r="A260" s="13"/>
    </row>
    <row r="261" spans="1:1" s="11" customFormat="1" ht="15" customHeight="1" x14ac:dyDescent="0.2">
      <c r="A261" s="13"/>
    </row>
    <row r="262" spans="1:1" s="11" customFormat="1" ht="15" customHeight="1" x14ac:dyDescent="0.2">
      <c r="A262" s="13"/>
    </row>
    <row r="263" spans="1:1" s="11" customFormat="1" ht="15" customHeight="1" x14ac:dyDescent="0.2">
      <c r="A263" s="13"/>
    </row>
    <row r="264" spans="1:1" s="11" customFormat="1" ht="15" customHeight="1" x14ac:dyDescent="0.2">
      <c r="A264" s="13"/>
    </row>
    <row r="265" spans="1:1" s="11" customFormat="1" ht="15" customHeight="1" x14ac:dyDescent="0.2">
      <c r="A265" s="13"/>
    </row>
    <row r="266" spans="1:1" s="11" customFormat="1" ht="15" customHeight="1" x14ac:dyDescent="0.2">
      <c r="A266" s="13"/>
    </row>
    <row r="267" spans="1:1" s="11" customFormat="1" ht="15" customHeight="1" x14ac:dyDescent="0.2">
      <c r="A267" s="13"/>
    </row>
    <row r="268" spans="1:1" s="11" customFormat="1" ht="15" customHeight="1" x14ac:dyDescent="0.2">
      <c r="A268" s="13"/>
    </row>
    <row r="269" spans="1:1" s="11" customFormat="1" ht="15" customHeight="1" x14ac:dyDescent="0.2">
      <c r="A269" s="13"/>
    </row>
    <row r="270" spans="1:1" s="11" customFormat="1" ht="15" customHeight="1" x14ac:dyDescent="0.2">
      <c r="A270" s="13"/>
    </row>
    <row r="271" spans="1:1" s="11" customFormat="1" ht="15" customHeight="1" x14ac:dyDescent="0.2">
      <c r="A271" s="13"/>
    </row>
    <row r="272" spans="1:1" s="11" customFormat="1" ht="15" customHeight="1" x14ac:dyDescent="0.2">
      <c r="A272" s="13"/>
    </row>
    <row r="273" spans="1:1" s="11" customFormat="1" ht="15" customHeight="1" x14ac:dyDescent="0.2">
      <c r="A273" s="13"/>
    </row>
    <row r="274" spans="1:1" s="11" customFormat="1" ht="15" customHeight="1" x14ac:dyDescent="0.2">
      <c r="A274" s="13"/>
    </row>
    <row r="275" spans="1:1" s="11" customFormat="1" ht="15" customHeight="1" x14ac:dyDescent="0.2">
      <c r="A275" s="13"/>
    </row>
    <row r="276" spans="1:1" s="11" customFormat="1" ht="15" customHeight="1" x14ac:dyDescent="0.2">
      <c r="A276" s="13"/>
    </row>
    <row r="277" spans="1:1" s="11" customFormat="1" ht="15" customHeight="1" x14ac:dyDescent="0.2">
      <c r="A277" s="13"/>
    </row>
    <row r="278" spans="1:1" s="11" customFormat="1" ht="15" customHeight="1" x14ac:dyDescent="0.2">
      <c r="A278" s="13"/>
    </row>
    <row r="279" spans="1:1" s="11" customFormat="1" ht="15" customHeight="1" x14ac:dyDescent="0.2">
      <c r="A279" s="13"/>
    </row>
    <row r="280" spans="1:1" s="11" customFormat="1" ht="15" customHeight="1" x14ac:dyDescent="0.2">
      <c r="A280" s="13"/>
    </row>
    <row r="281" spans="1:1" s="11" customFormat="1" ht="15" customHeight="1" x14ac:dyDescent="0.2">
      <c r="A281" s="13"/>
    </row>
    <row r="282" spans="1:1" s="11" customFormat="1" ht="15" customHeight="1" x14ac:dyDescent="0.2">
      <c r="A282" s="13"/>
    </row>
    <row r="283" spans="1:1" s="11" customFormat="1" ht="15" customHeight="1" x14ac:dyDescent="0.2">
      <c r="A283" s="13"/>
    </row>
    <row r="284" spans="1:1" s="11" customFormat="1" ht="15" customHeight="1" x14ac:dyDescent="0.2">
      <c r="A284" s="13"/>
    </row>
    <row r="285" spans="1:1" s="11" customFormat="1" ht="15" customHeight="1" x14ac:dyDescent="0.2">
      <c r="A285" s="13"/>
    </row>
    <row r="286" spans="1:1" s="11" customFormat="1" ht="15" customHeight="1" x14ac:dyDescent="0.2">
      <c r="A286" s="13"/>
    </row>
    <row r="287" spans="1:1" s="11" customFormat="1" ht="15" customHeight="1" x14ac:dyDescent="0.2">
      <c r="A287" s="13"/>
    </row>
    <row r="288" spans="1:1" s="11" customFormat="1" ht="15" customHeight="1" x14ac:dyDescent="0.2">
      <c r="A288" s="13"/>
    </row>
  </sheetData>
  <mergeCells count="5">
    <mergeCell ref="W1:AA1"/>
    <mergeCell ref="B26:C26"/>
    <mergeCell ref="B25:E25"/>
    <mergeCell ref="K1:O1"/>
    <mergeCell ref="Q1:U1"/>
  </mergeCells>
  <phoneticPr fontId="6" type="noConversion"/>
  <dataValidations count="2">
    <dataValidation type="list" allowBlank="1" showInputMessage="1" showErrorMessage="1" sqref="B6 B14">
      <formula1>INDIRECT(H3)</formula1>
    </dataValidation>
    <dataValidation type="list" allowBlank="1" showInputMessage="1" showErrorMessage="1" sqref="B22">
      <formula1>INDIRECT(#REF!)</formula1>
    </dataValidation>
  </dataValidations>
  <hyperlinks>
    <hyperlink ref="D1" r:id="rId1"/>
  </hyperlinks>
  <pageMargins left="0.78740157499999996" right="0.78740157499999996" top="0.21" bottom="0.24" header="0.14000000000000001" footer="0.13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6"/>
  <sheetViews>
    <sheetView zoomScaleNormal="100" workbookViewId="0">
      <pane xSplit="3" ySplit="2" topLeftCell="D3" activePane="bottomRight" state="frozenSplit"/>
      <selection activeCell="D11" sqref="D11"/>
      <selection pane="topRight" activeCell="D11" sqref="D11"/>
      <selection pane="bottomLeft" activeCell="D11" sqref="D11"/>
      <selection pane="bottomRight" activeCell="Q5" sqref="Q5"/>
    </sheetView>
  </sheetViews>
  <sheetFormatPr baseColWidth="10" defaultRowHeight="12.75" x14ac:dyDescent="0.2"/>
  <cols>
    <col min="1" max="1" width="10.5703125" bestFit="1" customWidth="1"/>
    <col min="2" max="2" width="14.28515625" customWidth="1"/>
    <col min="3" max="3" width="18.5703125" style="3" customWidth="1"/>
    <col min="4" max="4" width="18.5703125" customWidth="1"/>
    <col min="5" max="5" width="36" bestFit="1" customWidth="1"/>
  </cols>
  <sheetData>
    <row r="1" spans="1:17" s="1" customFormat="1" ht="11.25" x14ac:dyDescent="0.2">
      <c r="B1" s="1">
        <f>2</f>
        <v>2</v>
      </c>
      <c r="C1" s="1">
        <f>B1+1</f>
        <v>3</v>
      </c>
      <c r="D1" s="1">
        <f>C1+1</f>
        <v>4</v>
      </c>
      <c r="E1" s="1">
        <f>D1+1</f>
        <v>5</v>
      </c>
      <c r="F1" s="1">
        <f t="shared" ref="F1:Q1" si="0">E1+1</f>
        <v>6</v>
      </c>
      <c r="G1" s="1">
        <f t="shared" si="0"/>
        <v>7</v>
      </c>
      <c r="H1" s="1">
        <f t="shared" si="0"/>
        <v>8</v>
      </c>
      <c r="I1" s="1">
        <f t="shared" si="0"/>
        <v>9</v>
      </c>
      <c r="J1" s="1">
        <f t="shared" si="0"/>
        <v>10</v>
      </c>
      <c r="K1" s="1">
        <f t="shared" si="0"/>
        <v>11</v>
      </c>
      <c r="L1" s="1">
        <f t="shared" si="0"/>
        <v>12</v>
      </c>
      <c r="M1" s="1">
        <f t="shared" si="0"/>
        <v>13</v>
      </c>
      <c r="N1" s="1">
        <f t="shared" si="0"/>
        <v>14</v>
      </c>
      <c r="O1" s="1">
        <f t="shared" si="0"/>
        <v>15</v>
      </c>
      <c r="P1" s="1">
        <f t="shared" si="0"/>
        <v>16</v>
      </c>
      <c r="Q1" s="1">
        <f t="shared" si="0"/>
        <v>17</v>
      </c>
    </row>
    <row r="2" spans="1:17" s="2" customFormat="1" ht="31.5" x14ac:dyDescent="0.2">
      <c r="A2" s="4" t="s">
        <v>40</v>
      </c>
      <c r="B2" s="4" t="s">
        <v>39</v>
      </c>
      <c r="C2" s="4" t="s">
        <v>12</v>
      </c>
      <c r="D2" s="4" t="s">
        <v>57</v>
      </c>
      <c r="E2" s="4" t="s">
        <v>58</v>
      </c>
      <c r="F2" s="32" t="s">
        <v>71</v>
      </c>
      <c r="G2" s="32" t="s">
        <v>72</v>
      </c>
      <c r="H2" s="32" t="s">
        <v>73</v>
      </c>
      <c r="I2" s="32" t="s">
        <v>89</v>
      </c>
      <c r="J2" s="32" t="s">
        <v>74</v>
      </c>
      <c r="K2" s="32" t="s">
        <v>75</v>
      </c>
      <c r="L2" s="32" t="s">
        <v>76</v>
      </c>
      <c r="M2" s="32" t="s">
        <v>77</v>
      </c>
      <c r="N2" s="33" t="s">
        <v>78</v>
      </c>
      <c r="O2" s="33" t="s">
        <v>79</v>
      </c>
      <c r="P2" s="33" t="s">
        <v>80</v>
      </c>
      <c r="Q2" s="33" t="s">
        <v>90</v>
      </c>
    </row>
    <row r="3" spans="1:17" x14ac:dyDescent="0.2">
      <c r="A3" s="5" t="s">
        <v>13</v>
      </c>
      <c r="B3" s="6" t="str">
        <f>IF(LEFT(A3,2)="26","Drôme","Ardèche")</f>
        <v>Drôme</v>
      </c>
      <c r="C3" s="7" t="s">
        <v>14</v>
      </c>
      <c r="D3" s="22" t="s">
        <v>41</v>
      </c>
      <c r="E3" s="22" t="s">
        <v>32</v>
      </c>
      <c r="F3">
        <v>754</v>
      </c>
      <c r="G3">
        <v>827</v>
      </c>
      <c r="H3">
        <v>855</v>
      </c>
      <c r="I3">
        <v>940</v>
      </c>
      <c r="J3" s="34">
        <v>640.9</v>
      </c>
      <c r="K3" s="34">
        <v>702.94999999999993</v>
      </c>
      <c r="L3" s="34">
        <v>726.75</v>
      </c>
      <c r="M3" s="34">
        <v>799</v>
      </c>
      <c r="N3" s="34">
        <v>194.21212121212122</v>
      </c>
      <c r="O3" s="34">
        <v>213.0151515151515</v>
      </c>
      <c r="P3" s="34">
        <v>220.22727272727275</v>
      </c>
      <c r="Q3" s="34">
        <v>242.12121212121212</v>
      </c>
    </row>
    <row r="4" spans="1:17" x14ac:dyDescent="0.2">
      <c r="A4" s="5" t="s">
        <v>15</v>
      </c>
      <c r="B4" s="6" t="str">
        <f t="shared" ref="B4:B18" si="1">IF(LEFT(A4,2)="26","Drôme","Ardèche")</f>
        <v>Drôme</v>
      </c>
      <c r="C4" s="7" t="s">
        <v>16</v>
      </c>
      <c r="D4" s="22" t="s">
        <v>59</v>
      </c>
      <c r="E4" s="22" t="s">
        <v>68</v>
      </c>
      <c r="F4">
        <v>2656</v>
      </c>
      <c r="G4">
        <v>2787</v>
      </c>
      <c r="H4">
        <v>2858</v>
      </c>
      <c r="I4">
        <v>2959</v>
      </c>
      <c r="J4" s="34">
        <v>2257.6</v>
      </c>
      <c r="K4" s="34">
        <v>2368.9499999999998</v>
      </c>
      <c r="L4" s="34">
        <v>2429.2999999999997</v>
      </c>
      <c r="M4" s="34">
        <v>2515.15</v>
      </c>
      <c r="N4" s="34">
        <v>684.12121212121212</v>
      </c>
      <c r="O4" s="34">
        <v>717.86363636363637</v>
      </c>
      <c r="P4" s="34">
        <v>736.15151515151513</v>
      </c>
      <c r="Q4" s="34">
        <v>762.16666666666674</v>
      </c>
    </row>
    <row r="5" spans="1:17" x14ac:dyDescent="0.2">
      <c r="A5" s="5" t="s">
        <v>17</v>
      </c>
      <c r="B5" s="6" t="str">
        <f t="shared" si="1"/>
        <v>Drôme</v>
      </c>
      <c r="C5" s="7" t="s">
        <v>18</v>
      </c>
      <c r="D5" s="22" t="s">
        <v>42</v>
      </c>
      <c r="E5" s="22" t="s">
        <v>27</v>
      </c>
      <c r="F5">
        <v>616</v>
      </c>
      <c r="G5">
        <v>691</v>
      </c>
      <c r="H5">
        <v>786</v>
      </c>
      <c r="I5">
        <v>924</v>
      </c>
      <c r="J5" s="34">
        <v>523.6</v>
      </c>
      <c r="K5" s="34">
        <v>587.35</v>
      </c>
      <c r="L5" s="34">
        <v>668.1</v>
      </c>
      <c r="M5" s="34">
        <v>785.4</v>
      </c>
      <c r="N5" s="34">
        <v>158.66666666666669</v>
      </c>
      <c r="O5" s="34">
        <v>177.9848484848485</v>
      </c>
      <c r="P5" s="34">
        <v>202.45454545454547</v>
      </c>
      <c r="Q5" s="34">
        <v>238</v>
      </c>
    </row>
    <row r="6" spans="1:17" x14ac:dyDescent="0.2">
      <c r="A6" s="5" t="s">
        <v>19</v>
      </c>
      <c r="B6" s="6" t="str">
        <f t="shared" si="1"/>
        <v>Drôme</v>
      </c>
      <c r="C6" s="7" t="s">
        <v>20</v>
      </c>
      <c r="D6" s="22" t="s">
        <v>43</v>
      </c>
      <c r="E6" s="22" t="s">
        <v>69</v>
      </c>
      <c r="F6">
        <v>565</v>
      </c>
      <c r="G6">
        <v>652</v>
      </c>
      <c r="H6">
        <v>724</v>
      </c>
      <c r="I6">
        <v>840</v>
      </c>
      <c r="J6" s="34">
        <v>480.25</v>
      </c>
      <c r="K6" s="34">
        <v>554.19999999999993</v>
      </c>
      <c r="L6" s="34">
        <v>615.4</v>
      </c>
      <c r="M6" s="34">
        <v>714</v>
      </c>
      <c r="N6" s="34">
        <v>145.53030303030303</v>
      </c>
      <c r="O6" s="34">
        <v>167.93939393939394</v>
      </c>
      <c r="P6" s="34">
        <v>186.4848484848485</v>
      </c>
      <c r="Q6" s="34">
        <v>216.36363636363637</v>
      </c>
    </row>
    <row r="7" spans="1:17" x14ac:dyDescent="0.2">
      <c r="A7" s="5" t="s">
        <v>21</v>
      </c>
      <c r="B7" s="6" t="str">
        <f t="shared" si="1"/>
        <v>Drôme</v>
      </c>
      <c r="C7" s="7" t="s">
        <v>22</v>
      </c>
      <c r="D7" s="22" t="s">
        <v>41</v>
      </c>
      <c r="E7" s="22" t="s">
        <v>32</v>
      </c>
      <c r="F7">
        <v>2377</v>
      </c>
      <c r="G7">
        <v>2427</v>
      </c>
      <c r="H7">
        <v>2447</v>
      </c>
      <c r="I7">
        <v>2491</v>
      </c>
      <c r="J7" s="34">
        <v>2020.45</v>
      </c>
      <c r="K7" s="34">
        <v>2062.9499999999998</v>
      </c>
      <c r="L7" s="34">
        <v>2079.9499999999998</v>
      </c>
      <c r="M7" s="34">
        <v>2117.35</v>
      </c>
      <c r="N7" s="34">
        <v>612.25757575757575</v>
      </c>
      <c r="O7" s="34">
        <v>625.13636363636363</v>
      </c>
      <c r="P7" s="34">
        <v>630.28787878787875</v>
      </c>
      <c r="Q7" s="34">
        <v>641.62121212121212</v>
      </c>
    </row>
    <row r="8" spans="1:17" x14ac:dyDescent="0.2">
      <c r="A8" s="5" t="s">
        <v>23</v>
      </c>
      <c r="B8" s="6" t="str">
        <f t="shared" si="1"/>
        <v>Drôme</v>
      </c>
      <c r="C8" s="7" t="s">
        <v>24</v>
      </c>
      <c r="D8" s="22" t="s">
        <v>43</v>
      </c>
      <c r="E8" s="22" t="s">
        <v>69</v>
      </c>
      <c r="F8">
        <v>646</v>
      </c>
      <c r="G8">
        <v>739</v>
      </c>
      <c r="H8">
        <v>888</v>
      </c>
      <c r="I8">
        <v>959</v>
      </c>
      <c r="J8" s="34">
        <v>549.1</v>
      </c>
      <c r="K8" s="34">
        <v>628.15</v>
      </c>
      <c r="L8" s="34">
        <v>754.8</v>
      </c>
      <c r="M8" s="34">
        <v>815.15</v>
      </c>
      <c r="N8" s="34">
        <v>166.39393939393941</v>
      </c>
      <c r="O8" s="34">
        <v>190.34848484848484</v>
      </c>
      <c r="P8" s="34">
        <v>228.72727272727272</v>
      </c>
      <c r="Q8" s="34">
        <v>247.01515151515153</v>
      </c>
    </row>
    <row r="9" spans="1:17" x14ac:dyDescent="0.2">
      <c r="A9" s="5" t="s">
        <v>25</v>
      </c>
      <c r="B9" s="6" t="str">
        <f t="shared" si="1"/>
        <v>Drôme</v>
      </c>
      <c r="C9" s="7" t="s">
        <v>26</v>
      </c>
      <c r="D9" s="22" t="s">
        <v>60</v>
      </c>
      <c r="E9" s="22" t="s">
        <v>70</v>
      </c>
      <c r="F9">
        <v>416</v>
      </c>
      <c r="G9">
        <v>550</v>
      </c>
      <c r="H9">
        <v>690</v>
      </c>
      <c r="I9">
        <v>743</v>
      </c>
      <c r="J9" s="34">
        <v>353.59999999999997</v>
      </c>
      <c r="K9" s="34">
        <v>467.5</v>
      </c>
      <c r="L9" s="34">
        <v>586.5</v>
      </c>
      <c r="M9" s="34">
        <v>631.54999999999995</v>
      </c>
      <c r="N9" s="34">
        <v>107.15151515151514</v>
      </c>
      <c r="O9" s="34">
        <v>141.66666666666669</v>
      </c>
      <c r="P9" s="34">
        <v>177.72727272727275</v>
      </c>
      <c r="Q9" s="34">
        <v>191.37878787878788</v>
      </c>
    </row>
    <row r="10" spans="1:17" x14ac:dyDescent="0.2">
      <c r="A10" s="5" t="s">
        <v>28</v>
      </c>
      <c r="B10" s="6" t="str">
        <f t="shared" si="1"/>
        <v>Drôme</v>
      </c>
      <c r="C10" s="7" t="s">
        <v>29</v>
      </c>
      <c r="D10" s="22" t="s">
        <v>41</v>
      </c>
      <c r="E10" s="22" t="s">
        <v>32</v>
      </c>
      <c r="F10">
        <v>6410</v>
      </c>
      <c r="G10">
        <v>6427</v>
      </c>
      <c r="H10">
        <v>6451</v>
      </c>
      <c r="I10">
        <v>6596</v>
      </c>
      <c r="J10" s="34">
        <v>5448.5</v>
      </c>
      <c r="K10" s="34">
        <v>5462.95</v>
      </c>
      <c r="L10" s="34">
        <v>5483.3499999999995</v>
      </c>
      <c r="M10" s="34">
        <v>5606.5999999999995</v>
      </c>
      <c r="N10" s="34">
        <v>1651.0606060606062</v>
      </c>
      <c r="O10" s="34">
        <v>1655.439393939394</v>
      </c>
      <c r="P10" s="34">
        <v>1661.621212121212</v>
      </c>
      <c r="Q10" s="34">
        <v>1698.969696969697</v>
      </c>
    </row>
    <row r="11" spans="1:17" x14ac:dyDescent="0.2">
      <c r="A11" s="5" t="s">
        <v>30</v>
      </c>
      <c r="B11" s="6" t="str">
        <f t="shared" si="1"/>
        <v>Drôme</v>
      </c>
      <c r="C11" s="7" t="s">
        <v>31</v>
      </c>
      <c r="D11" s="22" t="s">
        <v>59</v>
      </c>
      <c r="E11" s="22" t="s">
        <v>68</v>
      </c>
      <c r="F11">
        <v>265</v>
      </c>
      <c r="G11">
        <v>388</v>
      </c>
      <c r="H11">
        <v>484</v>
      </c>
      <c r="I11">
        <v>552</v>
      </c>
      <c r="J11" s="34">
        <v>225.25</v>
      </c>
      <c r="K11" s="34">
        <v>329.8</v>
      </c>
      <c r="L11" s="34">
        <v>411.4</v>
      </c>
      <c r="M11" s="34">
        <v>469.2</v>
      </c>
      <c r="N11" s="34">
        <v>68.257575757575765</v>
      </c>
      <c r="O11" s="34">
        <v>99.939393939393952</v>
      </c>
      <c r="P11" s="34">
        <v>124.66666666666667</v>
      </c>
      <c r="Q11" s="34">
        <v>142.18181818181819</v>
      </c>
    </row>
    <row r="12" spans="1:17" x14ac:dyDescent="0.2">
      <c r="A12" s="10" t="s">
        <v>33</v>
      </c>
      <c r="B12" s="8" t="str">
        <f t="shared" si="1"/>
        <v>Ardèche</v>
      </c>
      <c r="C12" s="9" t="s">
        <v>34</v>
      </c>
      <c r="D12" s="23" t="s">
        <v>61</v>
      </c>
      <c r="E12" s="23" t="s">
        <v>64</v>
      </c>
      <c r="F12">
        <v>13</v>
      </c>
      <c r="G12">
        <v>35</v>
      </c>
      <c r="H12">
        <v>72</v>
      </c>
      <c r="I12">
        <v>191</v>
      </c>
      <c r="J12" s="34">
        <v>11.049999999999999</v>
      </c>
      <c r="K12" s="34">
        <v>29.75</v>
      </c>
      <c r="L12" s="34">
        <v>61.199999999999996</v>
      </c>
      <c r="M12" s="34">
        <v>162.35</v>
      </c>
      <c r="N12" s="34">
        <v>3.3484848484848482</v>
      </c>
      <c r="O12" s="34">
        <v>9.0151515151515156</v>
      </c>
      <c r="P12" s="34">
        <v>18.545454545454547</v>
      </c>
      <c r="Q12" s="34">
        <v>49.196969696969695</v>
      </c>
    </row>
    <row r="13" spans="1:17" x14ac:dyDescent="0.2">
      <c r="A13" s="10" t="s">
        <v>35</v>
      </c>
      <c r="B13" s="8" t="str">
        <f t="shared" si="1"/>
        <v>Ardèche</v>
      </c>
      <c r="C13" s="9" t="s">
        <v>36</v>
      </c>
      <c r="D13" s="23" t="s">
        <v>44</v>
      </c>
      <c r="E13" s="23" t="s">
        <v>0</v>
      </c>
      <c r="F13">
        <v>139</v>
      </c>
      <c r="G13">
        <v>220</v>
      </c>
      <c r="H13">
        <v>251</v>
      </c>
      <c r="I13">
        <v>331</v>
      </c>
      <c r="J13" s="34">
        <v>118.14999999999999</v>
      </c>
      <c r="K13" s="34">
        <v>187</v>
      </c>
      <c r="L13" s="34">
        <v>213.35</v>
      </c>
      <c r="M13" s="34">
        <v>281.34999999999997</v>
      </c>
      <c r="N13" s="34">
        <v>35.803030303030305</v>
      </c>
      <c r="O13" s="34">
        <v>56.666666666666671</v>
      </c>
      <c r="P13" s="34">
        <v>64.651515151515156</v>
      </c>
      <c r="Q13" s="34">
        <v>85.257575757575751</v>
      </c>
    </row>
    <row r="14" spans="1:17" x14ac:dyDescent="0.2">
      <c r="A14" s="10" t="s">
        <v>37</v>
      </c>
      <c r="B14" s="8" t="str">
        <f t="shared" si="1"/>
        <v>Ardèche</v>
      </c>
      <c r="C14" s="9" t="s">
        <v>38</v>
      </c>
      <c r="D14" s="23" t="s">
        <v>62</v>
      </c>
      <c r="E14" s="23" t="s">
        <v>2</v>
      </c>
      <c r="F14">
        <v>452</v>
      </c>
      <c r="G14">
        <v>493</v>
      </c>
      <c r="H14">
        <v>546</v>
      </c>
      <c r="I14">
        <v>603</v>
      </c>
      <c r="J14" s="34">
        <v>384.2</v>
      </c>
      <c r="K14" s="34">
        <v>419.05</v>
      </c>
      <c r="L14" s="34">
        <v>464.09999999999997</v>
      </c>
      <c r="M14" s="34">
        <v>512.54999999999995</v>
      </c>
      <c r="N14" s="34">
        <v>116.42424242424242</v>
      </c>
      <c r="O14" s="34">
        <v>126.9848484848485</v>
      </c>
      <c r="P14" s="34">
        <v>140.63636363636363</v>
      </c>
      <c r="Q14" s="34">
        <v>155.31818181818181</v>
      </c>
    </row>
    <row r="15" spans="1:17" x14ac:dyDescent="0.2">
      <c r="A15" s="10" t="s">
        <v>4</v>
      </c>
      <c r="B15" s="8" t="str">
        <f t="shared" si="1"/>
        <v>Ardèche</v>
      </c>
      <c r="C15" s="9" t="s">
        <v>5</v>
      </c>
      <c r="D15" s="23" t="s">
        <v>45</v>
      </c>
      <c r="E15" s="23" t="s">
        <v>3</v>
      </c>
      <c r="F15">
        <v>1654</v>
      </c>
      <c r="G15">
        <v>1774</v>
      </c>
      <c r="H15">
        <v>1876</v>
      </c>
      <c r="I15">
        <v>1895</v>
      </c>
      <c r="J15" s="34">
        <v>1405.8999999999999</v>
      </c>
      <c r="K15" s="34">
        <v>1507.8999999999999</v>
      </c>
      <c r="L15" s="34">
        <v>1594.6</v>
      </c>
      <c r="M15" s="34">
        <v>1610.75</v>
      </c>
      <c r="N15" s="34">
        <v>426.030303030303</v>
      </c>
      <c r="O15" s="34">
        <v>456.93939393939394</v>
      </c>
      <c r="P15" s="34">
        <v>483.21212121212119</v>
      </c>
      <c r="Q15" s="34">
        <v>488.10606060606062</v>
      </c>
    </row>
    <row r="16" spans="1:17" x14ac:dyDescent="0.2">
      <c r="A16" s="10" t="s">
        <v>6</v>
      </c>
      <c r="B16" s="8" t="str">
        <f t="shared" si="1"/>
        <v>Ardèche</v>
      </c>
      <c r="C16" s="9" t="s">
        <v>7</v>
      </c>
      <c r="D16" s="23" t="s">
        <v>46</v>
      </c>
      <c r="E16" s="23" t="s">
        <v>1</v>
      </c>
      <c r="F16">
        <v>464</v>
      </c>
      <c r="G16">
        <v>564</v>
      </c>
      <c r="H16">
        <v>646</v>
      </c>
      <c r="I16">
        <v>771</v>
      </c>
      <c r="J16" s="34">
        <v>394.4</v>
      </c>
      <c r="K16" s="34">
        <v>479.4</v>
      </c>
      <c r="L16" s="34">
        <v>549.1</v>
      </c>
      <c r="M16" s="34">
        <v>655.35</v>
      </c>
      <c r="N16" s="34">
        <v>119.51515151515152</v>
      </c>
      <c r="O16" s="34">
        <v>145.27272727272728</v>
      </c>
      <c r="P16" s="34">
        <v>166.39393939393941</v>
      </c>
      <c r="Q16" s="34">
        <v>198.59090909090912</v>
      </c>
    </row>
    <row r="17" spans="1:17" x14ac:dyDescent="0.2">
      <c r="A17" s="10" t="s">
        <v>8</v>
      </c>
      <c r="B17" s="8" t="str">
        <f t="shared" si="1"/>
        <v>Ardèche</v>
      </c>
      <c r="C17" s="9" t="s">
        <v>9</v>
      </c>
      <c r="D17" s="23" t="s">
        <v>63</v>
      </c>
      <c r="E17" s="23" t="s">
        <v>56</v>
      </c>
      <c r="F17">
        <v>4658</v>
      </c>
      <c r="G17">
        <v>4698</v>
      </c>
      <c r="H17">
        <v>4790</v>
      </c>
      <c r="I17">
        <v>4808</v>
      </c>
      <c r="J17" s="34">
        <v>3959.2999999999997</v>
      </c>
      <c r="K17" s="34">
        <v>3993.2999999999997</v>
      </c>
      <c r="L17" s="34">
        <v>4071.5</v>
      </c>
      <c r="M17" s="34">
        <v>4086.7999999999997</v>
      </c>
      <c r="N17" s="34">
        <v>1199.7878787878788</v>
      </c>
      <c r="O17" s="34">
        <v>1210.090909090909</v>
      </c>
      <c r="P17" s="34">
        <v>1233.7878787878788</v>
      </c>
      <c r="Q17" s="34">
        <v>1238.4242424242425</v>
      </c>
    </row>
    <row r="18" spans="1:17" x14ac:dyDescent="0.2">
      <c r="A18" s="10" t="s">
        <v>10</v>
      </c>
      <c r="B18" s="8" t="str">
        <f t="shared" si="1"/>
        <v>Ardèche</v>
      </c>
      <c r="C18" s="9" t="s">
        <v>11</v>
      </c>
      <c r="D18" s="23" t="s">
        <v>62</v>
      </c>
      <c r="E18" s="23" t="s">
        <v>2</v>
      </c>
      <c r="F18">
        <v>169</v>
      </c>
      <c r="G18">
        <v>200</v>
      </c>
      <c r="H18">
        <v>270</v>
      </c>
      <c r="I18">
        <v>376</v>
      </c>
      <c r="J18" s="34">
        <v>143.65</v>
      </c>
      <c r="K18" s="34">
        <v>170</v>
      </c>
      <c r="L18" s="34">
        <v>229.5</v>
      </c>
      <c r="M18" s="34">
        <v>319.59999999999997</v>
      </c>
      <c r="N18" s="34">
        <v>43.530303030303031</v>
      </c>
      <c r="O18" s="34">
        <v>51.515151515151516</v>
      </c>
      <c r="P18" s="34">
        <v>69.545454545454547</v>
      </c>
      <c r="Q18" s="34">
        <v>96.848484848484844</v>
      </c>
    </row>
    <row r="20" spans="1:17" x14ac:dyDescent="0.2">
      <c r="A20" s="15" t="s">
        <v>82</v>
      </c>
      <c r="B20" s="15" t="s">
        <v>82</v>
      </c>
      <c r="C20" s="15" t="s">
        <v>82</v>
      </c>
      <c r="D20" s="15" t="s">
        <v>82</v>
      </c>
      <c r="E20" s="15" t="s">
        <v>82</v>
      </c>
      <c r="F20" s="34">
        <f>SUMIF($B$3:$B$18,$A20,F$3:F$18)</f>
        <v>14705</v>
      </c>
      <c r="G20" s="34">
        <f t="shared" ref="G20:Q21" si="2">SUMIF($B$3:$B$18,$A20,G$3:G$18)</f>
        <v>15488</v>
      </c>
      <c r="H20" s="34">
        <f t="shared" si="2"/>
        <v>16183</v>
      </c>
      <c r="I20" s="34">
        <f t="shared" si="2"/>
        <v>17004</v>
      </c>
      <c r="J20" s="34">
        <f t="shared" si="2"/>
        <v>12499.25</v>
      </c>
      <c r="K20" s="34">
        <f t="shared" si="2"/>
        <v>13164.8</v>
      </c>
      <c r="L20" s="34">
        <f t="shared" si="2"/>
        <v>13755.549999999997</v>
      </c>
      <c r="M20" s="34">
        <f t="shared" si="2"/>
        <v>14453.399999999998</v>
      </c>
      <c r="N20" s="34">
        <f t="shared" si="2"/>
        <v>3787.6515151515159</v>
      </c>
      <c r="O20" s="34">
        <f t="shared" si="2"/>
        <v>3989.3333333333335</v>
      </c>
      <c r="P20" s="34">
        <f t="shared" si="2"/>
        <v>4168.348484848485</v>
      </c>
      <c r="Q20" s="34">
        <f t="shared" si="2"/>
        <v>4379.818181818182</v>
      </c>
    </row>
    <row r="21" spans="1:17" x14ac:dyDescent="0.2">
      <c r="A21" s="15" t="s">
        <v>83</v>
      </c>
      <c r="B21" s="15" t="s">
        <v>83</v>
      </c>
      <c r="C21" s="15" t="s">
        <v>83</v>
      </c>
      <c r="D21" s="15" t="s">
        <v>83</v>
      </c>
      <c r="E21" s="15" t="s">
        <v>83</v>
      </c>
      <c r="F21" s="34">
        <f>SUMIF($B$3:$B$18,$A21,F$3:F$18)</f>
        <v>7549</v>
      </c>
      <c r="G21" s="34">
        <f t="shared" si="2"/>
        <v>7984</v>
      </c>
      <c r="H21" s="34">
        <f t="shared" si="2"/>
        <v>8451</v>
      </c>
      <c r="I21" s="34">
        <f t="shared" si="2"/>
        <v>8975</v>
      </c>
      <c r="J21" s="34">
        <f t="shared" si="2"/>
        <v>6416.65</v>
      </c>
      <c r="K21" s="34">
        <f t="shared" si="2"/>
        <v>6786.4</v>
      </c>
      <c r="L21" s="34">
        <f t="shared" si="2"/>
        <v>7183.35</v>
      </c>
      <c r="M21" s="34">
        <f t="shared" si="2"/>
        <v>7628.75</v>
      </c>
      <c r="N21" s="34">
        <f t="shared" si="2"/>
        <v>1944.4393939393938</v>
      </c>
      <c r="O21" s="34">
        <f t="shared" si="2"/>
        <v>2056.4848484848485</v>
      </c>
      <c r="P21" s="34">
        <f t="shared" si="2"/>
        <v>2176.772727272727</v>
      </c>
      <c r="Q21" s="34">
        <f t="shared" si="2"/>
        <v>2311.7424242424245</v>
      </c>
    </row>
    <row r="23" spans="1:17" x14ac:dyDescent="0.2">
      <c r="A23" t="s">
        <v>41</v>
      </c>
      <c r="C23" t="str">
        <f t="shared" ref="C23:C33" si="3">VLOOKUP(A23,$D$3:$E$18,2,FALSE)</f>
        <v>Diois</v>
      </c>
      <c r="F23" s="34">
        <f>SUMIF($D$3:$D$18,$A23,F$3:F$18)</f>
        <v>9541</v>
      </c>
      <c r="G23" s="34">
        <f t="shared" ref="G23:Q23" si="4">SUMIF($D$3:$D$18,$A23,G$3:G$18)</f>
        <v>9681</v>
      </c>
      <c r="H23" s="34">
        <f t="shared" si="4"/>
        <v>9753</v>
      </c>
      <c r="I23" s="34">
        <f t="shared" si="4"/>
        <v>10027</v>
      </c>
      <c r="J23" s="34">
        <f t="shared" si="4"/>
        <v>8109.85</v>
      </c>
      <c r="K23" s="34">
        <f t="shared" si="4"/>
        <v>8228.8499999999985</v>
      </c>
      <c r="L23" s="34">
        <f t="shared" si="4"/>
        <v>8290.0499999999993</v>
      </c>
      <c r="M23" s="34">
        <f t="shared" si="4"/>
        <v>8522.9499999999989</v>
      </c>
      <c r="N23" s="34">
        <f t="shared" si="4"/>
        <v>2457.530303030303</v>
      </c>
      <c r="O23" s="34">
        <f t="shared" si="4"/>
        <v>2493.590909090909</v>
      </c>
      <c r="P23" s="34">
        <f t="shared" si="4"/>
        <v>2512.1363636363635</v>
      </c>
      <c r="Q23" s="34">
        <f t="shared" si="4"/>
        <v>2582.712121212121</v>
      </c>
    </row>
    <row r="24" spans="1:17" x14ac:dyDescent="0.2">
      <c r="A24" t="s">
        <v>59</v>
      </c>
      <c r="C24" t="str">
        <f t="shared" si="3"/>
        <v>Porte de Drômardèche</v>
      </c>
      <c r="F24" s="34">
        <f t="shared" ref="F24:Q33" si="5">SUMIF($D$3:$D$18,$A24,F$3:F$18)</f>
        <v>2921</v>
      </c>
      <c r="G24" s="34">
        <f t="shared" si="5"/>
        <v>3175</v>
      </c>
      <c r="H24" s="34">
        <f t="shared" si="5"/>
        <v>3342</v>
      </c>
      <c r="I24" s="34">
        <f t="shared" si="5"/>
        <v>3511</v>
      </c>
      <c r="J24" s="34">
        <f t="shared" si="5"/>
        <v>2482.85</v>
      </c>
      <c r="K24" s="34">
        <f t="shared" si="5"/>
        <v>2698.75</v>
      </c>
      <c r="L24" s="34">
        <f t="shared" si="5"/>
        <v>2840.7</v>
      </c>
      <c r="M24" s="34">
        <f t="shared" si="5"/>
        <v>2984.35</v>
      </c>
      <c r="N24" s="34">
        <f t="shared" si="5"/>
        <v>752.37878787878788</v>
      </c>
      <c r="O24" s="34">
        <f t="shared" si="5"/>
        <v>817.80303030303037</v>
      </c>
      <c r="P24" s="34">
        <f t="shared" si="5"/>
        <v>860.81818181818176</v>
      </c>
      <c r="Q24" s="34">
        <f t="shared" si="5"/>
        <v>904.34848484848499</v>
      </c>
    </row>
    <row r="25" spans="1:17" x14ac:dyDescent="0.2">
      <c r="A25" t="s">
        <v>42</v>
      </c>
      <c r="C25" t="str">
        <f t="shared" si="3"/>
        <v>Pays de Dieulefit</v>
      </c>
      <c r="F25" s="34">
        <f t="shared" si="5"/>
        <v>616</v>
      </c>
      <c r="G25" s="34">
        <f t="shared" si="5"/>
        <v>691</v>
      </c>
      <c r="H25" s="34">
        <f t="shared" si="5"/>
        <v>786</v>
      </c>
      <c r="I25" s="34">
        <f t="shared" si="5"/>
        <v>924</v>
      </c>
      <c r="J25" s="34">
        <f t="shared" si="5"/>
        <v>523.6</v>
      </c>
      <c r="K25" s="34">
        <f t="shared" si="5"/>
        <v>587.35</v>
      </c>
      <c r="L25" s="34">
        <f t="shared" si="5"/>
        <v>668.1</v>
      </c>
      <c r="M25" s="34">
        <f t="shared" si="5"/>
        <v>785.4</v>
      </c>
      <c r="N25" s="34">
        <f t="shared" si="5"/>
        <v>158.66666666666669</v>
      </c>
      <c r="O25" s="34">
        <f t="shared" si="5"/>
        <v>177.9848484848485</v>
      </c>
      <c r="P25" s="34">
        <f t="shared" si="5"/>
        <v>202.45454545454547</v>
      </c>
      <c r="Q25" s="34">
        <f t="shared" si="5"/>
        <v>238</v>
      </c>
    </row>
    <row r="26" spans="1:17" x14ac:dyDescent="0.2">
      <c r="A26" t="s">
        <v>43</v>
      </c>
      <c r="C26" t="str">
        <f t="shared" si="3"/>
        <v>Pays du Buis les Baronnies</v>
      </c>
      <c r="F26" s="34">
        <f t="shared" si="5"/>
        <v>1211</v>
      </c>
      <c r="G26" s="34">
        <f t="shared" si="5"/>
        <v>1391</v>
      </c>
      <c r="H26" s="34">
        <f t="shared" si="5"/>
        <v>1612</v>
      </c>
      <c r="I26" s="34">
        <f t="shared" si="5"/>
        <v>1799</v>
      </c>
      <c r="J26" s="34">
        <f t="shared" si="5"/>
        <v>1029.3499999999999</v>
      </c>
      <c r="K26" s="34">
        <f t="shared" si="5"/>
        <v>1182.3499999999999</v>
      </c>
      <c r="L26" s="34">
        <f t="shared" si="5"/>
        <v>1370.1999999999998</v>
      </c>
      <c r="M26" s="34">
        <f t="shared" si="5"/>
        <v>1529.15</v>
      </c>
      <c r="N26" s="34">
        <f t="shared" si="5"/>
        <v>311.92424242424244</v>
      </c>
      <c r="O26" s="34">
        <f t="shared" si="5"/>
        <v>358.28787878787875</v>
      </c>
      <c r="P26" s="34">
        <f t="shared" si="5"/>
        <v>415.21212121212125</v>
      </c>
      <c r="Q26" s="34">
        <f t="shared" si="5"/>
        <v>463.37878787878788</v>
      </c>
    </row>
    <row r="27" spans="1:17" x14ac:dyDescent="0.2">
      <c r="A27" t="s">
        <v>60</v>
      </c>
      <c r="C27" t="str">
        <f t="shared" si="3"/>
        <v>Montélimar-Agglomération</v>
      </c>
      <c r="F27" s="34">
        <f t="shared" si="5"/>
        <v>416</v>
      </c>
      <c r="G27" s="34">
        <f t="shared" si="5"/>
        <v>550</v>
      </c>
      <c r="H27" s="34">
        <f t="shared" si="5"/>
        <v>690</v>
      </c>
      <c r="I27" s="34">
        <f t="shared" si="5"/>
        <v>743</v>
      </c>
      <c r="J27" s="34">
        <f t="shared" si="5"/>
        <v>353.59999999999997</v>
      </c>
      <c r="K27" s="34">
        <f t="shared" si="5"/>
        <v>467.5</v>
      </c>
      <c r="L27" s="34">
        <f t="shared" si="5"/>
        <v>586.5</v>
      </c>
      <c r="M27" s="34">
        <f t="shared" si="5"/>
        <v>631.54999999999995</v>
      </c>
      <c r="N27" s="34">
        <f t="shared" si="5"/>
        <v>107.15151515151514</v>
      </c>
      <c r="O27" s="34">
        <f t="shared" si="5"/>
        <v>141.66666666666669</v>
      </c>
      <c r="P27" s="34">
        <f t="shared" si="5"/>
        <v>177.72727272727275</v>
      </c>
      <c r="Q27" s="34">
        <f t="shared" si="5"/>
        <v>191.37878787878788</v>
      </c>
    </row>
    <row r="28" spans="1:17" x14ac:dyDescent="0.2">
      <c r="A28" t="s">
        <v>61</v>
      </c>
      <c r="C28" t="str">
        <f t="shared" si="3"/>
        <v>Hermitage Tournonais Communauté de Communes</v>
      </c>
      <c r="F28" s="34">
        <f t="shared" si="5"/>
        <v>13</v>
      </c>
      <c r="G28" s="34">
        <f t="shared" si="5"/>
        <v>35</v>
      </c>
      <c r="H28" s="34">
        <f t="shared" si="5"/>
        <v>72</v>
      </c>
      <c r="I28" s="34">
        <f t="shared" si="5"/>
        <v>191</v>
      </c>
      <c r="J28" s="34">
        <f t="shared" si="5"/>
        <v>11.049999999999999</v>
      </c>
      <c r="K28" s="34">
        <f t="shared" si="5"/>
        <v>29.75</v>
      </c>
      <c r="L28" s="34">
        <f t="shared" si="5"/>
        <v>61.199999999999996</v>
      </c>
      <c r="M28" s="34">
        <f t="shared" si="5"/>
        <v>162.35</v>
      </c>
      <c r="N28" s="34">
        <f t="shared" si="5"/>
        <v>3.3484848484848482</v>
      </c>
      <c r="O28" s="34">
        <f t="shared" si="5"/>
        <v>9.0151515151515156</v>
      </c>
      <c r="P28" s="34">
        <f t="shared" si="5"/>
        <v>18.545454545454547</v>
      </c>
      <c r="Q28" s="34">
        <f t="shared" si="5"/>
        <v>49.196969696969695</v>
      </c>
    </row>
    <row r="29" spans="1:17" x14ac:dyDescent="0.2">
      <c r="A29" t="s">
        <v>44</v>
      </c>
      <c r="C29" t="str">
        <f t="shared" si="3"/>
        <v>Pays de St-Félicien</v>
      </c>
      <c r="F29" s="34">
        <f t="shared" si="5"/>
        <v>139</v>
      </c>
      <c r="G29" s="34">
        <f t="shared" si="5"/>
        <v>220</v>
      </c>
      <c r="H29" s="34">
        <f t="shared" si="5"/>
        <v>251</v>
      </c>
      <c r="I29" s="34">
        <f t="shared" si="5"/>
        <v>331</v>
      </c>
      <c r="J29" s="34">
        <f t="shared" si="5"/>
        <v>118.14999999999999</v>
      </c>
      <c r="K29" s="34">
        <f t="shared" si="5"/>
        <v>187</v>
      </c>
      <c r="L29" s="34">
        <f t="shared" si="5"/>
        <v>213.35</v>
      </c>
      <c r="M29" s="34">
        <f t="shared" si="5"/>
        <v>281.34999999999997</v>
      </c>
      <c r="N29" s="34">
        <f t="shared" si="5"/>
        <v>35.803030303030305</v>
      </c>
      <c r="O29" s="34">
        <f t="shared" si="5"/>
        <v>56.666666666666671</v>
      </c>
      <c r="P29" s="34">
        <f t="shared" si="5"/>
        <v>64.651515151515156</v>
      </c>
      <c r="Q29" s="34">
        <f t="shared" si="5"/>
        <v>85.257575757575751</v>
      </c>
    </row>
    <row r="30" spans="1:17" x14ac:dyDescent="0.2">
      <c r="A30" t="s">
        <v>62</v>
      </c>
      <c r="C30" t="str">
        <f t="shared" si="3"/>
        <v>Rhône Crussol</v>
      </c>
      <c r="F30" s="34">
        <f t="shared" si="5"/>
        <v>621</v>
      </c>
      <c r="G30" s="34">
        <f t="shared" si="5"/>
        <v>693</v>
      </c>
      <c r="H30" s="34">
        <f t="shared" si="5"/>
        <v>816</v>
      </c>
      <c r="I30" s="34">
        <f t="shared" si="5"/>
        <v>979</v>
      </c>
      <c r="J30" s="34">
        <f t="shared" si="5"/>
        <v>527.85</v>
      </c>
      <c r="K30" s="34">
        <f t="shared" si="5"/>
        <v>589.04999999999995</v>
      </c>
      <c r="L30" s="34">
        <f t="shared" si="5"/>
        <v>693.59999999999991</v>
      </c>
      <c r="M30" s="34">
        <f t="shared" si="5"/>
        <v>832.14999999999986</v>
      </c>
      <c r="N30" s="34">
        <f t="shared" si="5"/>
        <v>159.95454545454544</v>
      </c>
      <c r="O30" s="34">
        <f t="shared" si="5"/>
        <v>178.5</v>
      </c>
      <c r="P30" s="34">
        <f t="shared" si="5"/>
        <v>210.18181818181819</v>
      </c>
      <c r="Q30" s="34">
        <f t="shared" si="5"/>
        <v>252.16666666666666</v>
      </c>
    </row>
    <row r="31" spans="1:17" x14ac:dyDescent="0.2">
      <c r="A31" t="s">
        <v>45</v>
      </c>
      <c r="C31" t="str">
        <f t="shared" si="3"/>
        <v>Vivarhône</v>
      </c>
      <c r="F31" s="34">
        <f t="shared" si="5"/>
        <v>1654</v>
      </c>
      <c r="G31" s="34">
        <f t="shared" si="5"/>
        <v>1774</v>
      </c>
      <c r="H31" s="34">
        <f t="shared" si="5"/>
        <v>1876</v>
      </c>
      <c r="I31" s="34">
        <f t="shared" si="5"/>
        <v>1895</v>
      </c>
      <c r="J31" s="34">
        <f t="shared" si="5"/>
        <v>1405.8999999999999</v>
      </c>
      <c r="K31" s="34">
        <f t="shared" si="5"/>
        <v>1507.8999999999999</v>
      </c>
      <c r="L31" s="34">
        <f t="shared" si="5"/>
        <v>1594.6</v>
      </c>
      <c r="M31" s="34">
        <f t="shared" si="5"/>
        <v>1610.75</v>
      </c>
      <c r="N31" s="34">
        <f t="shared" si="5"/>
        <v>426.030303030303</v>
      </c>
      <c r="O31" s="34">
        <f t="shared" si="5"/>
        <v>456.93939393939394</v>
      </c>
      <c r="P31" s="34">
        <f t="shared" si="5"/>
        <v>483.21212121212119</v>
      </c>
      <c r="Q31" s="34">
        <f t="shared" si="5"/>
        <v>488.10606060606062</v>
      </c>
    </row>
    <row r="32" spans="1:17" x14ac:dyDescent="0.2">
      <c r="A32" t="s">
        <v>46</v>
      </c>
      <c r="C32" t="str">
        <f t="shared" si="3"/>
        <v>Pays de Vernoux</v>
      </c>
      <c r="F32" s="34">
        <f t="shared" si="5"/>
        <v>464</v>
      </c>
      <c r="G32" s="34">
        <f t="shared" si="5"/>
        <v>564</v>
      </c>
      <c r="H32" s="34">
        <f t="shared" si="5"/>
        <v>646</v>
      </c>
      <c r="I32" s="34">
        <f t="shared" si="5"/>
        <v>771</v>
      </c>
      <c r="J32" s="34">
        <f t="shared" si="5"/>
        <v>394.4</v>
      </c>
      <c r="K32" s="34">
        <f t="shared" si="5"/>
        <v>479.4</v>
      </c>
      <c r="L32" s="34">
        <f t="shared" si="5"/>
        <v>549.1</v>
      </c>
      <c r="M32" s="34">
        <f t="shared" si="5"/>
        <v>655.35</v>
      </c>
      <c r="N32" s="34">
        <f t="shared" si="5"/>
        <v>119.51515151515152</v>
      </c>
      <c r="O32" s="34">
        <f t="shared" si="5"/>
        <v>145.27272727272728</v>
      </c>
      <c r="P32" s="34">
        <f t="shared" si="5"/>
        <v>166.39393939393941</v>
      </c>
      <c r="Q32" s="34">
        <f t="shared" si="5"/>
        <v>198.59090909090912</v>
      </c>
    </row>
    <row r="33" spans="1:17" x14ac:dyDescent="0.2">
      <c r="A33" t="s">
        <v>63</v>
      </c>
      <c r="C33" t="str">
        <f t="shared" si="3"/>
        <v>Ardèche des Sources et Volcans</v>
      </c>
      <c r="F33" s="34">
        <f t="shared" si="5"/>
        <v>4658</v>
      </c>
      <c r="G33" s="34">
        <f t="shared" si="5"/>
        <v>4698</v>
      </c>
      <c r="H33" s="34">
        <f t="shared" si="5"/>
        <v>4790</v>
      </c>
      <c r="I33" s="34">
        <f t="shared" si="5"/>
        <v>4808</v>
      </c>
      <c r="J33" s="34">
        <f t="shared" si="5"/>
        <v>3959.2999999999997</v>
      </c>
      <c r="K33" s="34">
        <f t="shared" si="5"/>
        <v>3993.2999999999997</v>
      </c>
      <c r="L33" s="34">
        <f t="shared" si="5"/>
        <v>4071.5</v>
      </c>
      <c r="M33" s="34">
        <f t="shared" si="5"/>
        <v>4086.7999999999997</v>
      </c>
      <c r="N33" s="34">
        <f t="shared" si="5"/>
        <v>1199.7878787878788</v>
      </c>
      <c r="O33" s="34">
        <f t="shared" si="5"/>
        <v>1210.090909090909</v>
      </c>
      <c r="P33" s="34">
        <f t="shared" si="5"/>
        <v>1233.7878787878788</v>
      </c>
      <c r="Q33" s="34">
        <f t="shared" si="5"/>
        <v>1238.4242424242425</v>
      </c>
    </row>
    <row r="46" spans="1:17" x14ac:dyDescent="0.2">
      <c r="N46">
        <v>785.4</v>
      </c>
    </row>
  </sheetData>
  <autoFilter ref="A2:E18"/>
  <dataConsolidate/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39"/>
  <sheetViews>
    <sheetView workbookViewId="0">
      <selection activeCell="A12" sqref="A12"/>
    </sheetView>
  </sheetViews>
  <sheetFormatPr baseColWidth="10" defaultRowHeight="12.75" x14ac:dyDescent="0.2"/>
  <cols>
    <col min="1" max="3" width="22.85546875" customWidth="1"/>
    <col min="5" max="5" width="23.140625" customWidth="1"/>
    <col min="7" max="7" width="35.140625" customWidth="1"/>
  </cols>
  <sheetData>
    <row r="1" spans="1:10" x14ac:dyDescent="0.2">
      <c r="A1" s="3" t="s">
        <v>48</v>
      </c>
      <c r="B1" s="3"/>
      <c r="C1" s="3" t="s">
        <v>50</v>
      </c>
      <c r="E1" s="3" t="s">
        <v>51</v>
      </c>
      <c r="G1" s="3" t="s">
        <v>49</v>
      </c>
      <c r="H1" s="3"/>
      <c r="I1" s="15" t="s">
        <v>87</v>
      </c>
    </row>
    <row r="2" spans="1:10" x14ac:dyDescent="0.2">
      <c r="A2" s="15" t="s">
        <v>50</v>
      </c>
      <c r="B2" s="15" t="s">
        <v>53</v>
      </c>
      <c r="C2" t="s">
        <v>14</v>
      </c>
      <c r="D2" t="s">
        <v>13</v>
      </c>
      <c r="E2" s="15" t="s">
        <v>34</v>
      </c>
      <c r="F2" t="s">
        <v>33</v>
      </c>
      <c r="G2" t="s">
        <v>32</v>
      </c>
      <c r="H2" s="15" t="s">
        <v>41</v>
      </c>
      <c r="I2" s="15" t="s">
        <v>82</v>
      </c>
    </row>
    <row r="3" spans="1:10" x14ac:dyDescent="0.2">
      <c r="A3" s="15" t="s">
        <v>51</v>
      </c>
      <c r="B3" s="15" t="s">
        <v>54</v>
      </c>
      <c r="C3" t="s">
        <v>16</v>
      </c>
      <c r="D3" t="s">
        <v>15</v>
      </c>
      <c r="E3" t="s">
        <v>36</v>
      </c>
      <c r="F3" t="s">
        <v>35</v>
      </c>
      <c r="G3" t="s">
        <v>68</v>
      </c>
      <c r="H3" s="15" t="s">
        <v>59</v>
      </c>
      <c r="I3" s="15" t="s">
        <v>83</v>
      </c>
      <c r="J3" s="40"/>
    </row>
    <row r="4" spans="1:10" x14ac:dyDescent="0.2">
      <c r="A4" s="15" t="s">
        <v>49</v>
      </c>
      <c r="B4" s="15" t="s">
        <v>49</v>
      </c>
      <c r="C4" t="s">
        <v>18</v>
      </c>
      <c r="D4" t="s">
        <v>17</v>
      </c>
      <c r="E4" t="s">
        <v>38</v>
      </c>
      <c r="F4" t="s">
        <v>37</v>
      </c>
      <c r="G4" t="s">
        <v>27</v>
      </c>
      <c r="H4" s="15" t="s">
        <v>42</v>
      </c>
    </row>
    <row r="5" spans="1:10" x14ac:dyDescent="0.2">
      <c r="A5" s="15" t="s">
        <v>88</v>
      </c>
      <c r="B5" s="15" t="s">
        <v>87</v>
      </c>
      <c r="C5" t="s">
        <v>20</v>
      </c>
      <c r="D5" t="s">
        <v>19</v>
      </c>
      <c r="E5" t="s">
        <v>5</v>
      </c>
      <c r="F5" t="s">
        <v>4</v>
      </c>
      <c r="G5" t="s">
        <v>69</v>
      </c>
      <c r="H5" t="s">
        <v>43</v>
      </c>
    </row>
    <row r="6" spans="1:10" x14ac:dyDescent="0.2">
      <c r="A6" s="15"/>
      <c r="B6" s="15"/>
      <c r="C6" t="s">
        <v>22</v>
      </c>
      <c r="D6" t="s">
        <v>21</v>
      </c>
      <c r="E6" t="s">
        <v>7</v>
      </c>
      <c r="F6" t="s">
        <v>6</v>
      </c>
      <c r="G6" t="s">
        <v>70</v>
      </c>
      <c r="H6" t="s">
        <v>60</v>
      </c>
    </row>
    <row r="7" spans="1:10" x14ac:dyDescent="0.2">
      <c r="A7" s="15"/>
      <c r="B7" s="15"/>
      <c r="C7" t="s">
        <v>24</v>
      </c>
      <c r="D7" t="s">
        <v>23</v>
      </c>
      <c r="E7" t="s">
        <v>9</v>
      </c>
      <c r="F7" t="s">
        <v>8</v>
      </c>
      <c r="G7" t="s">
        <v>64</v>
      </c>
      <c r="H7" t="s">
        <v>61</v>
      </c>
    </row>
    <row r="8" spans="1:10" x14ac:dyDescent="0.2">
      <c r="A8" s="15"/>
      <c r="B8" s="15"/>
      <c r="C8" t="s">
        <v>26</v>
      </c>
      <c r="D8" t="s">
        <v>25</v>
      </c>
      <c r="E8" t="s">
        <v>11</v>
      </c>
      <c r="F8" t="s">
        <v>10</v>
      </c>
      <c r="G8" t="s">
        <v>0</v>
      </c>
      <c r="H8" t="s">
        <v>44</v>
      </c>
    </row>
    <row r="9" spans="1:10" x14ac:dyDescent="0.2">
      <c r="C9" t="s">
        <v>29</v>
      </c>
      <c r="D9" t="s">
        <v>28</v>
      </c>
      <c r="G9" t="s">
        <v>2</v>
      </c>
      <c r="H9" t="s">
        <v>62</v>
      </c>
    </row>
    <row r="10" spans="1:10" x14ac:dyDescent="0.2">
      <c r="A10" s="15"/>
      <c r="B10" s="15"/>
      <c r="C10" t="s">
        <v>31</v>
      </c>
      <c r="D10" t="s">
        <v>30</v>
      </c>
      <c r="G10" t="s">
        <v>3</v>
      </c>
      <c r="H10" t="s">
        <v>45</v>
      </c>
    </row>
    <row r="11" spans="1:10" x14ac:dyDescent="0.2">
      <c r="A11" s="15"/>
      <c r="B11" s="15"/>
      <c r="G11" t="s">
        <v>1</v>
      </c>
      <c r="H11" t="s">
        <v>46</v>
      </c>
    </row>
    <row r="12" spans="1:10" x14ac:dyDescent="0.2">
      <c r="A12" s="15"/>
      <c r="B12" s="15"/>
      <c r="G12" t="s">
        <v>56</v>
      </c>
      <c r="H12" t="s">
        <v>63</v>
      </c>
    </row>
    <row r="13" spans="1:10" x14ac:dyDescent="0.2">
      <c r="A13" s="15"/>
      <c r="B13" s="15"/>
    </row>
    <row r="14" spans="1:10" x14ac:dyDescent="0.2">
      <c r="A14" s="15"/>
      <c r="B14" s="15"/>
    </row>
    <row r="15" spans="1:10" x14ac:dyDescent="0.2">
      <c r="A15" s="15"/>
      <c r="B15" s="15"/>
    </row>
    <row r="49" spans="7:8" x14ac:dyDescent="0.2">
      <c r="G49" s="24"/>
      <c r="H49" s="24"/>
    </row>
    <row r="50" spans="7:8" x14ac:dyDescent="0.2">
      <c r="G50" s="24"/>
      <c r="H50" s="24"/>
    </row>
    <row r="51" spans="7:8" x14ac:dyDescent="0.2">
      <c r="G51" s="24"/>
      <c r="H51" s="24"/>
    </row>
    <row r="52" spans="7:8" x14ac:dyDescent="0.2">
      <c r="G52" s="24"/>
      <c r="H52" s="24"/>
    </row>
    <row r="53" spans="7:8" x14ac:dyDescent="0.2">
      <c r="G53" s="24"/>
      <c r="H53" s="24"/>
    </row>
    <row r="54" spans="7:8" x14ac:dyDescent="0.2">
      <c r="G54" s="24"/>
      <c r="H54" s="24"/>
    </row>
    <row r="55" spans="7:8" x14ac:dyDescent="0.2">
      <c r="G55" s="24"/>
      <c r="H55" s="24"/>
    </row>
    <row r="56" spans="7:8" x14ac:dyDescent="0.2">
      <c r="G56" s="24"/>
      <c r="H56" s="24"/>
    </row>
    <row r="57" spans="7:8" x14ac:dyDescent="0.2">
      <c r="G57" s="24"/>
      <c r="H57" s="24"/>
    </row>
    <row r="58" spans="7:8" x14ac:dyDescent="0.2">
      <c r="G58" s="24"/>
      <c r="H58" s="24"/>
    </row>
    <row r="59" spans="7:8" x14ac:dyDescent="0.2">
      <c r="G59" s="24"/>
      <c r="H59" s="24"/>
    </row>
    <row r="60" spans="7:8" x14ac:dyDescent="0.2">
      <c r="G60" s="24"/>
      <c r="H60" s="24"/>
    </row>
    <row r="61" spans="7:8" x14ac:dyDescent="0.2">
      <c r="G61" s="24"/>
      <c r="H61" s="24"/>
    </row>
    <row r="62" spans="7:8" x14ac:dyDescent="0.2">
      <c r="G62" s="24"/>
      <c r="H62" s="24"/>
    </row>
    <row r="63" spans="7:8" x14ac:dyDescent="0.2">
      <c r="G63" s="24"/>
      <c r="H63" s="24"/>
    </row>
    <row r="64" spans="7:8" x14ac:dyDescent="0.2">
      <c r="G64" s="24"/>
      <c r="H64" s="24"/>
    </row>
    <row r="65" spans="7:8" x14ac:dyDescent="0.2">
      <c r="G65" s="24"/>
      <c r="H65" s="24"/>
    </row>
    <row r="66" spans="7:8" x14ac:dyDescent="0.2">
      <c r="G66" s="24"/>
      <c r="H66" s="24"/>
    </row>
    <row r="67" spans="7:8" x14ac:dyDescent="0.2">
      <c r="G67" s="24"/>
      <c r="H67" s="24"/>
    </row>
    <row r="68" spans="7:8" x14ac:dyDescent="0.2">
      <c r="G68" s="24"/>
      <c r="H68" s="24"/>
    </row>
    <row r="69" spans="7:8" x14ac:dyDescent="0.2">
      <c r="G69" s="24"/>
      <c r="H69" s="24"/>
    </row>
    <row r="70" spans="7:8" x14ac:dyDescent="0.2">
      <c r="G70" s="24"/>
      <c r="H70" s="24"/>
    </row>
    <row r="71" spans="7:8" x14ac:dyDescent="0.2">
      <c r="G71" s="25"/>
      <c r="H71" s="24"/>
    </row>
    <row r="72" spans="7:8" ht="15" x14ac:dyDescent="0.25">
      <c r="G72" s="26"/>
      <c r="H72" s="27"/>
    </row>
    <row r="73" spans="7:8" ht="15" x14ac:dyDescent="0.25">
      <c r="G73" s="26"/>
      <c r="H73" s="27"/>
    </row>
    <row r="74" spans="7:8" ht="15" x14ac:dyDescent="0.25">
      <c r="G74" s="26"/>
      <c r="H74" s="27"/>
    </row>
    <row r="75" spans="7:8" ht="15" x14ac:dyDescent="0.25">
      <c r="G75" s="26"/>
      <c r="H75" s="27"/>
    </row>
    <row r="76" spans="7:8" ht="15" x14ac:dyDescent="0.25">
      <c r="G76" s="26"/>
      <c r="H76" s="27"/>
    </row>
    <row r="77" spans="7:8" ht="15" x14ac:dyDescent="0.25">
      <c r="G77" s="26"/>
      <c r="H77" s="27"/>
    </row>
    <row r="78" spans="7:8" ht="15" x14ac:dyDescent="0.25">
      <c r="G78" s="26"/>
      <c r="H78" s="27"/>
    </row>
    <row r="79" spans="7:8" ht="15" x14ac:dyDescent="0.25">
      <c r="G79" s="26"/>
      <c r="H79" s="27"/>
    </row>
    <row r="80" spans="7:8" ht="15" x14ac:dyDescent="0.25">
      <c r="G80" s="26"/>
      <c r="H80" s="27"/>
    </row>
    <row r="81" spans="7:8" ht="15" x14ac:dyDescent="0.25">
      <c r="G81" s="26"/>
      <c r="H81" s="27"/>
    </row>
    <row r="82" spans="7:8" ht="15" x14ac:dyDescent="0.25">
      <c r="G82" s="26"/>
      <c r="H82" s="27"/>
    </row>
    <row r="83" spans="7:8" ht="15" x14ac:dyDescent="0.25">
      <c r="G83" s="26"/>
      <c r="H83" s="27"/>
    </row>
    <row r="84" spans="7:8" ht="15" x14ac:dyDescent="0.25">
      <c r="G84" s="26"/>
      <c r="H84" s="27"/>
    </row>
    <row r="85" spans="7:8" ht="15" x14ac:dyDescent="0.25">
      <c r="G85" s="26"/>
      <c r="H85" s="27"/>
    </row>
    <row r="86" spans="7:8" ht="15" x14ac:dyDescent="0.25">
      <c r="G86" s="26"/>
      <c r="H86" s="27"/>
    </row>
    <row r="87" spans="7:8" ht="15" x14ac:dyDescent="0.25">
      <c r="G87" s="26"/>
      <c r="H87" s="27"/>
    </row>
    <row r="88" spans="7:8" ht="15" x14ac:dyDescent="0.25">
      <c r="G88" s="26"/>
      <c r="H88" s="27"/>
    </row>
    <row r="89" spans="7:8" ht="15" x14ac:dyDescent="0.25">
      <c r="G89" s="26"/>
      <c r="H89" s="27"/>
    </row>
    <row r="90" spans="7:8" ht="15" x14ac:dyDescent="0.25">
      <c r="G90" s="26"/>
      <c r="H90" s="27"/>
    </row>
    <row r="91" spans="7:8" ht="15" x14ac:dyDescent="0.25">
      <c r="G91" s="26"/>
      <c r="H91" s="27"/>
    </row>
    <row r="92" spans="7:8" ht="15" x14ac:dyDescent="0.25">
      <c r="G92" s="26"/>
      <c r="H92" s="27"/>
    </row>
    <row r="93" spans="7:8" ht="15" x14ac:dyDescent="0.25">
      <c r="G93" s="26"/>
      <c r="H93" s="27"/>
    </row>
    <row r="94" spans="7:8" ht="15" x14ac:dyDescent="0.25">
      <c r="G94" s="26"/>
      <c r="H94" s="27"/>
    </row>
    <row r="95" spans="7:8" ht="15" x14ac:dyDescent="0.25">
      <c r="G95" s="26"/>
      <c r="H95" s="27"/>
    </row>
    <row r="96" spans="7:8" ht="15" x14ac:dyDescent="0.25">
      <c r="G96" s="26"/>
      <c r="H96" s="27"/>
    </row>
    <row r="97" spans="7:8" ht="15" x14ac:dyDescent="0.25">
      <c r="G97" s="26"/>
      <c r="H97" s="27"/>
    </row>
    <row r="98" spans="7:8" ht="15" x14ac:dyDescent="0.25">
      <c r="G98" s="26"/>
      <c r="H98" s="27"/>
    </row>
    <row r="99" spans="7:8" ht="15" x14ac:dyDescent="0.25">
      <c r="G99" s="26"/>
      <c r="H99" s="27"/>
    </row>
    <row r="100" spans="7:8" ht="15" x14ac:dyDescent="0.25">
      <c r="G100" s="26"/>
      <c r="H100" s="27"/>
    </row>
    <row r="101" spans="7:8" ht="15" x14ac:dyDescent="0.25">
      <c r="G101" s="26"/>
      <c r="H101" s="27"/>
    </row>
    <row r="102" spans="7:8" ht="15" x14ac:dyDescent="0.25">
      <c r="G102" s="26"/>
      <c r="H102" s="27"/>
    </row>
    <row r="103" spans="7:8" ht="15" x14ac:dyDescent="0.25">
      <c r="G103" s="26"/>
      <c r="H103" s="27"/>
    </row>
    <row r="104" spans="7:8" ht="15" x14ac:dyDescent="0.25">
      <c r="G104" s="26"/>
      <c r="H104" s="27"/>
    </row>
    <row r="105" spans="7:8" ht="15" x14ac:dyDescent="0.25">
      <c r="G105" s="26"/>
      <c r="H105" s="27"/>
    </row>
    <row r="106" spans="7:8" ht="15" x14ac:dyDescent="0.25">
      <c r="G106" s="26"/>
      <c r="H106" s="27"/>
    </row>
    <row r="107" spans="7:8" ht="15" x14ac:dyDescent="0.25">
      <c r="G107" s="26"/>
      <c r="H107" s="27"/>
    </row>
    <row r="108" spans="7:8" ht="15" x14ac:dyDescent="0.25">
      <c r="G108" s="26"/>
      <c r="H108" s="27"/>
    </row>
    <row r="109" spans="7:8" ht="15" x14ac:dyDescent="0.25">
      <c r="G109" s="26"/>
      <c r="H109" s="27"/>
    </row>
    <row r="110" spans="7:8" ht="15" x14ac:dyDescent="0.25">
      <c r="G110" s="26"/>
      <c r="H110" s="27"/>
    </row>
    <row r="111" spans="7:8" ht="15" x14ac:dyDescent="0.25">
      <c r="G111" s="26"/>
      <c r="H111" s="27"/>
    </row>
    <row r="112" spans="7:8" ht="15" x14ac:dyDescent="0.25">
      <c r="G112" s="26"/>
      <c r="H112" s="27"/>
    </row>
    <row r="113" spans="7:8" ht="15" x14ac:dyDescent="0.25">
      <c r="G113" s="26"/>
      <c r="H113" s="27"/>
    </row>
    <row r="114" spans="7:8" ht="15" x14ac:dyDescent="0.25">
      <c r="G114" s="26"/>
      <c r="H114" s="27"/>
    </row>
    <row r="115" spans="7:8" ht="15" x14ac:dyDescent="0.25">
      <c r="G115" s="26"/>
      <c r="H115" s="27"/>
    </row>
    <row r="116" spans="7:8" ht="15" x14ac:dyDescent="0.25">
      <c r="G116" s="26"/>
      <c r="H116" s="27"/>
    </row>
    <row r="117" spans="7:8" ht="15" x14ac:dyDescent="0.25">
      <c r="G117" s="26"/>
      <c r="H117" s="27"/>
    </row>
    <row r="118" spans="7:8" ht="15" x14ac:dyDescent="0.25">
      <c r="G118" s="26"/>
      <c r="H118" s="27"/>
    </row>
    <row r="119" spans="7:8" x14ac:dyDescent="0.2">
      <c r="G119" s="24"/>
      <c r="H119" s="24"/>
    </row>
    <row r="120" spans="7:8" x14ac:dyDescent="0.2">
      <c r="G120" s="24"/>
      <c r="H120" s="24"/>
    </row>
    <row r="121" spans="7:8" x14ac:dyDescent="0.2">
      <c r="G121" s="24"/>
      <c r="H121" s="24"/>
    </row>
    <row r="122" spans="7:8" x14ac:dyDescent="0.2">
      <c r="G122" s="24"/>
      <c r="H122" s="24"/>
    </row>
    <row r="123" spans="7:8" x14ac:dyDescent="0.2">
      <c r="G123" s="24"/>
      <c r="H123" s="24"/>
    </row>
    <row r="124" spans="7:8" x14ac:dyDescent="0.2">
      <c r="G124" s="24"/>
      <c r="H124" s="24"/>
    </row>
    <row r="125" spans="7:8" x14ac:dyDescent="0.2">
      <c r="G125" s="24"/>
      <c r="H125" s="24"/>
    </row>
    <row r="126" spans="7:8" x14ac:dyDescent="0.2">
      <c r="G126" s="24"/>
      <c r="H126" s="24"/>
    </row>
    <row r="127" spans="7:8" x14ac:dyDescent="0.2">
      <c r="G127" s="24"/>
      <c r="H127" s="24"/>
    </row>
    <row r="128" spans="7:8" x14ac:dyDescent="0.2">
      <c r="G128" s="24"/>
      <c r="H128" s="24"/>
    </row>
    <row r="129" spans="7:8" x14ac:dyDescent="0.2">
      <c r="G129" s="24"/>
      <c r="H129" s="24"/>
    </row>
    <row r="130" spans="7:8" x14ac:dyDescent="0.2">
      <c r="G130" s="24"/>
      <c r="H130" s="24"/>
    </row>
    <row r="131" spans="7:8" x14ac:dyDescent="0.2">
      <c r="G131" s="24"/>
      <c r="H131" s="24"/>
    </row>
    <row r="132" spans="7:8" x14ac:dyDescent="0.2">
      <c r="G132" s="24"/>
      <c r="H132" s="24"/>
    </row>
    <row r="133" spans="7:8" x14ac:dyDescent="0.2">
      <c r="G133" s="24"/>
      <c r="H133" s="24"/>
    </row>
    <row r="134" spans="7:8" x14ac:dyDescent="0.2">
      <c r="G134" s="24"/>
      <c r="H134" s="24"/>
    </row>
    <row r="135" spans="7:8" x14ac:dyDescent="0.2">
      <c r="G135" s="24"/>
      <c r="H135" s="24"/>
    </row>
    <row r="136" spans="7:8" x14ac:dyDescent="0.2">
      <c r="G136" s="24"/>
      <c r="H136" s="24"/>
    </row>
    <row r="137" spans="7:8" x14ac:dyDescent="0.2">
      <c r="G137" s="24"/>
      <c r="H137" s="24"/>
    </row>
    <row r="138" spans="7:8" x14ac:dyDescent="0.2">
      <c r="G138" s="24"/>
      <c r="H138" s="24"/>
    </row>
    <row r="139" spans="7:8" x14ac:dyDescent="0.2">
      <c r="G139" s="24"/>
      <c r="H139" s="24"/>
    </row>
  </sheetData>
  <phoneticPr fontId="20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N129"/>
  <sheetViews>
    <sheetView showGridLines="0" defaultGridColor="0" topLeftCell="B13" colorId="55" zoomScaleNormal="100" zoomScaleSheetLayoutView="100" workbookViewId="0">
      <selection activeCell="N21" sqref="N21"/>
    </sheetView>
  </sheetViews>
  <sheetFormatPr baseColWidth="10" defaultRowHeight="12.75" customHeight="1" x14ac:dyDescent="0.2"/>
  <cols>
    <col min="1" max="1" width="11.42578125" style="42"/>
    <col min="2" max="2" width="4.7109375" style="42" customWidth="1"/>
    <col min="3" max="3" width="15.85546875" style="42" customWidth="1"/>
    <col min="4" max="4" width="17.140625" style="42" customWidth="1"/>
    <col min="5" max="12" width="11.42578125" style="42"/>
    <col min="13" max="13" width="10.28515625" style="42" customWidth="1"/>
    <col min="14" max="14" width="10.7109375" style="42" customWidth="1"/>
    <col min="15" max="16384" width="11.42578125" style="42"/>
  </cols>
  <sheetData>
    <row r="5" spans="2:14" ht="12.75" customHeight="1" x14ac:dyDescent="0.2"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</row>
    <row r="6" spans="2:14" ht="12.75" customHeight="1" x14ac:dyDescent="0.2"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2:14" s="43" customFormat="1" ht="12.75" customHeight="1" x14ac:dyDescent="0.2"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</row>
    <row r="8" spans="2:14" s="43" customFormat="1" ht="12.75" customHeight="1" x14ac:dyDescent="0.2"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</row>
    <row r="9" spans="2:14" s="43" customFormat="1" ht="12.75" customHeight="1" x14ac:dyDescent="0.2"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</row>
    <row r="20" spans="2:11" ht="12.75" customHeight="1" x14ac:dyDescent="0.2">
      <c r="J20" s="44" t="s">
        <v>91</v>
      </c>
      <c r="K20" s="44" t="s">
        <v>92</v>
      </c>
    </row>
    <row r="21" spans="2:11" ht="12.75" customHeight="1" x14ac:dyDescent="0.2">
      <c r="J21" s="44" t="s">
        <v>49</v>
      </c>
      <c r="K21" s="44" t="s">
        <v>92</v>
      </c>
    </row>
    <row r="22" spans="2:11" ht="12.75" customHeight="1" x14ac:dyDescent="0.2">
      <c r="J22" s="44" t="s">
        <v>93</v>
      </c>
      <c r="K22" s="44" t="s">
        <v>92</v>
      </c>
    </row>
    <row r="23" spans="2:11" ht="12.75" customHeight="1" x14ac:dyDescent="0.2">
      <c r="K23" s="44" t="s">
        <v>92</v>
      </c>
    </row>
    <row r="24" spans="2:11" ht="12.75" customHeight="1" x14ac:dyDescent="0.2">
      <c r="B24" s="67"/>
      <c r="C24" s="67"/>
      <c r="D24" s="67"/>
      <c r="E24" s="67"/>
      <c r="F24" s="67"/>
      <c r="G24" s="67"/>
      <c r="J24" s="44" t="s">
        <v>93</v>
      </c>
      <c r="K24" s="44" t="s">
        <v>92</v>
      </c>
    </row>
    <row r="25" spans="2:11" ht="12.75" customHeight="1" x14ac:dyDescent="0.2">
      <c r="B25" s="67"/>
      <c r="C25" s="67"/>
      <c r="D25" s="67"/>
      <c r="E25" s="67"/>
      <c r="F25" s="67"/>
      <c r="G25" s="67"/>
      <c r="J25" s="44" t="s">
        <v>93</v>
      </c>
    </row>
    <row r="33" spans="3:14" s="45" customFormat="1" ht="12.75" customHeight="1" x14ac:dyDescent="0.2"/>
    <row r="34" spans="3:14" ht="12.75" customHeight="1" thickBot="1" x14ac:dyDescent="0.25"/>
    <row r="35" spans="3:14" ht="12.75" customHeight="1" x14ac:dyDescent="0.2">
      <c r="M35" s="68" t="s">
        <v>94</v>
      </c>
      <c r="N35" s="68" t="s">
        <v>95</v>
      </c>
    </row>
    <row r="36" spans="3:14" ht="12.75" customHeight="1" thickBot="1" x14ac:dyDescent="0.25">
      <c r="M36" s="69"/>
      <c r="N36" s="69"/>
    </row>
    <row r="37" spans="3:14" ht="12.75" customHeight="1" x14ac:dyDescent="0.2">
      <c r="M37" s="70"/>
      <c r="N37" s="71"/>
    </row>
    <row r="38" spans="3:14" s="43" customFormat="1" ht="12.75" customHeight="1" thickBot="1" x14ac:dyDescent="0.25">
      <c r="M38" s="70"/>
      <c r="N38" s="71"/>
    </row>
    <row r="39" spans="3:14" ht="12.75" customHeight="1" thickBot="1" x14ac:dyDescent="0.25">
      <c r="C39" s="46" t="s">
        <v>96</v>
      </c>
    </row>
    <row r="40" spans="3:14" s="45" customFormat="1" ht="12.75" customHeight="1" thickBot="1" x14ac:dyDescent="0.25">
      <c r="E40" s="47">
        <v>1990</v>
      </c>
      <c r="F40" s="47">
        <v>1999</v>
      </c>
      <c r="G40" s="47">
        <v>2006</v>
      </c>
      <c r="H40" s="47">
        <v>2011</v>
      </c>
    </row>
    <row r="41" spans="3:14" s="45" customFormat="1" ht="12.75" customHeight="1" thickBot="1" x14ac:dyDescent="0.25">
      <c r="C41" s="48" t="s">
        <v>97</v>
      </c>
      <c r="D41" s="47"/>
      <c r="E41" s="59"/>
      <c r="F41" s="59"/>
      <c r="G41" s="59"/>
      <c r="H41" s="59"/>
      <c r="M41" s="49"/>
      <c r="N41" s="49"/>
    </row>
    <row r="42" spans="3:14" s="45" customFormat="1" ht="12.75" customHeight="1" x14ac:dyDescent="0.2"/>
    <row r="43" spans="3:14" s="45" customFormat="1" ht="12.75" customHeight="1" thickBot="1" x14ac:dyDescent="0.25"/>
    <row r="44" spans="3:14" s="45" customFormat="1" ht="12.75" customHeight="1" thickBot="1" x14ac:dyDescent="0.25">
      <c r="C44" s="46" t="s">
        <v>98</v>
      </c>
    </row>
    <row r="45" spans="3:14" s="45" customFormat="1" ht="12.75" customHeight="1" thickBot="1" x14ac:dyDescent="0.25">
      <c r="E45" s="47">
        <v>1990</v>
      </c>
      <c r="F45" s="47">
        <v>1999</v>
      </c>
      <c r="G45" s="47">
        <v>2006</v>
      </c>
      <c r="H45" s="47">
        <v>2011</v>
      </c>
    </row>
    <row r="46" spans="3:14" s="45" customFormat="1" ht="12.75" customHeight="1" thickBot="1" x14ac:dyDescent="0.25">
      <c r="C46" s="48" t="s">
        <v>99</v>
      </c>
      <c r="D46" s="48"/>
      <c r="E46" s="58"/>
      <c r="F46" s="58"/>
      <c r="G46" s="58"/>
      <c r="H46" s="58"/>
      <c r="M46" s="62"/>
      <c r="N46" s="62"/>
    </row>
    <row r="47" spans="3:14" s="45" customFormat="1" ht="12.75" customHeight="1" thickBot="1" x14ac:dyDescent="0.25">
      <c r="C47" s="48" t="s">
        <v>100</v>
      </c>
      <c r="D47" s="48"/>
      <c r="E47" s="60"/>
      <c r="F47" s="60"/>
      <c r="G47" s="60"/>
      <c r="H47" s="60"/>
      <c r="M47" s="62"/>
      <c r="N47" s="62"/>
    </row>
    <row r="48" spans="3:14" s="45" customFormat="1" ht="12.75" customHeight="1" thickBot="1" x14ac:dyDescent="0.25">
      <c r="C48" s="48" t="s">
        <v>101</v>
      </c>
      <c r="D48" s="48"/>
      <c r="E48" s="58" t="str">
        <f>IFERROR(E46/E47,"-")</f>
        <v>-</v>
      </c>
      <c r="F48" s="58" t="str">
        <f>IFERROR(F46/F47,"-")</f>
        <v>-</v>
      </c>
      <c r="G48" s="58" t="str">
        <f>IFERROR(G46/G47,"-")</f>
        <v>-</v>
      </c>
      <c r="H48" s="58" t="str">
        <f>IFERROR(H46/H47,"-")</f>
        <v>-</v>
      </c>
      <c r="M48" s="62" t="str">
        <f>IFERROR(M46/M47,"-")</f>
        <v>-</v>
      </c>
      <c r="N48" s="62" t="str">
        <f>IFERROR(N46/N47,"-")</f>
        <v>-</v>
      </c>
    </row>
    <row r="49" s="45" customFormat="1" ht="12.75" customHeight="1" x14ac:dyDescent="0.2"/>
    <row r="50" s="45" customFormat="1" ht="12.75" customHeight="1" x14ac:dyDescent="0.2"/>
    <row r="51" s="45" customFormat="1" ht="12.75" customHeight="1" x14ac:dyDescent="0.2"/>
    <row r="52" s="45" customFormat="1" ht="12.75" customHeight="1" x14ac:dyDescent="0.2"/>
    <row r="53" s="45" customFormat="1" ht="12.75" customHeight="1" x14ac:dyDescent="0.2"/>
    <row r="54" s="45" customFormat="1" ht="12.75" customHeight="1" x14ac:dyDescent="0.2"/>
    <row r="55" s="45" customFormat="1" ht="12.75" customHeight="1" x14ac:dyDescent="0.2"/>
    <row r="56" s="45" customFormat="1" ht="12.75" customHeight="1" x14ac:dyDescent="0.2"/>
    <row r="57" s="45" customFormat="1" ht="12.75" customHeight="1" x14ac:dyDescent="0.2"/>
    <row r="58" s="45" customFormat="1" ht="12.75" customHeight="1" x14ac:dyDescent="0.2"/>
    <row r="59" s="45" customFormat="1" ht="12.75" customHeight="1" x14ac:dyDescent="0.2"/>
    <row r="60" s="45" customFormat="1" ht="12.75" customHeight="1" x14ac:dyDescent="0.2"/>
    <row r="61" s="45" customFormat="1" ht="12.75" customHeight="1" x14ac:dyDescent="0.2"/>
    <row r="62" s="45" customFormat="1" ht="12.75" customHeight="1" x14ac:dyDescent="0.2"/>
    <row r="63" s="45" customFormat="1" ht="12.75" customHeight="1" x14ac:dyDescent="0.2"/>
    <row r="64" s="45" customFormat="1" ht="12.75" customHeight="1" x14ac:dyDescent="0.2"/>
    <row r="65" spans="3:6" s="45" customFormat="1" ht="12.75" customHeight="1" x14ac:dyDescent="0.2"/>
    <row r="66" spans="3:6" s="45" customFormat="1" ht="12.75" customHeight="1" x14ac:dyDescent="0.2"/>
    <row r="67" spans="3:6" s="45" customFormat="1" ht="12.75" customHeight="1" x14ac:dyDescent="0.2"/>
    <row r="68" spans="3:6" s="45" customFormat="1" ht="12.75" customHeight="1" x14ac:dyDescent="0.2"/>
    <row r="69" spans="3:6" s="45" customFormat="1" ht="12.75" customHeight="1" x14ac:dyDescent="0.2"/>
    <row r="70" spans="3:6" s="45" customFormat="1" ht="12.75" customHeight="1" x14ac:dyDescent="0.2"/>
    <row r="71" spans="3:6" s="45" customFormat="1" ht="12.75" customHeight="1" x14ac:dyDescent="0.2"/>
    <row r="72" spans="3:6" s="45" customFormat="1" ht="12.75" customHeight="1" x14ac:dyDescent="0.2"/>
    <row r="73" spans="3:6" s="45" customFormat="1" ht="12.75" customHeight="1" x14ac:dyDescent="0.2"/>
    <row r="74" spans="3:6" s="45" customFormat="1" ht="12.75" customHeight="1" x14ac:dyDescent="0.2"/>
    <row r="75" spans="3:6" s="45" customFormat="1" ht="12.75" customHeight="1" x14ac:dyDescent="0.2"/>
    <row r="76" spans="3:6" s="45" customFormat="1" ht="12.75" customHeight="1" x14ac:dyDescent="0.2"/>
    <row r="77" spans="3:6" s="45" customFormat="1" ht="12.75" customHeight="1" x14ac:dyDescent="0.2"/>
    <row r="78" spans="3:6" s="45" customFormat="1" ht="12.75" customHeight="1" x14ac:dyDescent="0.2"/>
    <row r="79" spans="3:6" s="45" customFormat="1" ht="12.75" customHeight="1" x14ac:dyDescent="0.2"/>
    <row r="80" spans="3:6" s="45" customFormat="1" ht="12.75" customHeight="1" x14ac:dyDescent="0.2">
      <c r="C80" s="50"/>
      <c r="D80" s="50"/>
      <c r="E80" s="50"/>
      <c r="F80" s="50"/>
    </row>
    <row r="81" spans="3:6" s="45" customFormat="1" ht="12.75" customHeight="1" x14ac:dyDescent="0.2">
      <c r="C81" s="50"/>
      <c r="D81" s="50"/>
      <c r="E81" s="50"/>
      <c r="F81" s="50"/>
    </row>
    <row r="82" spans="3:6" s="45" customFormat="1" ht="12.75" customHeight="1" x14ac:dyDescent="0.2">
      <c r="C82" s="50"/>
      <c r="D82" s="50"/>
      <c r="E82" s="50"/>
      <c r="F82" s="50"/>
    </row>
    <row r="83" spans="3:6" s="45" customFormat="1" ht="12.75" customHeight="1" x14ac:dyDescent="0.2">
      <c r="C83" s="50"/>
      <c r="D83" s="50"/>
      <c r="E83" s="50"/>
      <c r="F83" s="50"/>
    </row>
    <row r="84" spans="3:6" s="45" customFormat="1" ht="12.75" customHeight="1" x14ac:dyDescent="0.2">
      <c r="C84" s="51"/>
      <c r="D84" s="51"/>
      <c r="E84" s="51"/>
      <c r="F84" s="51"/>
    </row>
    <row r="85" spans="3:6" s="45" customFormat="1" ht="12.75" customHeight="1" x14ac:dyDescent="0.2"/>
    <row r="86" spans="3:6" s="45" customFormat="1" ht="12.75" customHeight="1" x14ac:dyDescent="0.2"/>
    <row r="87" spans="3:6" s="45" customFormat="1" ht="12.75" customHeight="1" x14ac:dyDescent="0.2"/>
    <row r="88" spans="3:6" s="45" customFormat="1" ht="12.75" customHeight="1" x14ac:dyDescent="0.2"/>
    <row r="89" spans="3:6" s="45" customFormat="1" ht="12.75" customHeight="1" x14ac:dyDescent="0.2"/>
    <row r="90" spans="3:6" s="45" customFormat="1" ht="12.75" customHeight="1" x14ac:dyDescent="0.2"/>
    <row r="91" spans="3:6" s="45" customFormat="1" ht="12.75" customHeight="1" x14ac:dyDescent="0.2">
      <c r="C91" s="52"/>
    </row>
    <row r="92" spans="3:6" s="45" customFormat="1" ht="12.75" customHeight="1" x14ac:dyDescent="0.2">
      <c r="C92" s="53"/>
      <c r="D92" s="54"/>
      <c r="E92" s="54"/>
      <c r="F92" s="54"/>
    </row>
    <row r="93" spans="3:6" s="45" customFormat="1" ht="12.75" customHeight="1" x14ac:dyDescent="0.2">
      <c r="C93" s="53"/>
      <c r="D93" s="54"/>
      <c r="E93" s="54"/>
      <c r="F93" s="54"/>
    </row>
    <row r="94" spans="3:6" s="45" customFormat="1" ht="12.75" customHeight="1" x14ac:dyDescent="0.2"/>
    <row r="95" spans="3:6" s="45" customFormat="1" ht="12.75" customHeight="1" x14ac:dyDescent="0.2">
      <c r="C95" s="55"/>
      <c r="D95" s="55"/>
      <c r="E95" s="55"/>
      <c r="F95" s="55"/>
    </row>
    <row r="96" spans="3:6" s="45" customFormat="1" ht="12.75" customHeight="1" x14ac:dyDescent="0.2"/>
    <row r="97" spans="3:6" s="45" customFormat="1" ht="12.75" customHeight="1" x14ac:dyDescent="0.2"/>
    <row r="98" spans="3:6" s="45" customFormat="1" ht="12.75" customHeight="1" x14ac:dyDescent="0.2"/>
    <row r="99" spans="3:6" s="50" customFormat="1" ht="12.75" customHeight="1" x14ac:dyDescent="0.2">
      <c r="C99" s="45"/>
      <c r="D99" s="45"/>
      <c r="E99" s="45"/>
      <c r="F99" s="45"/>
    </row>
    <row r="100" spans="3:6" s="50" customFormat="1" ht="12.75" customHeight="1" x14ac:dyDescent="0.2">
      <c r="C100" s="45"/>
      <c r="D100" s="45"/>
      <c r="E100" s="45"/>
      <c r="F100" s="45"/>
    </row>
    <row r="101" spans="3:6" s="50" customFormat="1" ht="12.75" customHeight="1" x14ac:dyDescent="0.2">
      <c r="C101" s="45"/>
      <c r="D101" s="45"/>
      <c r="E101" s="45"/>
      <c r="F101" s="45"/>
    </row>
    <row r="102" spans="3:6" s="50" customFormat="1" ht="12.75" customHeight="1" x14ac:dyDescent="0.2">
      <c r="C102" s="45"/>
      <c r="D102" s="45"/>
      <c r="E102" s="45"/>
      <c r="F102" s="45"/>
    </row>
    <row r="103" spans="3:6" s="51" customFormat="1" ht="12.75" customHeight="1" x14ac:dyDescent="0.2">
      <c r="C103" s="45"/>
      <c r="D103" s="45"/>
      <c r="E103" s="45"/>
      <c r="F103" s="45"/>
    </row>
    <row r="104" spans="3:6" s="45" customFormat="1" ht="12.75" customHeight="1" x14ac:dyDescent="0.2"/>
    <row r="105" spans="3:6" s="45" customFormat="1" ht="12.75" customHeight="1" x14ac:dyDescent="0.2"/>
    <row r="106" spans="3:6" s="45" customFormat="1" ht="12.75" customHeight="1" x14ac:dyDescent="0.2"/>
    <row r="107" spans="3:6" s="45" customFormat="1" ht="12.75" customHeight="1" x14ac:dyDescent="0.2"/>
    <row r="108" spans="3:6" s="45" customFormat="1" ht="12.75" customHeight="1" x14ac:dyDescent="0.2"/>
    <row r="109" spans="3:6" s="45" customFormat="1" ht="12.75" customHeight="1" x14ac:dyDescent="0.2"/>
    <row r="110" spans="3:6" s="45" customFormat="1" ht="12.75" customHeight="1" x14ac:dyDescent="0.2"/>
    <row r="111" spans="3:6" s="54" customFormat="1" ht="12.75" customHeight="1" x14ac:dyDescent="0.2">
      <c r="C111" s="45"/>
      <c r="D111" s="45"/>
      <c r="E111" s="45"/>
      <c r="F111" s="45"/>
    </row>
    <row r="112" spans="3:6" s="54" customFormat="1" ht="12.75" customHeight="1" x14ac:dyDescent="0.2">
      <c r="C112" s="45"/>
      <c r="D112" s="45"/>
      <c r="E112" s="45"/>
      <c r="F112" s="45"/>
    </row>
    <row r="113" spans="3:6" s="45" customFormat="1" ht="12.75" customHeight="1" x14ac:dyDescent="0.2"/>
    <row r="114" spans="3:6" s="55" customFormat="1" ht="12.75" customHeight="1" x14ac:dyDescent="0.2">
      <c r="C114" s="45"/>
      <c r="D114" s="45"/>
      <c r="E114" s="45"/>
      <c r="F114" s="45"/>
    </row>
    <row r="115" spans="3:6" s="45" customFormat="1" ht="12.75" customHeight="1" x14ac:dyDescent="0.2">
      <c r="F115" s="56"/>
    </row>
    <row r="116" spans="3:6" s="45" customFormat="1" ht="12.75" customHeight="1" x14ac:dyDescent="0.2"/>
    <row r="117" spans="3:6" s="45" customFormat="1" ht="12.75" customHeight="1" x14ac:dyDescent="0.2"/>
    <row r="118" spans="3:6" s="45" customFormat="1" ht="12.75" customHeight="1" x14ac:dyDescent="0.2"/>
    <row r="119" spans="3:6" s="45" customFormat="1" ht="12.75" customHeight="1" x14ac:dyDescent="0.2"/>
    <row r="120" spans="3:6" s="45" customFormat="1" ht="12.75" customHeight="1" x14ac:dyDescent="0.2"/>
    <row r="121" spans="3:6" s="45" customFormat="1" ht="12.75" customHeight="1" x14ac:dyDescent="0.2"/>
    <row r="122" spans="3:6" s="45" customFormat="1" ht="12.75" customHeight="1" x14ac:dyDescent="0.2"/>
    <row r="123" spans="3:6" s="45" customFormat="1" ht="12.75" customHeight="1" x14ac:dyDescent="0.2"/>
    <row r="124" spans="3:6" s="45" customFormat="1" ht="12.75" customHeight="1" x14ac:dyDescent="0.2"/>
    <row r="125" spans="3:6" s="45" customFormat="1" ht="12.75" customHeight="1" x14ac:dyDescent="0.2"/>
    <row r="126" spans="3:6" s="45" customFormat="1" ht="12.75" customHeight="1" x14ac:dyDescent="0.2"/>
    <row r="127" spans="3:6" s="45" customFormat="1" ht="12.75" customHeight="1" x14ac:dyDescent="0.2"/>
    <row r="128" spans="3:6" s="45" customFormat="1" ht="12.75" customHeight="1" x14ac:dyDescent="0.2"/>
    <row r="129" s="45" customFormat="1" ht="12.75" customHeight="1" x14ac:dyDescent="0.2"/>
  </sheetData>
  <mergeCells count="5">
    <mergeCell ref="B24:G25"/>
    <mergeCell ref="M35:M36"/>
    <mergeCell ref="N35:N36"/>
    <mergeCell ref="M37:M38"/>
    <mergeCell ref="N37:N38"/>
  </mergeCells>
  <phoneticPr fontId="0" type="noConversion"/>
  <pageMargins left="7.874015748031496E-2" right="3.937007874015748E-2" top="0.15748031496062992" bottom="3.937007874015748E-2" header="0.11811023622047245" footer="7.874015748031496E-2"/>
  <pageSetup paperSize="9" scale="56" orientation="portrait" r:id="rId1"/>
  <headerFooter alignWithMargins="0"/>
  <colBreaks count="1" manualBreakCount="1">
    <brk id="14" min="3" max="36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SELECTION</vt:lpstr>
      <vt:lpstr>BASE</vt:lpstr>
      <vt:lpstr>listes</vt:lpstr>
      <vt:lpstr>FicheTerr</vt:lpstr>
      <vt:lpstr>commune07</vt:lpstr>
      <vt:lpstr>commune26</vt:lpstr>
      <vt:lpstr>EPCI</vt:lpstr>
      <vt:lpstr>FicheTerr!Zone_d_impression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Gerard</dc:creator>
  <cp:lastModifiedBy>Guy Blancher</cp:lastModifiedBy>
  <cp:lastPrinted>2015-02-06T18:36:49Z</cp:lastPrinted>
  <dcterms:created xsi:type="dcterms:W3CDTF">2008-09-04T10:52:46Z</dcterms:created>
  <dcterms:modified xsi:type="dcterms:W3CDTF">2015-02-08T17:40:56Z</dcterms:modified>
</cp:coreProperties>
</file>